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heet1" sheetId="1" r:id="rId1"/>
  </sheets>
  <calcPr calcId="145621" concurrentCalc="0"/>
</workbook>
</file>

<file path=xl/calcChain.xml><?xml version="1.0" encoding="utf-8"?>
<calcChain xmlns="http://schemas.openxmlformats.org/spreadsheetml/2006/main">
  <c r="BR49" i="1" l="1"/>
  <c r="BQ49" i="1"/>
  <c r="Y49" i="1"/>
  <c r="Z49" i="1"/>
  <c r="AL49" i="1"/>
  <c r="AK49" i="1"/>
  <c r="AJ49" i="1"/>
  <c r="AI49" i="1"/>
  <c r="AH49" i="1"/>
  <c r="AG49" i="1"/>
  <c r="AF49" i="1"/>
  <c r="AC49" i="1"/>
  <c r="AB49" i="1"/>
  <c r="AA49" i="1"/>
  <c r="BR48" i="1"/>
  <c r="BQ48" i="1"/>
  <c r="Y48" i="1"/>
  <c r="Z48" i="1"/>
  <c r="AL48" i="1"/>
  <c r="AK48" i="1"/>
  <c r="AJ48" i="1"/>
  <c r="AI48" i="1"/>
  <c r="AH48" i="1"/>
  <c r="AG48" i="1"/>
  <c r="AF48" i="1"/>
  <c r="AC48" i="1"/>
  <c r="AB48" i="1"/>
  <c r="AA48" i="1"/>
  <c r="BR47" i="1"/>
  <c r="BQ47" i="1"/>
  <c r="Y47" i="1"/>
  <c r="Z47" i="1"/>
  <c r="AL47" i="1"/>
  <c r="AK47" i="1"/>
  <c r="AJ47" i="1"/>
  <c r="AI47" i="1"/>
  <c r="AH47" i="1"/>
  <c r="AG47" i="1"/>
  <c r="AF47" i="1"/>
  <c r="AC47" i="1"/>
  <c r="AB47" i="1"/>
  <c r="AA47" i="1"/>
  <c r="BR46" i="1"/>
  <c r="BQ46" i="1"/>
  <c r="Y46" i="1"/>
  <c r="Z46" i="1"/>
  <c r="AL46" i="1"/>
  <c r="AK46" i="1"/>
  <c r="AJ46" i="1"/>
  <c r="AI46" i="1"/>
  <c r="AH46" i="1"/>
  <c r="AG46" i="1"/>
  <c r="AF46" i="1"/>
  <c r="AC46" i="1"/>
  <c r="AB46" i="1"/>
  <c r="AA46" i="1"/>
  <c r="BR45" i="1"/>
  <c r="BQ45" i="1"/>
  <c r="Y45" i="1"/>
  <c r="Z45" i="1"/>
  <c r="AL45" i="1"/>
  <c r="AK45" i="1"/>
  <c r="AJ45" i="1"/>
  <c r="AI45" i="1"/>
  <c r="AH45" i="1"/>
  <c r="AG45" i="1"/>
  <c r="AF45" i="1"/>
  <c r="AC45" i="1"/>
  <c r="AB45" i="1"/>
  <c r="AA45" i="1"/>
  <c r="BR44" i="1"/>
  <c r="BQ44" i="1"/>
  <c r="Y44" i="1"/>
  <c r="Z44" i="1"/>
  <c r="AL44" i="1"/>
  <c r="AK44" i="1"/>
  <c r="AJ44" i="1"/>
  <c r="AI44" i="1"/>
  <c r="AH44" i="1"/>
  <c r="AG44" i="1"/>
  <c r="AF44" i="1"/>
  <c r="AC44" i="1"/>
  <c r="AB44" i="1"/>
  <c r="AA44" i="1"/>
  <c r="BR43" i="1"/>
  <c r="BQ43" i="1"/>
  <c r="Y43" i="1"/>
  <c r="Z43" i="1"/>
  <c r="AL43" i="1"/>
  <c r="AK43" i="1"/>
  <c r="AJ43" i="1"/>
  <c r="AI43" i="1"/>
  <c r="AH43" i="1"/>
  <c r="AG43" i="1"/>
  <c r="AF43" i="1"/>
  <c r="AC43" i="1"/>
  <c r="AB43" i="1"/>
  <c r="AA43" i="1"/>
  <c r="BR42" i="1"/>
  <c r="BQ42" i="1"/>
  <c r="Y42" i="1"/>
  <c r="Z42" i="1"/>
  <c r="AL42" i="1"/>
  <c r="AK42" i="1"/>
  <c r="AJ42" i="1"/>
  <c r="AI42" i="1"/>
  <c r="AH42" i="1"/>
  <c r="AG42" i="1"/>
  <c r="AF42" i="1"/>
  <c r="AC42" i="1"/>
  <c r="AB42" i="1"/>
  <c r="AA42" i="1"/>
  <c r="BR41" i="1"/>
  <c r="BQ41" i="1"/>
  <c r="X41" i="1"/>
  <c r="Y41" i="1"/>
  <c r="Z41" i="1"/>
  <c r="AL41" i="1"/>
  <c r="AK41" i="1"/>
  <c r="AJ41" i="1"/>
  <c r="AI41" i="1"/>
  <c r="AH41" i="1"/>
  <c r="AG41" i="1"/>
  <c r="AF41" i="1"/>
  <c r="AC41" i="1"/>
  <c r="AB41" i="1"/>
  <c r="AA41" i="1"/>
  <c r="BR40" i="1"/>
  <c r="BQ40" i="1"/>
  <c r="X40" i="1"/>
  <c r="Y40" i="1"/>
  <c r="Z40" i="1"/>
  <c r="AL40" i="1"/>
  <c r="AK40" i="1"/>
  <c r="AJ40" i="1"/>
  <c r="AI40" i="1"/>
  <c r="AH40" i="1"/>
  <c r="AG40" i="1"/>
  <c r="AF40" i="1"/>
  <c r="AC40" i="1"/>
  <c r="AB40" i="1"/>
  <c r="AA40" i="1"/>
  <c r="BR39" i="1"/>
  <c r="BQ39" i="1"/>
  <c r="X39" i="1"/>
  <c r="Y39" i="1"/>
  <c r="Z39" i="1"/>
  <c r="AL39" i="1"/>
  <c r="AK39" i="1"/>
  <c r="AJ39" i="1"/>
  <c r="AI39" i="1"/>
  <c r="AH39" i="1"/>
  <c r="AG39" i="1"/>
  <c r="AF39" i="1"/>
  <c r="AC39" i="1"/>
  <c r="AB39" i="1"/>
  <c r="AA39" i="1"/>
  <c r="BR38" i="1"/>
  <c r="BQ38" i="1"/>
  <c r="X38" i="1"/>
  <c r="Y38" i="1"/>
  <c r="Z38" i="1"/>
  <c r="AL38" i="1"/>
  <c r="AK38" i="1"/>
  <c r="AJ38" i="1"/>
  <c r="AI38" i="1"/>
  <c r="AH38" i="1"/>
  <c r="AG38" i="1"/>
  <c r="AF38" i="1"/>
  <c r="AC38" i="1"/>
  <c r="AB38" i="1"/>
  <c r="AA38" i="1"/>
  <c r="BR37" i="1"/>
  <c r="BQ37" i="1"/>
  <c r="X37" i="1"/>
  <c r="Y37" i="1"/>
  <c r="Z37" i="1"/>
  <c r="AL37" i="1"/>
  <c r="AK37" i="1"/>
  <c r="AJ37" i="1"/>
  <c r="AI37" i="1"/>
  <c r="AH37" i="1"/>
  <c r="AG37" i="1"/>
  <c r="AF37" i="1"/>
  <c r="AE37" i="1"/>
  <c r="AD37" i="1"/>
  <c r="G37" i="1"/>
  <c r="AC37" i="1"/>
  <c r="AB37" i="1"/>
  <c r="AA37" i="1"/>
  <c r="BR36" i="1"/>
  <c r="BQ36" i="1"/>
  <c r="X36" i="1"/>
  <c r="Y36" i="1"/>
  <c r="Z36" i="1"/>
  <c r="AL36" i="1"/>
  <c r="AK36" i="1"/>
  <c r="AJ36" i="1"/>
  <c r="AI36" i="1"/>
  <c r="AH36" i="1"/>
  <c r="AG36" i="1"/>
  <c r="AF36" i="1"/>
  <c r="AE36" i="1"/>
  <c r="AD36" i="1"/>
  <c r="G36" i="1"/>
  <c r="AC36" i="1"/>
  <c r="AB36" i="1"/>
  <c r="AA36" i="1"/>
  <c r="BR35" i="1"/>
  <c r="BQ35" i="1"/>
  <c r="X35" i="1"/>
  <c r="Y35" i="1"/>
  <c r="Z35" i="1"/>
  <c r="AL35" i="1"/>
  <c r="AK35" i="1"/>
  <c r="AJ35" i="1"/>
  <c r="AI35" i="1"/>
  <c r="AH35" i="1"/>
  <c r="AG35" i="1"/>
  <c r="AF35" i="1"/>
  <c r="AE35" i="1"/>
  <c r="AD35" i="1"/>
  <c r="G35" i="1"/>
  <c r="AC35" i="1"/>
  <c r="AB35" i="1"/>
  <c r="AA35" i="1"/>
  <c r="BR34" i="1"/>
  <c r="BQ34" i="1"/>
  <c r="X34" i="1"/>
  <c r="Y34" i="1"/>
  <c r="Z34" i="1"/>
  <c r="AL34" i="1"/>
  <c r="AK34" i="1"/>
  <c r="AJ34" i="1"/>
  <c r="AI34" i="1"/>
  <c r="AH34" i="1"/>
  <c r="AG34" i="1"/>
  <c r="AF34" i="1"/>
  <c r="AE34" i="1"/>
  <c r="AD34" i="1"/>
  <c r="G34" i="1"/>
  <c r="AC34" i="1"/>
  <c r="AB34" i="1"/>
  <c r="AA34" i="1"/>
  <c r="BR33" i="1"/>
  <c r="BQ33" i="1"/>
  <c r="X33" i="1"/>
  <c r="Y33" i="1"/>
  <c r="Z33" i="1"/>
  <c r="AL33" i="1"/>
  <c r="AK33" i="1"/>
  <c r="AJ33" i="1"/>
  <c r="AI33" i="1"/>
  <c r="AH33" i="1"/>
  <c r="AG33" i="1"/>
  <c r="AF33" i="1"/>
  <c r="AC33" i="1"/>
  <c r="AB33" i="1"/>
  <c r="AA33" i="1"/>
  <c r="BR32" i="1"/>
  <c r="BQ32" i="1"/>
  <c r="X32" i="1"/>
  <c r="Y32" i="1"/>
  <c r="Z32" i="1"/>
  <c r="AL32" i="1"/>
  <c r="AK32" i="1"/>
  <c r="AJ32" i="1"/>
  <c r="AI32" i="1"/>
  <c r="AH32" i="1"/>
  <c r="AG32" i="1"/>
  <c r="AF32" i="1"/>
  <c r="AC32" i="1"/>
  <c r="AB32" i="1"/>
  <c r="AA32" i="1"/>
  <c r="BR31" i="1"/>
  <c r="BQ31" i="1"/>
  <c r="X31" i="1"/>
  <c r="Y31" i="1"/>
  <c r="Z31" i="1"/>
  <c r="AL31" i="1"/>
  <c r="AK31" i="1"/>
  <c r="AJ31" i="1"/>
  <c r="AI31" i="1"/>
  <c r="AH31" i="1"/>
  <c r="AG31" i="1"/>
  <c r="AF31" i="1"/>
  <c r="AC31" i="1"/>
  <c r="AB31" i="1"/>
  <c r="AA31" i="1"/>
  <c r="BR30" i="1"/>
  <c r="BQ30" i="1"/>
  <c r="X30" i="1"/>
  <c r="Y30" i="1"/>
  <c r="Z30" i="1"/>
  <c r="AL30" i="1"/>
  <c r="AK30" i="1"/>
  <c r="AJ30" i="1"/>
  <c r="AI30" i="1"/>
  <c r="AH30" i="1"/>
  <c r="AG30" i="1"/>
  <c r="AF30" i="1"/>
  <c r="AC30" i="1"/>
  <c r="AB30" i="1"/>
  <c r="AA30" i="1"/>
  <c r="BR11" i="1"/>
  <c r="BQ11" i="1"/>
  <c r="H11" i="1"/>
  <c r="X11" i="1"/>
  <c r="Y11" i="1"/>
  <c r="Z11" i="1"/>
  <c r="AO11" i="1"/>
  <c r="AN11" i="1"/>
  <c r="AM11" i="1"/>
  <c r="AL11" i="1"/>
  <c r="AK11" i="1"/>
  <c r="AJ11" i="1"/>
  <c r="AI11" i="1"/>
  <c r="AH11" i="1"/>
  <c r="AG11" i="1"/>
  <c r="AF11" i="1"/>
  <c r="AE11" i="1"/>
  <c r="AD11" i="1"/>
  <c r="AC11" i="1"/>
  <c r="AB11" i="1"/>
  <c r="AA11" i="1"/>
  <c r="BR10" i="1"/>
  <c r="BQ10" i="1"/>
  <c r="H10" i="1"/>
  <c r="X10" i="1"/>
  <c r="Y10" i="1"/>
  <c r="Z10" i="1"/>
  <c r="AO10" i="1"/>
  <c r="AN10" i="1"/>
  <c r="AM10" i="1"/>
  <c r="AL10" i="1"/>
  <c r="AK10" i="1"/>
  <c r="AJ10" i="1"/>
  <c r="AI10" i="1"/>
  <c r="AH10" i="1"/>
  <c r="AG10" i="1"/>
  <c r="AF10" i="1"/>
  <c r="AE10" i="1"/>
  <c r="AD10" i="1"/>
  <c r="AC10" i="1"/>
  <c r="AB10" i="1"/>
  <c r="AA10" i="1"/>
  <c r="BR9" i="1"/>
  <c r="BQ9" i="1"/>
  <c r="H9" i="1"/>
  <c r="X9" i="1"/>
  <c r="Y9" i="1"/>
  <c r="Z9" i="1"/>
  <c r="AO9" i="1"/>
  <c r="AN9" i="1"/>
  <c r="AM9" i="1"/>
  <c r="AL9" i="1"/>
  <c r="AK9" i="1"/>
  <c r="AJ9" i="1"/>
  <c r="AI9" i="1"/>
  <c r="AH9" i="1"/>
  <c r="AG9" i="1"/>
  <c r="AF9" i="1"/>
  <c r="AE9" i="1"/>
  <c r="AD9" i="1"/>
  <c r="AC9" i="1"/>
  <c r="AB9" i="1"/>
  <c r="AA9" i="1"/>
  <c r="BR8" i="1"/>
  <c r="BQ8" i="1"/>
  <c r="H8" i="1"/>
  <c r="X8" i="1"/>
  <c r="Y8" i="1"/>
  <c r="Z8" i="1"/>
  <c r="AO8" i="1"/>
  <c r="AN8" i="1"/>
  <c r="AM8" i="1"/>
  <c r="AL8" i="1"/>
  <c r="AK8" i="1"/>
  <c r="AJ8" i="1"/>
  <c r="AI8" i="1"/>
  <c r="AH8" i="1"/>
  <c r="AG8" i="1"/>
  <c r="AF8" i="1"/>
  <c r="AE8" i="1"/>
  <c r="AD8" i="1"/>
  <c r="AC8" i="1"/>
  <c r="AB8" i="1"/>
  <c r="AA8" i="1"/>
  <c r="BR7" i="1"/>
  <c r="BQ7" i="1"/>
  <c r="H7" i="1"/>
  <c r="X7" i="1"/>
  <c r="Y7" i="1"/>
  <c r="Z7" i="1"/>
  <c r="AO7" i="1"/>
  <c r="AN7" i="1"/>
  <c r="AM7" i="1"/>
  <c r="AL7" i="1"/>
  <c r="AK7" i="1"/>
  <c r="AJ7" i="1"/>
  <c r="AI7" i="1"/>
  <c r="AH7" i="1"/>
  <c r="AG7" i="1"/>
  <c r="AF7" i="1"/>
  <c r="AE7" i="1"/>
  <c r="AD7" i="1"/>
  <c r="AC7" i="1"/>
  <c r="AB7" i="1"/>
  <c r="AA7" i="1"/>
  <c r="BR6" i="1"/>
  <c r="BQ6" i="1"/>
  <c r="H6" i="1"/>
  <c r="X6" i="1"/>
  <c r="Y6" i="1"/>
  <c r="Z6" i="1"/>
  <c r="AO6" i="1"/>
  <c r="AN6" i="1"/>
  <c r="AM6" i="1"/>
  <c r="AL6" i="1"/>
  <c r="AK6" i="1"/>
  <c r="AJ6" i="1"/>
  <c r="AI6" i="1"/>
  <c r="AH6" i="1"/>
  <c r="AG6" i="1"/>
  <c r="AF6" i="1"/>
  <c r="AE6" i="1"/>
  <c r="AD6" i="1"/>
  <c r="AC6" i="1"/>
  <c r="AB6" i="1"/>
  <c r="AA6" i="1"/>
  <c r="BR5" i="1"/>
  <c r="BQ5" i="1"/>
  <c r="H5" i="1"/>
  <c r="X5" i="1"/>
  <c r="Y5" i="1"/>
  <c r="Z5" i="1"/>
  <c r="AO5" i="1"/>
  <c r="AN5" i="1"/>
  <c r="AM5" i="1"/>
  <c r="AL5" i="1"/>
  <c r="AK5" i="1"/>
  <c r="AJ5" i="1"/>
  <c r="AI5" i="1"/>
  <c r="AH5" i="1"/>
  <c r="AG5" i="1"/>
  <c r="AF5" i="1"/>
  <c r="AE5" i="1"/>
  <c r="AD5" i="1"/>
  <c r="AC5" i="1"/>
  <c r="AB5" i="1"/>
  <c r="AA5" i="1"/>
  <c r="X22" i="1"/>
  <c r="Y22" i="1"/>
  <c r="Z22" i="1"/>
  <c r="AL22" i="1"/>
  <c r="AK22" i="1"/>
  <c r="AJ22" i="1"/>
  <c r="AI22" i="1"/>
  <c r="AH22" i="1"/>
  <c r="AG22" i="1"/>
  <c r="AF22" i="1"/>
  <c r="AE22" i="1"/>
  <c r="AD22" i="1"/>
  <c r="G22" i="1"/>
  <c r="AC22" i="1"/>
  <c r="AB22" i="1"/>
  <c r="AA22" i="1"/>
  <c r="X21" i="1"/>
  <c r="Y21" i="1"/>
  <c r="Z21" i="1"/>
  <c r="AL21" i="1"/>
  <c r="AK21" i="1"/>
  <c r="AJ21" i="1"/>
  <c r="AI21" i="1"/>
  <c r="AH21" i="1"/>
  <c r="AG21" i="1"/>
  <c r="AF21" i="1"/>
  <c r="AE21" i="1"/>
  <c r="AD21" i="1"/>
  <c r="G21" i="1"/>
  <c r="AC21" i="1"/>
  <c r="AB21" i="1"/>
  <c r="AA21" i="1"/>
  <c r="X20" i="1"/>
  <c r="Y20" i="1"/>
  <c r="Z20" i="1"/>
  <c r="AL20" i="1"/>
  <c r="AK20" i="1"/>
  <c r="AJ20" i="1"/>
  <c r="AI20" i="1"/>
  <c r="AH20" i="1"/>
  <c r="AG20" i="1"/>
  <c r="AF20" i="1"/>
  <c r="AE20" i="1"/>
  <c r="AD20" i="1"/>
  <c r="G20" i="1"/>
  <c r="AC20" i="1"/>
  <c r="AB20" i="1"/>
  <c r="AA20" i="1"/>
  <c r="X19" i="1"/>
  <c r="Y19" i="1"/>
  <c r="Z19" i="1"/>
  <c r="AL19" i="1"/>
  <c r="AK19" i="1"/>
  <c r="AJ19" i="1"/>
  <c r="AI19" i="1"/>
  <c r="AH19" i="1"/>
  <c r="AG19" i="1"/>
  <c r="AF19" i="1"/>
  <c r="AE19" i="1"/>
  <c r="AD19" i="1"/>
  <c r="G19" i="1"/>
  <c r="AC19" i="1"/>
  <c r="AB19" i="1"/>
  <c r="AA19" i="1"/>
  <c r="BR29" i="1"/>
  <c r="BQ29" i="1"/>
  <c r="X29" i="1"/>
  <c r="Y29" i="1"/>
  <c r="Z29" i="1"/>
  <c r="AL29" i="1"/>
  <c r="AK29" i="1"/>
  <c r="AJ29" i="1"/>
  <c r="AI29" i="1"/>
  <c r="AH29" i="1"/>
  <c r="AG29" i="1"/>
  <c r="AF29" i="1"/>
  <c r="AE29" i="1"/>
  <c r="AD29" i="1"/>
  <c r="G29" i="1"/>
  <c r="AC29" i="1"/>
  <c r="AB29" i="1"/>
  <c r="AA29" i="1"/>
  <c r="BR28" i="1"/>
  <c r="BQ28" i="1"/>
  <c r="X28" i="1"/>
  <c r="Y28" i="1"/>
  <c r="Z28" i="1"/>
  <c r="AL28" i="1"/>
  <c r="AK28" i="1"/>
  <c r="AJ28" i="1"/>
  <c r="AI28" i="1"/>
  <c r="AH28" i="1"/>
  <c r="AG28" i="1"/>
  <c r="AF28" i="1"/>
  <c r="AE28" i="1"/>
  <c r="AD28" i="1"/>
  <c r="G28" i="1"/>
  <c r="AC28" i="1"/>
  <c r="AB28" i="1"/>
  <c r="AA28" i="1"/>
  <c r="BR27" i="1"/>
  <c r="BQ27" i="1"/>
  <c r="X27" i="1"/>
  <c r="Y27" i="1"/>
  <c r="Z27" i="1"/>
  <c r="AL27" i="1"/>
  <c r="AK27" i="1"/>
  <c r="AJ27" i="1"/>
  <c r="AI27" i="1"/>
  <c r="AH27" i="1"/>
  <c r="AG27" i="1"/>
  <c r="AF27" i="1"/>
  <c r="AE27" i="1"/>
  <c r="AD27" i="1"/>
  <c r="G27" i="1"/>
  <c r="AC27" i="1"/>
  <c r="AB27" i="1"/>
  <c r="AA27" i="1"/>
  <c r="BR26" i="1"/>
  <c r="BQ26" i="1"/>
  <c r="X26" i="1"/>
  <c r="Y26" i="1"/>
  <c r="Z26" i="1"/>
  <c r="AL26" i="1"/>
  <c r="AK26" i="1"/>
  <c r="AJ26" i="1"/>
  <c r="AI26" i="1"/>
  <c r="AH26" i="1"/>
  <c r="AG26" i="1"/>
  <c r="AF26" i="1"/>
  <c r="AE26" i="1"/>
  <c r="AD26" i="1"/>
  <c r="G26" i="1"/>
  <c r="AC26" i="1"/>
  <c r="AB26" i="1"/>
  <c r="AA26" i="1"/>
  <c r="BR25" i="1"/>
  <c r="BQ25" i="1"/>
  <c r="X25" i="1"/>
  <c r="Y25" i="1"/>
  <c r="Z25" i="1"/>
  <c r="AL25" i="1"/>
  <c r="AK25" i="1"/>
  <c r="AJ25" i="1"/>
  <c r="AI25" i="1"/>
  <c r="AH25" i="1"/>
  <c r="AG25" i="1"/>
  <c r="AF25" i="1"/>
  <c r="AE25" i="1"/>
  <c r="AD25" i="1"/>
  <c r="G25" i="1"/>
  <c r="AC25" i="1"/>
  <c r="AB25" i="1"/>
  <c r="AA25" i="1"/>
  <c r="BR24" i="1"/>
  <c r="BQ24" i="1"/>
  <c r="X24" i="1"/>
  <c r="Y24" i="1"/>
  <c r="Z24" i="1"/>
  <c r="AL24" i="1"/>
  <c r="AK24" i="1"/>
  <c r="AJ24" i="1"/>
  <c r="AI24" i="1"/>
  <c r="AH24" i="1"/>
  <c r="AG24" i="1"/>
  <c r="AF24" i="1"/>
  <c r="AE24" i="1"/>
  <c r="AD24" i="1"/>
  <c r="G24" i="1"/>
  <c r="AC24" i="1"/>
  <c r="AB24" i="1"/>
  <c r="AA24" i="1"/>
  <c r="BR23" i="1"/>
  <c r="BQ23" i="1"/>
  <c r="X23" i="1"/>
  <c r="Y23" i="1"/>
  <c r="Z23" i="1"/>
  <c r="AL23" i="1"/>
  <c r="AK23" i="1"/>
  <c r="AJ23" i="1"/>
  <c r="AI23" i="1"/>
  <c r="AH23" i="1"/>
  <c r="AG23" i="1"/>
  <c r="AF23" i="1"/>
  <c r="AE23" i="1"/>
  <c r="AD23" i="1"/>
  <c r="G23" i="1"/>
  <c r="AC23" i="1"/>
  <c r="AB23" i="1"/>
  <c r="AA23" i="1"/>
  <c r="BR18" i="1"/>
  <c r="BQ18" i="1"/>
  <c r="X18" i="1"/>
  <c r="Y18" i="1"/>
  <c r="Z18" i="1"/>
  <c r="AL18" i="1"/>
  <c r="AK18" i="1"/>
  <c r="AJ18" i="1"/>
  <c r="AI18" i="1"/>
  <c r="AH18" i="1"/>
  <c r="AG18" i="1"/>
  <c r="AF18" i="1"/>
  <c r="AE18" i="1"/>
  <c r="AD18" i="1"/>
  <c r="G18" i="1"/>
  <c r="AC18" i="1"/>
  <c r="AB18" i="1"/>
  <c r="AA18" i="1"/>
  <c r="BR17" i="1"/>
  <c r="BQ17" i="1"/>
  <c r="X17" i="1"/>
  <c r="Y17" i="1"/>
  <c r="Z17" i="1"/>
  <c r="AL17" i="1"/>
  <c r="AK17" i="1"/>
  <c r="AJ17" i="1"/>
  <c r="AI17" i="1"/>
  <c r="AH17" i="1"/>
  <c r="AG17" i="1"/>
  <c r="AF17" i="1"/>
  <c r="AE17" i="1"/>
  <c r="AD17" i="1"/>
  <c r="G17" i="1"/>
  <c r="AC17" i="1"/>
  <c r="AB17" i="1"/>
  <c r="AA17" i="1"/>
  <c r="BR16" i="1"/>
  <c r="BQ16" i="1"/>
  <c r="X16" i="1"/>
  <c r="Y16" i="1"/>
  <c r="Z16" i="1"/>
  <c r="AL16" i="1"/>
  <c r="AK16" i="1"/>
  <c r="AJ16" i="1"/>
  <c r="AI16" i="1"/>
  <c r="AH16" i="1"/>
  <c r="AG16" i="1"/>
  <c r="AF16" i="1"/>
  <c r="AE16" i="1"/>
  <c r="AD16" i="1"/>
  <c r="G16" i="1"/>
  <c r="AC16" i="1"/>
  <c r="AB16" i="1"/>
  <c r="AA16" i="1"/>
  <c r="BR15" i="1"/>
  <c r="BQ15" i="1"/>
  <c r="X15" i="1"/>
  <c r="Y15" i="1"/>
  <c r="Z15" i="1"/>
  <c r="AL15" i="1"/>
  <c r="AK15" i="1"/>
  <c r="AJ15" i="1"/>
  <c r="AI15" i="1"/>
  <c r="AH15" i="1"/>
  <c r="AG15" i="1"/>
  <c r="AF15" i="1"/>
  <c r="AE15" i="1"/>
  <c r="AD15" i="1"/>
  <c r="G15" i="1"/>
  <c r="AC15" i="1"/>
  <c r="AB15" i="1"/>
  <c r="AA15" i="1"/>
  <c r="BR14" i="1"/>
  <c r="BQ14" i="1"/>
  <c r="X14" i="1"/>
  <c r="Y14" i="1"/>
  <c r="Z14" i="1"/>
  <c r="AL14" i="1"/>
  <c r="AK14" i="1"/>
  <c r="AJ14" i="1"/>
  <c r="AI14" i="1"/>
  <c r="AH14" i="1"/>
  <c r="AG14" i="1"/>
  <c r="AF14" i="1"/>
  <c r="AE14" i="1"/>
  <c r="AD14" i="1"/>
  <c r="G14" i="1"/>
  <c r="AC14" i="1"/>
  <c r="AB14" i="1"/>
  <c r="AA14" i="1"/>
  <c r="BR13" i="1"/>
  <c r="BQ13" i="1"/>
  <c r="X13" i="1"/>
  <c r="Y13" i="1"/>
  <c r="Z13" i="1"/>
  <c r="AL13" i="1"/>
  <c r="AK13" i="1"/>
  <c r="AJ13" i="1"/>
  <c r="AI13" i="1"/>
  <c r="AH13" i="1"/>
  <c r="AG13" i="1"/>
  <c r="AF13" i="1"/>
  <c r="AE13" i="1"/>
  <c r="AD13" i="1"/>
  <c r="G13" i="1"/>
  <c r="AC13" i="1"/>
  <c r="AB13" i="1"/>
  <c r="AA13" i="1"/>
  <c r="BR12" i="1"/>
  <c r="BQ12" i="1"/>
  <c r="X12" i="1"/>
  <c r="Y12" i="1"/>
  <c r="Z12" i="1"/>
  <c r="AL12" i="1"/>
  <c r="AK12" i="1"/>
  <c r="AJ12" i="1"/>
  <c r="AI12" i="1"/>
  <c r="AH12" i="1"/>
  <c r="AG12" i="1"/>
  <c r="AF12" i="1"/>
  <c r="AE12" i="1"/>
  <c r="AD12" i="1"/>
  <c r="G12" i="1"/>
  <c r="AC12" i="1"/>
  <c r="AB12" i="1"/>
  <c r="AA12" i="1"/>
</calcChain>
</file>

<file path=xl/sharedStrings.xml><?xml version="1.0" encoding="utf-8"?>
<sst xmlns="http://schemas.openxmlformats.org/spreadsheetml/2006/main" count="347" uniqueCount="158">
  <si>
    <t>Sample No.</t>
    <phoneticPr fontId="3" type="noConversion"/>
  </si>
  <si>
    <t>Depth (m)</t>
    <phoneticPr fontId="3" type="noConversion"/>
  </si>
  <si>
    <t>Lithofacies</t>
    <phoneticPr fontId="3" type="noConversion"/>
  </si>
  <si>
    <t>FeO</t>
  </si>
  <si>
    <t>CaO</t>
  </si>
  <si>
    <t>MgO</t>
  </si>
  <si>
    <t>MnO</t>
  </si>
  <si>
    <t>SrO</t>
    <phoneticPr fontId="2" type="noConversion"/>
  </si>
  <si>
    <t>Ba0</t>
    <phoneticPr fontId="2" type="noConversion"/>
  </si>
  <si>
    <t>Cl</t>
    <phoneticPr fontId="2" type="noConversion"/>
  </si>
  <si>
    <t>F</t>
    <phoneticPr fontId="2" type="noConversion"/>
  </si>
  <si>
    <t>Total</t>
    <phoneticPr fontId="3" type="noConversion"/>
  </si>
  <si>
    <t>S-Sulfate (S-GRA06)</t>
    <phoneticPr fontId="3" type="noConversion"/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</si>
  <si>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</si>
  <si>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</si>
  <si>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</si>
  <si>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</si>
  <si>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</si>
  <si>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</si>
  <si>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</si>
  <si>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</si>
  <si>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</si>
  <si>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</si>
  <si>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</si>
  <si>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</si>
  <si>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</si>
  <si>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</si>
  <si>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Y</t>
  </si>
  <si>
    <t>Rb</t>
  </si>
  <si>
    <t>Sr</t>
  </si>
  <si>
    <t>Ba</t>
  </si>
  <si>
    <t>Nb</t>
  </si>
  <si>
    <t>Ta</t>
  </si>
  <si>
    <t>Zr</t>
  </si>
  <si>
    <t>Hf</t>
  </si>
  <si>
    <t>Ga</t>
  </si>
  <si>
    <t>U</t>
  </si>
  <si>
    <t>Th</t>
  </si>
  <si>
    <t>Dy/Yb</t>
    <phoneticPr fontId="3" type="noConversion"/>
  </si>
  <si>
    <t>Sr/Y</t>
    <phoneticPr fontId="2" type="noConversion"/>
  </si>
  <si>
    <t>Data sources</t>
    <phoneticPr fontId="3" type="noConversion"/>
  </si>
  <si>
    <t>DH0101</t>
    <phoneticPr fontId="3" type="noConversion"/>
  </si>
  <si>
    <t>hornblende gabbro</t>
    <phoneticPr fontId="3" type="noConversion"/>
  </si>
  <si>
    <t>DH0101</t>
    <phoneticPr fontId="3" type="noConversion"/>
  </si>
  <si>
    <t>plagioclase hornblendite</t>
    <phoneticPr fontId="3" type="noConversion"/>
  </si>
  <si>
    <t>DH0101</t>
  </si>
  <si>
    <t>hornblendite</t>
    <phoneticPr fontId="3" type="noConversion"/>
  </si>
  <si>
    <t>X-2</t>
  </si>
  <si>
    <t>DH2403</t>
    <phoneticPr fontId="3" type="noConversion"/>
  </si>
  <si>
    <t>phlogopite peridotite</t>
    <phoneticPr fontId="3" type="noConversion"/>
  </si>
  <si>
    <t>X-7</t>
  </si>
  <si>
    <t>X-15</t>
  </si>
  <si>
    <t>DH2403</t>
  </si>
  <si>
    <t>X-20</t>
  </si>
  <si>
    <t>X-23</t>
  </si>
  <si>
    <t>X-99</t>
  </si>
  <si>
    <t>phlogopite peridotite</t>
    <phoneticPr fontId="3" type="noConversion"/>
  </si>
  <si>
    <t>phlogopite peridotite</t>
    <phoneticPr fontId="3" type="noConversion"/>
  </si>
  <si>
    <t>w-1</t>
    <phoneticPr fontId="2" type="noConversion"/>
  </si>
  <si>
    <t>DH0101</t>
    <phoneticPr fontId="3" type="noConversion"/>
  </si>
  <si>
    <t>hornblendite</t>
    <phoneticPr fontId="3" type="noConversion"/>
  </si>
  <si>
    <t>w-2</t>
  </si>
  <si>
    <t>DH0101</t>
    <phoneticPr fontId="3" type="noConversion"/>
  </si>
  <si>
    <t>hornblendite</t>
    <phoneticPr fontId="3" type="noConversion"/>
  </si>
  <si>
    <t>w-3</t>
  </si>
  <si>
    <t>w-4</t>
  </si>
  <si>
    <t>PE-9</t>
  </si>
  <si>
    <t>hornblendite</t>
    <phoneticPr fontId="3" type="noConversion"/>
  </si>
  <si>
    <t>PE-10</t>
  </si>
  <si>
    <t>PE-11</t>
  </si>
  <si>
    <t>PE-12</t>
  </si>
  <si>
    <t>WB-18</t>
  </si>
  <si>
    <t>WB-20</t>
  </si>
  <si>
    <t>YSL-1</t>
  </si>
  <si>
    <t>&lt;0.01</t>
  </si>
  <si>
    <t>19-ZK6302-Y1</t>
    <phoneticPr fontId="3" type="noConversion"/>
  </si>
  <si>
    <t>DH6302</t>
    <phoneticPr fontId="3" type="noConversion"/>
  </si>
  <si>
    <t>peridotite</t>
    <phoneticPr fontId="3" type="noConversion"/>
  </si>
  <si>
    <t>19-ZK6302-Y2</t>
  </si>
  <si>
    <t>19-ZK6302-Y3</t>
  </si>
  <si>
    <t>LMRH02</t>
  </si>
  <si>
    <t>DH1701, DH2403, DH2404</t>
    <phoneticPr fontId="3" type="noConversion"/>
  </si>
  <si>
    <t>wehrlite</t>
  </si>
  <si>
    <t>ZK01-38</t>
    <phoneticPr fontId="3" type="noConversion"/>
  </si>
  <si>
    <t>gabbro</t>
    <phoneticPr fontId="3" type="noConversion"/>
  </si>
  <si>
    <t>ZK01-39</t>
  </si>
  <si>
    <t>ZK01-729</t>
  </si>
  <si>
    <t>hornblende gabbro</t>
    <phoneticPr fontId="3" type="noConversion"/>
  </si>
  <si>
    <t>ZK6302-111</t>
  </si>
  <si>
    <t>DH6303</t>
  </si>
  <si>
    <t>dunite</t>
    <phoneticPr fontId="3" type="noConversion"/>
  </si>
  <si>
    <t>LMR20-1</t>
    <phoneticPr fontId="3" type="noConversion"/>
  </si>
  <si>
    <t>Drill hole 17ZK01, 0802, 4001</t>
    <phoneticPr fontId="3" type="noConversion"/>
  </si>
  <si>
    <t>peridotite</t>
    <phoneticPr fontId="3" type="noConversion"/>
  </si>
  <si>
    <t>LMR20-2</t>
  </si>
  <si>
    <t>LMR20-3</t>
  </si>
  <si>
    <t>LMR20-7</t>
  </si>
  <si>
    <t>gabbro</t>
    <phoneticPr fontId="3" type="noConversion"/>
  </si>
  <si>
    <t>CY140</t>
  </si>
  <si>
    <t>adakitic granite</t>
    <phoneticPr fontId="3" type="noConversion"/>
  </si>
  <si>
    <t>CY144</t>
  </si>
  <si>
    <t>CY147</t>
  </si>
  <si>
    <t>CY145</t>
  </si>
  <si>
    <t>CL290</t>
  </si>
  <si>
    <t>CL292</t>
  </si>
  <si>
    <t>CL293</t>
  </si>
  <si>
    <t>CL296</t>
  </si>
  <si>
    <t>Total-LOI</t>
    <phoneticPr fontId="3" type="noConversion"/>
  </si>
  <si>
    <t>FE-7</t>
    <phoneticPr fontId="3" type="noConversion"/>
  </si>
  <si>
    <r>
      <t>SiO</t>
    </r>
    <r>
      <rPr>
        <b/>
        <vertAlign val="subscript"/>
        <sz val="11"/>
        <rFont val="Arial"/>
        <family val="2"/>
      </rPr>
      <t>2</t>
    </r>
    <phoneticPr fontId="2" type="noConversion"/>
  </si>
  <si>
    <r>
      <t>Al</t>
    </r>
    <r>
      <rPr>
        <b/>
        <vertAlign val="subscript"/>
        <sz val="11"/>
        <rFont val="Arial"/>
        <family val="2"/>
      </rPr>
      <t>2</t>
    </r>
    <r>
      <rPr>
        <b/>
        <sz val="11"/>
        <rFont val="Arial"/>
        <family val="2"/>
      </rPr>
      <t>O</t>
    </r>
    <r>
      <rPr>
        <b/>
        <vertAlign val="subscript"/>
        <sz val="11"/>
        <rFont val="Arial"/>
        <family val="2"/>
      </rPr>
      <t>3</t>
    </r>
  </si>
  <si>
    <r>
      <t>TFe</t>
    </r>
    <r>
      <rPr>
        <b/>
        <vertAlign val="subscript"/>
        <sz val="11"/>
        <rFont val="Arial"/>
        <family val="2"/>
      </rPr>
      <t>2</t>
    </r>
    <r>
      <rPr>
        <b/>
        <sz val="11"/>
        <rFont val="Arial"/>
        <family val="2"/>
      </rPr>
      <t>O</t>
    </r>
    <r>
      <rPr>
        <b/>
        <vertAlign val="subscript"/>
        <sz val="11"/>
        <rFont val="Arial"/>
        <family val="2"/>
      </rPr>
      <t>3</t>
    </r>
    <phoneticPr fontId="2" type="noConversion"/>
  </si>
  <si>
    <r>
      <t>Fe</t>
    </r>
    <r>
      <rPr>
        <b/>
        <vertAlign val="subscript"/>
        <sz val="11"/>
        <rFont val="Arial"/>
        <family val="2"/>
      </rPr>
      <t>2</t>
    </r>
    <r>
      <rPr>
        <b/>
        <sz val="11"/>
        <rFont val="Arial"/>
        <family val="2"/>
      </rPr>
      <t>O</t>
    </r>
    <r>
      <rPr>
        <b/>
        <vertAlign val="subscript"/>
        <sz val="11"/>
        <rFont val="Arial"/>
        <family val="2"/>
      </rPr>
      <t>3</t>
    </r>
  </si>
  <si>
    <r>
      <t>K</t>
    </r>
    <r>
      <rPr>
        <b/>
        <vertAlign val="subscript"/>
        <sz val="11"/>
        <rFont val="Arial"/>
        <family val="2"/>
      </rPr>
      <t>2</t>
    </r>
    <r>
      <rPr>
        <b/>
        <sz val="11"/>
        <rFont val="Arial"/>
        <family val="2"/>
      </rPr>
      <t>O</t>
    </r>
  </si>
  <si>
    <r>
      <t>Na</t>
    </r>
    <r>
      <rPr>
        <b/>
        <vertAlign val="subscript"/>
        <sz val="11"/>
        <rFont val="Arial"/>
        <family val="2"/>
      </rPr>
      <t>2</t>
    </r>
    <r>
      <rPr>
        <b/>
        <sz val="11"/>
        <rFont val="Arial"/>
        <family val="2"/>
      </rPr>
      <t>O</t>
    </r>
  </si>
  <si>
    <r>
      <t>TiO</t>
    </r>
    <r>
      <rPr>
        <b/>
        <vertAlign val="subscript"/>
        <sz val="11"/>
        <rFont val="Arial"/>
        <family val="2"/>
      </rPr>
      <t>2</t>
    </r>
  </si>
  <si>
    <r>
      <t>P</t>
    </r>
    <r>
      <rPr>
        <b/>
        <vertAlign val="subscript"/>
        <sz val="11"/>
        <rFont val="Arial"/>
        <family val="2"/>
      </rPr>
      <t>2</t>
    </r>
    <r>
      <rPr>
        <b/>
        <sz val="11"/>
        <rFont val="Arial"/>
        <family val="2"/>
      </rPr>
      <t>O</t>
    </r>
    <r>
      <rPr>
        <b/>
        <vertAlign val="subscript"/>
        <sz val="11"/>
        <rFont val="Arial"/>
        <family val="2"/>
      </rPr>
      <t>5</t>
    </r>
  </si>
  <si>
    <r>
      <t>H</t>
    </r>
    <r>
      <rPr>
        <b/>
        <vertAlign val="subscript"/>
        <sz val="11"/>
        <rFont val="Arial"/>
        <family val="2"/>
      </rPr>
      <t>2</t>
    </r>
    <r>
      <rPr>
        <b/>
        <sz val="11"/>
        <rFont val="Arial"/>
        <family val="2"/>
      </rPr>
      <t>O</t>
    </r>
    <r>
      <rPr>
        <b/>
        <vertAlign val="superscript"/>
        <sz val="11"/>
        <rFont val="Arial"/>
        <family val="2"/>
      </rPr>
      <t>+</t>
    </r>
  </si>
  <si>
    <r>
      <t>SiO</t>
    </r>
    <r>
      <rPr>
        <b/>
        <vertAlign val="subscript"/>
        <sz val="11"/>
        <rFont val="Arial"/>
        <family val="2"/>
      </rPr>
      <t>2</t>
    </r>
    <phoneticPr fontId="2" type="noConversion"/>
  </si>
  <si>
    <r>
      <t>TFe</t>
    </r>
    <r>
      <rPr>
        <b/>
        <vertAlign val="subscript"/>
        <sz val="11"/>
        <rFont val="Arial"/>
        <family val="2"/>
      </rPr>
      <t>2</t>
    </r>
    <r>
      <rPr>
        <b/>
        <sz val="11"/>
        <rFont val="Arial"/>
        <family val="2"/>
      </rPr>
      <t>O</t>
    </r>
    <r>
      <rPr>
        <b/>
        <vertAlign val="subscript"/>
        <sz val="11"/>
        <rFont val="Arial"/>
        <family val="2"/>
      </rPr>
      <t>3</t>
    </r>
    <phoneticPr fontId="2" type="noConversion"/>
  </si>
  <si>
    <r>
      <t>FE</t>
    </r>
    <r>
      <rPr>
        <sz val="11"/>
        <rFont val="宋体"/>
        <family val="3"/>
        <charset val="134"/>
      </rPr>
      <t>‐</t>
    </r>
    <r>
      <rPr>
        <sz val="11"/>
        <rFont val="Arial"/>
        <family val="2"/>
      </rPr>
      <t>2</t>
    </r>
    <r>
      <rPr>
        <b/>
        <sz val="10"/>
        <rFont val="Arial"/>
        <family val="2"/>
      </rPr>
      <t/>
    </r>
  </si>
  <si>
    <r>
      <t>FE</t>
    </r>
    <r>
      <rPr>
        <sz val="11"/>
        <rFont val="宋体"/>
        <family val="3"/>
        <charset val="134"/>
      </rPr>
      <t>‐</t>
    </r>
    <r>
      <rPr>
        <sz val="11"/>
        <rFont val="Arial"/>
        <family val="2"/>
      </rPr>
      <t>3</t>
    </r>
    <r>
      <rPr>
        <b/>
        <sz val="10"/>
        <rFont val="Arial"/>
        <family val="2"/>
      </rPr>
      <t/>
    </r>
  </si>
  <si>
    <r>
      <t>FE</t>
    </r>
    <r>
      <rPr>
        <sz val="11"/>
        <rFont val="宋体"/>
        <family val="3"/>
        <charset val="134"/>
      </rPr>
      <t>‐</t>
    </r>
    <r>
      <rPr>
        <sz val="11"/>
        <rFont val="Arial"/>
        <family val="2"/>
      </rPr>
      <t>4</t>
    </r>
    <r>
      <rPr>
        <b/>
        <sz val="10"/>
        <rFont val="Arial"/>
        <family val="2"/>
      </rPr>
      <t/>
    </r>
  </si>
  <si>
    <r>
      <t>FE</t>
    </r>
    <r>
      <rPr>
        <sz val="11"/>
        <rFont val="宋体"/>
        <family val="3"/>
        <charset val="134"/>
      </rPr>
      <t>‐</t>
    </r>
    <r>
      <rPr>
        <sz val="11"/>
        <rFont val="Arial"/>
        <family val="2"/>
      </rPr>
      <t>5</t>
    </r>
    <r>
      <rPr>
        <b/>
        <sz val="10"/>
        <rFont val="Arial"/>
        <family val="2"/>
      </rPr>
      <t/>
    </r>
  </si>
  <si>
    <r>
      <t>X</t>
    </r>
    <r>
      <rPr>
        <sz val="11"/>
        <rFont val="宋体"/>
        <family val="3"/>
        <charset val="134"/>
      </rPr>
      <t>‐</t>
    </r>
    <r>
      <rPr>
        <sz val="11"/>
        <rFont val="Arial"/>
        <family val="2"/>
      </rPr>
      <t>101</t>
    </r>
  </si>
  <si>
    <r>
      <t>FE</t>
    </r>
    <r>
      <rPr>
        <sz val="11"/>
        <rFont val="宋体"/>
        <family val="3"/>
        <charset val="134"/>
      </rPr>
      <t>‐</t>
    </r>
    <r>
      <rPr>
        <sz val="11"/>
        <rFont val="Arial"/>
        <family val="2"/>
      </rPr>
      <t>1</t>
    </r>
    <phoneticPr fontId="3" type="noConversion"/>
  </si>
  <si>
    <r>
      <t>FE</t>
    </r>
    <r>
      <rPr>
        <sz val="11"/>
        <rFont val="宋体"/>
        <family val="3"/>
        <charset val="134"/>
      </rPr>
      <t>‐</t>
    </r>
    <r>
      <rPr>
        <sz val="11"/>
        <rFont val="Arial"/>
        <family val="2"/>
      </rPr>
      <t>9</t>
    </r>
    <phoneticPr fontId="3" type="noConversion"/>
  </si>
  <si>
    <t>Tian, 2022</t>
  </si>
  <si>
    <t>Tian, 2022</t>
    <phoneticPr fontId="1" type="noConversion"/>
  </si>
  <si>
    <t>Wang, 2023.</t>
    <phoneticPr fontId="3" type="noConversion"/>
  </si>
  <si>
    <t>Qian, 2025</t>
    <phoneticPr fontId="1" type="noConversion"/>
  </si>
  <si>
    <t>Qian, 2025</t>
    <phoneticPr fontId="3" type="noConversion"/>
  </si>
  <si>
    <t>Norbu et al., 2025</t>
    <phoneticPr fontId="3" type="noConversion"/>
  </si>
  <si>
    <t>Fu et al., 2023</t>
  </si>
  <si>
    <t>Fu et al., 2023</t>
    <phoneticPr fontId="1" type="noConversion"/>
  </si>
  <si>
    <r>
      <t>Tian, N., 2022, Metallogenesis of Cu-Ni Sulfide Deposits in the Eastern Section of East Kunlun Orogenic belt, Qinghai Province, Doctoral Dissertation of Jilin University, pp 257 (in Chinese with English abstract</t>
    </r>
    <r>
      <rPr>
        <sz val="11"/>
        <color theme="1"/>
        <rFont val="宋体"/>
        <family val="3"/>
        <charset val="134"/>
      </rPr>
      <t>）</t>
    </r>
    <r>
      <rPr>
        <sz val="11"/>
        <color theme="1"/>
        <rFont val="Arial"/>
        <family val="2"/>
      </rPr>
      <t>.</t>
    </r>
    <phoneticPr fontId="1" type="noConversion"/>
  </si>
  <si>
    <t>Wang, X., 2023, The Ni-Co-PGE Ore-forming Magmatism of Langmuri Mafic-ultramafic Intrusion in East Kunlun Orogenic belt, China: Constraints from C-He-Ne-Ar Isotopes, Master Dissertation of  Lanzhou University, pp 89 (in Chinese with English abstract).</t>
    <phoneticPr fontId="1" type="noConversion"/>
  </si>
  <si>
    <t>Norbu, N., Li, J., Zhang, Z., and  Zhang, W., 2025, The Late Silurian Langmuri Cu-Ni Deposit in East Kunlun Orogenic Belt: An Example of Magmatic Sulfide Deposit in a Post-Collisional Extensional Setting: Island Arc, v. 34, p. e70013.</t>
    <phoneticPr fontId="1" type="noConversion"/>
  </si>
  <si>
    <r>
      <t>Qian, B., 2025, Metallogenic Setting and Ore-Forming Mechanisms of Magmatic Cu-Ni-Co Sulfide Deposits in the Eastern Kunlun Orogen and Adjacent Regions, Doctoral Dissertation of China University of Geosciences (Wuhan), pp 219 (in Chinese with English Abstract</t>
    </r>
    <r>
      <rPr>
        <sz val="11"/>
        <color theme="1"/>
        <rFont val="宋体"/>
        <family val="3"/>
        <charset val="134"/>
      </rPr>
      <t>）</t>
    </r>
    <r>
      <rPr>
        <sz val="11"/>
        <color theme="1"/>
        <rFont val="Arial"/>
        <family val="2"/>
      </rPr>
      <t>.</t>
    </r>
    <phoneticPr fontId="1" type="noConversion"/>
  </si>
  <si>
    <t>Fu, L., Bagas, L., Wei, J., Chen, Y., Chen, J., Zhao, X., Zhao, Z., Li, A., and  Zhang, W., 2023, Growth of early Paleozoic continental crust linked to the Proto-Tethys subduction and continental collision in the East Kunlun Orogen, northern Tibetan Plateau: Bulletin, v. 135, p. 1709–1733.</t>
    <phoneticPr fontId="1" type="noConversion"/>
  </si>
  <si>
    <r>
      <t>Fe</t>
    </r>
    <r>
      <rPr>
        <b/>
        <vertAlign val="subscript"/>
        <sz val="11"/>
        <rFont val="Arial"/>
        <family val="2"/>
      </rPr>
      <t>2</t>
    </r>
    <r>
      <rPr>
        <b/>
        <sz val="11"/>
        <rFont val="Arial"/>
        <family val="2"/>
      </rPr>
      <t>O</t>
    </r>
    <r>
      <rPr>
        <b/>
        <vertAlign val="subscript"/>
        <sz val="11"/>
        <rFont val="Arial"/>
        <family val="2"/>
      </rPr>
      <t>3</t>
    </r>
    <phoneticPr fontId="1" type="noConversion"/>
  </si>
  <si>
    <r>
      <t>V</t>
    </r>
    <r>
      <rPr>
        <b/>
        <vertAlign val="subscript"/>
        <sz val="11"/>
        <color indexed="8"/>
        <rFont val="Arial"/>
        <family val="2"/>
      </rPr>
      <t>2</t>
    </r>
    <r>
      <rPr>
        <b/>
        <sz val="11"/>
        <color indexed="8"/>
        <rFont val="Arial"/>
        <family val="2"/>
      </rPr>
      <t>O</t>
    </r>
    <r>
      <rPr>
        <b/>
        <vertAlign val="subscript"/>
        <sz val="11"/>
        <color indexed="8"/>
        <rFont val="Arial"/>
        <family val="2"/>
      </rPr>
      <t>5</t>
    </r>
  </si>
  <si>
    <t>LOI</t>
    <phoneticPr fontId="1" type="noConversion"/>
  </si>
  <si>
    <t>Original major elements results</t>
    <phoneticPr fontId="1" type="noConversion"/>
  </si>
  <si>
    <t>After removing the loss on ignition, the major element data are normalized to 100%.</t>
    <phoneticPr fontId="1" type="noConversion"/>
  </si>
  <si>
    <t>This study</t>
    <phoneticPr fontId="1" type="noConversion"/>
  </si>
  <si>
    <t xml:space="preserve"> ALS Chemex (Guangzhou) Co. Ltd</t>
  </si>
  <si>
    <t>Xi’an Center of China Geological Survey</t>
  </si>
  <si>
    <t>Conversion coefficient</t>
    <phoneticPr fontId="3" type="noConversion"/>
  </si>
  <si>
    <r>
      <t>Note: Except for the adakitic granite, all other samples were from drill hole to ensure data reliability, and samples whose SiO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 xml:space="preserve"> content did not conform to the rock identification after major element loss on ignition correction were removed.</t>
    </r>
    <phoneticPr fontId="1" type="noConversion"/>
  </si>
  <si>
    <t>Analysis institution</t>
    <phoneticPr fontId="1" type="noConversion"/>
  </si>
  <si>
    <t xml:space="preserve"> ALS Chemex (Guangzhou) Co. Ltd</t>
    <phoneticPr fontId="1" type="noConversion"/>
  </si>
  <si>
    <r>
      <t xml:space="preserve">Sulphide S </t>
    </r>
    <r>
      <rPr>
        <b/>
        <sz val="11"/>
        <color theme="1"/>
        <rFont val="方正书宋简体"/>
        <charset val="134"/>
      </rPr>
      <t>（</t>
    </r>
    <r>
      <rPr>
        <b/>
        <sz val="11"/>
        <color theme="1"/>
        <rFont val="Arial"/>
        <family val="2"/>
      </rPr>
      <t>S-IR07</t>
    </r>
    <r>
      <rPr>
        <b/>
        <sz val="11"/>
        <color theme="1"/>
        <rFont val="方正书宋简体"/>
        <charset val="134"/>
      </rPr>
      <t>）</t>
    </r>
    <phoneticPr fontId="3" type="noConversion"/>
  </si>
  <si>
    <t>Diamond-drillhole No.</t>
    <phoneticPr fontId="3" type="noConversion"/>
  </si>
  <si>
    <t>wt%</t>
    <phoneticPr fontId="1" type="noConversion"/>
  </si>
  <si>
    <t>ppm</t>
    <phoneticPr fontId="1" type="noConversion"/>
  </si>
  <si>
    <t>Supplementary Table 5. Major and minor elements contents of whole-rocks</t>
    <phoneticPr fontId="1" type="noConversion"/>
  </si>
  <si>
    <t>wt%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</si>
</sst>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0_);[Red]\(0.00\)"/>
  </numFmts>
  <fonts count="2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Arial"/>
      <family val="2"/>
    </font>
    <font>
      <sz val="9"/>
      <name val="宋体"/>
      <family val="3"/>
      <charset val="134"/>
    </font>
    <font>
      <b/>
      <sz val="10"/>
      <name val="Arial"/>
      <family val="2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name val="黑体"/>
      <family val="3"/>
      <charset val="134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vertAlign val="subscript"/>
      <sz val="11"/>
      <name val="Arial"/>
      <family val="2"/>
    </font>
    <font>
      <b/>
      <vertAlign val="superscript"/>
      <sz val="11"/>
      <name val="Arial"/>
      <family val="2"/>
    </font>
    <font>
      <b/>
      <sz val="11"/>
      <color indexed="8"/>
      <name val="Arial"/>
      <family val="2"/>
    </font>
    <font>
      <b/>
      <vertAlign val="subscript"/>
      <sz val="11"/>
      <color indexed="8"/>
      <name val="Arial"/>
      <family val="2"/>
    </font>
    <font>
      <b/>
      <sz val="11"/>
      <color rgb="FFC00000"/>
      <name val="Arial"/>
      <family val="2"/>
    </font>
    <font>
      <b/>
      <sz val="11"/>
      <color rgb="FF0000FF"/>
      <name val="Arial"/>
      <family val="2"/>
    </font>
    <font>
      <sz val="11.5"/>
      <color theme="1"/>
      <name val="Arial"/>
      <family val="2"/>
    </font>
    <font>
      <vertAlign val="subscript"/>
      <sz val="1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方正书宋简体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66FF"/>
        <bgColor indexed="64"/>
      </patternFill>
    </fill>
    <fill>
      <patternFill patternType="solid">
        <fgColor theme="9"/>
        <bgColor indexed="64"/>
      </patternFill>
    </fill>
  </fills>
  <borders count="7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9" fillId="0" borderId="0" xfId="0" applyFont="1" applyFill="1" applyAlignment="1">
      <alignment horizontal="center" vertical="center"/>
    </xf>
    <xf numFmtId="176" fontId="9" fillId="0" borderId="0" xfId="0" applyNumberFormat="1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Alignment="1">
      <alignment horizontal="center" vertical="center"/>
    </xf>
    <xf numFmtId="176" fontId="10" fillId="0" borderId="0" xfId="0" applyNumberFormat="1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2" fontId="13" fillId="2" borderId="0" xfId="0" applyNumberFormat="1" applyFont="1" applyFill="1" applyBorder="1" applyAlignment="1" applyProtection="1">
      <alignment horizontal="center" vertical="center"/>
    </xf>
    <xf numFmtId="0" fontId="16" fillId="0" borderId="0" xfId="0" applyFont="1" applyFill="1" applyAlignment="1">
      <alignment vertical="center"/>
    </xf>
    <xf numFmtId="0" fontId="17" fillId="0" borderId="0" xfId="0" applyFont="1"/>
    <xf numFmtId="177" fontId="10" fillId="0" borderId="0" xfId="0" applyNumberFormat="1" applyFont="1" applyFill="1" applyAlignment="1">
      <alignment horizontal="center" vertical="center"/>
    </xf>
    <xf numFmtId="176" fontId="10" fillId="2" borderId="0" xfId="0" applyNumberFormat="1" applyFont="1" applyFill="1" applyBorder="1" applyAlignment="1">
      <alignment horizontal="center" vertical="center"/>
    </xf>
    <xf numFmtId="177" fontId="10" fillId="0" borderId="0" xfId="0" applyNumberFormat="1" applyFont="1" applyFill="1" applyBorder="1" applyAlignment="1">
      <alignment horizontal="center" vertical="center"/>
    </xf>
    <xf numFmtId="176" fontId="10" fillId="0" borderId="0" xfId="0" applyNumberFormat="1" applyFont="1" applyFill="1" applyBorder="1" applyAlignment="1">
      <alignment horizontal="center" vertical="center"/>
    </xf>
    <xf numFmtId="176" fontId="10" fillId="3" borderId="0" xfId="0" applyNumberFormat="1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177" fontId="10" fillId="0" borderId="3" xfId="0" applyNumberFormat="1" applyFont="1" applyFill="1" applyBorder="1" applyAlignment="1">
      <alignment horizontal="center" vertical="center"/>
    </xf>
    <xf numFmtId="176" fontId="10" fillId="0" borderId="3" xfId="0" applyNumberFormat="1" applyFont="1" applyFill="1" applyBorder="1" applyAlignment="1">
      <alignment horizontal="center" vertical="center"/>
    </xf>
    <xf numFmtId="176" fontId="10" fillId="3" borderId="3" xfId="0" applyNumberFormat="1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176" fontId="10" fillId="2" borderId="5" xfId="0" applyNumberFormat="1" applyFont="1" applyFill="1" applyBorder="1" applyAlignment="1">
      <alignment horizontal="center" vertical="center"/>
    </xf>
    <xf numFmtId="177" fontId="10" fillId="0" borderId="5" xfId="0" applyNumberFormat="1" applyFont="1" applyFill="1" applyBorder="1" applyAlignment="1">
      <alignment horizontal="center" vertical="center"/>
    </xf>
    <xf numFmtId="176" fontId="10" fillId="0" borderId="5" xfId="0" applyNumberFormat="1" applyFont="1" applyFill="1" applyBorder="1" applyAlignment="1">
      <alignment horizontal="center" vertical="center"/>
    </xf>
    <xf numFmtId="176" fontId="10" fillId="3" borderId="5" xfId="0" applyNumberFormat="1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2" fontId="13" fillId="3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6" fillId="0" borderId="0" xfId="0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3366FF"/>
      <color rgb="FF3333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58"/>
  <sheetViews>
    <sheetView tabSelected="1" zoomScale="25" zoomScaleNormal="25" workbookViewId="0">
      <pane xSplit="4" ySplit="4" topLeftCell="O5" activePane="bottomRight" state="frozen"/>
      <selection pane="topRight" activeCell="E1" sqref="E1"/>
      <selection pane="bottomLeft" activeCell="A5" sqref="A5"/>
      <selection pane="bottomRight" activeCell="Z12" sqref="Z12"/>
    </sheetView>
  </sheetViews>
  <sheetFormatPr defaultRowHeight="13.8"/>
  <cols>
    <col min="1" max="1" width="18.6640625" style="1" customWidth="1"/>
    <col min="2" max="2" width="32.109375" style="1" customWidth="1"/>
    <col min="3" max="3" width="28.33203125" style="1" customWidth="1"/>
    <col min="4" max="4" width="37.109375" style="1" customWidth="1"/>
    <col min="5" max="5" width="10.109375" style="1" customWidth="1"/>
    <col min="6" max="6" width="6.21875" style="1" customWidth="1"/>
    <col min="7" max="7" width="9.6640625" style="1" customWidth="1"/>
    <col min="8" max="8" width="8.5546875" style="1" customWidth="1"/>
    <col min="9" max="9" width="7.88671875" style="1" customWidth="1"/>
    <col min="10" max="10" width="7.77734375" style="1" customWidth="1"/>
    <col min="11" max="11" width="8.88671875" style="1" customWidth="1"/>
    <col min="12" max="12" width="8.5546875" style="1" customWidth="1"/>
    <col min="13" max="13" width="7.88671875" style="1" customWidth="1"/>
    <col min="14" max="14" width="7.21875" style="1" customWidth="1"/>
    <col min="15" max="15" width="7.6640625" style="1" customWidth="1"/>
    <col min="16" max="16" width="8" style="1" customWidth="1"/>
    <col min="17" max="17" width="7.88671875" style="1" customWidth="1"/>
    <col min="18" max="18" width="6.44140625" style="1" customWidth="1"/>
    <col min="19" max="19" width="8.5546875" style="1" customWidth="1"/>
    <col min="20" max="20" width="7.77734375" style="1" customWidth="1"/>
    <col min="21" max="21" width="7.5546875" style="1" customWidth="1"/>
    <col min="22" max="22" width="7.88671875" style="1" customWidth="1"/>
    <col min="23" max="23" width="9" style="1" customWidth="1"/>
    <col min="24" max="24" width="10.6640625" style="1" customWidth="1"/>
    <col min="25" max="25" width="13.88671875" style="1" customWidth="1"/>
    <col min="26" max="26" width="24.109375" style="1" customWidth="1"/>
    <col min="27" max="27" width="8.44140625" style="1" customWidth="1"/>
    <col min="28" max="28" width="8" style="1" customWidth="1"/>
    <col min="29" max="29" width="7.5546875" style="1" customWidth="1"/>
    <col min="30" max="30" width="10.5546875" style="1" customWidth="1"/>
    <col min="31" max="31" width="7.33203125" style="1" customWidth="1"/>
    <col min="32" max="32" width="8" style="1" customWidth="1"/>
    <col min="33" max="33" width="8.33203125" style="1" customWidth="1"/>
    <col min="34" max="34" width="7.5546875" style="1" customWidth="1"/>
    <col min="35" max="35" width="7.21875" style="1" customWidth="1"/>
    <col min="36" max="36" width="9.109375" style="1" customWidth="1"/>
    <col min="37" max="37" width="8.109375" style="1" customWidth="1"/>
    <col min="38" max="38" width="9.6640625" style="1" customWidth="1"/>
    <col min="39" max="39" width="9.33203125" style="1" customWidth="1"/>
    <col min="40" max="40" width="6.44140625" style="1" customWidth="1"/>
    <col min="41" max="41" width="10.21875" style="1" customWidth="1"/>
    <col min="42" max="42" width="19.77734375" style="1" customWidth="1"/>
    <col min="43" max="43" width="22.6640625" style="1" customWidth="1"/>
    <col min="44" max="58" width="7" style="1" customWidth="1"/>
    <col min="59" max="64" width="9.109375" style="1" customWidth="1"/>
    <col min="65" max="69" width="8.88671875" style="1"/>
    <col min="70" max="70" width="11.6640625" style="1" customWidth="1"/>
    <col min="71" max="71" width="55.6640625" style="1" customWidth="1"/>
    <col min="72" max="72" width="38.88671875" style="1" customWidth="1"/>
    <col min="73" max="230" width="8.88671875" style="1"/>
    <col min="231" max="232" width="21.33203125" style="1" customWidth="1"/>
    <col min="233" max="233" width="32.109375" style="1" customWidth="1"/>
    <col min="234" max="234" width="28.33203125" style="1" customWidth="1"/>
    <col min="235" max="235" width="37.109375" style="1" customWidth="1"/>
    <col min="236" max="236" width="55.6640625" style="1" customWidth="1"/>
    <col min="237" max="237" width="17.44140625" style="1" customWidth="1"/>
    <col min="238" max="254" width="10.6640625" style="1" customWidth="1"/>
    <col min="255" max="277" width="52.6640625" style="1" customWidth="1"/>
    <col min="278" max="293" width="7" style="1" customWidth="1"/>
    <col min="294" max="307" width="9.109375" style="1" customWidth="1"/>
    <col min="308" max="325" width="8.88671875" style="1"/>
    <col min="326" max="326" width="11.6640625" style="1" customWidth="1"/>
    <col min="327" max="486" width="8.88671875" style="1"/>
    <col min="487" max="488" width="21.33203125" style="1" customWidth="1"/>
    <col min="489" max="489" width="32.109375" style="1" customWidth="1"/>
    <col min="490" max="490" width="28.33203125" style="1" customWidth="1"/>
    <col min="491" max="491" width="37.109375" style="1" customWidth="1"/>
    <col min="492" max="492" width="55.6640625" style="1" customWidth="1"/>
    <col min="493" max="493" width="17.44140625" style="1" customWidth="1"/>
    <col min="494" max="510" width="10.6640625" style="1" customWidth="1"/>
    <col min="511" max="533" width="52.6640625" style="1" customWidth="1"/>
    <col min="534" max="549" width="7" style="1" customWidth="1"/>
    <col min="550" max="563" width="9.109375" style="1" customWidth="1"/>
    <col min="564" max="581" width="8.88671875" style="1"/>
    <col min="582" max="582" width="11.6640625" style="1" customWidth="1"/>
    <col min="583" max="742" width="8.88671875" style="1"/>
    <col min="743" max="744" width="21.33203125" style="1" customWidth="1"/>
    <col min="745" max="745" width="32.109375" style="1" customWidth="1"/>
    <col min="746" max="746" width="28.33203125" style="1" customWidth="1"/>
    <col min="747" max="747" width="37.109375" style="1" customWidth="1"/>
    <col min="748" max="748" width="55.6640625" style="1" customWidth="1"/>
    <col min="749" max="749" width="17.44140625" style="1" customWidth="1"/>
    <col min="750" max="766" width="10.6640625" style="1" customWidth="1"/>
    <col min="767" max="789" width="52.6640625" style="1" customWidth="1"/>
    <col min="790" max="805" width="7" style="1" customWidth="1"/>
    <col min="806" max="819" width="9.109375" style="1" customWidth="1"/>
    <col min="820" max="837" width="8.88671875" style="1"/>
    <col min="838" max="838" width="11.6640625" style="1" customWidth="1"/>
    <col min="839" max="998" width="8.88671875" style="1"/>
    <col min="999" max="1000" width="21.33203125" style="1" customWidth="1"/>
    <col min="1001" max="1001" width="32.109375" style="1" customWidth="1"/>
    <col min="1002" max="1002" width="28.33203125" style="1" customWidth="1"/>
    <col min="1003" max="1003" width="37.109375" style="1" customWidth="1"/>
    <col min="1004" max="1004" width="55.6640625" style="1" customWidth="1"/>
    <col min="1005" max="1005" width="17.44140625" style="1" customWidth="1"/>
    <col min="1006" max="1022" width="10.6640625" style="1" customWidth="1"/>
    <col min="1023" max="1045" width="52.6640625" style="1" customWidth="1"/>
    <col min="1046" max="1061" width="7" style="1" customWidth="1"/>
    <col min="1062" max="1075" width="9.109375" style="1" customWidth="1"/>
    <col min="1076" max="1093" width="8.88671875" style="1"/>
    <col min="1094" max="1094" width="11.6640625" style="1" customWidth="1"/>
    <col min="1095" max="1254" width="8.88671875" style="1"/>
    <col min="1255" max="1256" width="21.33203125" style="1" customWidth="1"/>
    <col min="1257" max="1257" width="32.109375" style="1" customWidth="1"/>
    <col min="1258" max="1258" width="28.33203125" style="1" customWidth="1"/>
    <col min="1259" max="1259" width="37.109375" style="1" customWidth="1"/>
    <col min="1260" max="1260" width="55.6640625" style="1" customWidth="1"/>
    <col min="1261" max="1261" width="17.44140625" style="1" customWidth="1"/>
    <col min="1262" max="1278" width="10.6640625" style="1" customWidth="1"/>
    <col min="1279" max="1301" width="52.6640625" style="1" customWidth="1"/>
    <col min="1302" max="1317" width="7" style="1" customWidth="1"/>
    <col min="1318" max="1331" width="9.109375" style="1" customWidth="1"/>
    <col min="1332" max="1349" width="8.88671875" style="1"/>
    <col min="1350" max="1350" width="11.6640625" style="1" customWidth="1"/>
    <col min="1351" max="1510" width="8.88671875" style="1"/>
    <col min="1511" max="1512" width="21.33203125" style="1" customWidth="1"/>
    <col min="1513" max="1513" width="32.109375" style="1" customWidth="1"/>
    <col min="1514" max="1514" width="28.33203125" style="1" customWidth="1"/>
    <col min="1515" max="1515" width="37.109375" style="1" customWidth="1"/>
    <col min="1516" max="1516" width="55.6640625" style="1" customWidth="1"/>
    <col min="1517" max="1517" width="17.44140625" style="1" customWidth="1"/>
    <col min="1518" max="1534" width="10.6640625" style="1" customWidth="1"/>
    <col min="1535" max="1557" width="52.6640625" style="1" customWidth="1"/>
    <col min="1558" max="1573" width="7" style="1" customWidth="1"/>
    <col min="1574" max="1587" width="9.109375" style="1" customWidth="1"/>
    <col min="1588" max="1605" width="8.88671875" style="1"/>
    <col min="1606" max="1606" width="11.6640625" style="1" customWidth="1"/>
    <col min="1607" max="1766" width="8.88671875" style="1"/>
    <col min="1767" max="1768" width="21.33203125" style="1" customWidth="1"/>
    <col min="1769" max="1769" width="32.109375" style="1" customWidth="1"/>
    <col min="1770" max="1770" width="28.33203125" style="1" customWidth="1"/>
    <col min="1771" max="1771" width="37.109375" style="1" customWidth="1"/>
    <col min="1772" max="1772" width="55.6640625" style="1" customWidth="1"/>
    <col min="1773" max="1773" width="17.44140625" style="1" customWidth="1"/>
    <col min="1774" max="1790" width="10.6640625" style="1" customWidth="1"/>
    <col min="1791" max="1813" width="52.6640625" style="1" customWidth="1"/>
    <col min="1814" max="1829" width="7" style="1" customWidth="1"/>
    <col min="1830" max="1843" width="9.109375" style="1" customWidth="1"/>
    <col min="1844" max="1861" width="8.88671875" style="1"/>
    <col min="1862" max="1862" width="11.6640625" style="1" customWidth="1"/>
    <col min="1863" max="2022" width="8.88671875" style="1"/>
    <col min="2023" max="2024" width="21.33203125" style="1" customWidth="1"/>
    <col min="2025" max="2025" width="32.109375" style="1" customWidth="1"/>
    <col min="2026" max="2026" width="28.33203125" style="1" customWidth="1"/>
    <col min="2027" max="2027" width="37.109375" style="1" customWidth="1"/>
    <col min="2028" max="2028" width="55.6640625" style="1" customWidth="1"/>
    <col min="2029" max="2029" width="17.44140625" style="1" customWidth="1"/>
    <col min="2030" max="2046" width="10.6640625" style="1" customWidth="1"/>
    <col min="2047" max="2069" width="52.6640625" style="1" customWidth="1"/>
    <col min="2070" max="2085" width="7" style="1" customWidth="1"/>
    <col min="2086" max="2099" width="9.109375" style="1" customWidth="1"/>
    <col min="2100" max="2117" width="8.88671875" style="1"/>
    <col min="2118" max="2118" width="11.6640625" style="1" customWidth="1"/>
    <col min="2119" max="2278" width="8.88671875" style="1"/>
    <col min="2279" max="2280" width="21.33203125" style="1" customWidth="1"/>
    <col min="2281" max="2281" width="32.109375" style="1" customWidth="1"/>
    <col min="2282" max="2282" width="28.33203125" style="1" customWidth="1"/>
    <col min="2283" max="2283" width="37.109375" style="1" customWidth="1"/>
    <col min="2284" max="2284" width="55.6640625" style="1" customWidth="1"/>
    <col min="2285" max="2285" width="17.44140625" style="1" customWidth="1"/>
    <col min="2286" max="2302" width="10.6640625" style="1" customWidth="1"/>
    <col min="2303" max="2325" width="52.6640625" style="1" customWidth="1"/>
    <col min="2326" max="2341" width="7" style="1" customWidth="1"/>
    <col min="2342" max="2355" width="9.109375" style="1" customWidth="1"/>
    <col min="2356" max="2373" width="8.88671875" style="1"/>
    <col min="2374" max="2374" width="11.6640625" style="1" customWidth="1"/>
    <col min="2375" max="2534" width="8.88671875" style="1"/>
    <col min="2535" max="2536" width="21.33203125" style="1" customWidth="1"/>
    <col min="2537" max="2537" width="32.109375" style="1" customWidth="1"/>
    <col min="2538" max="2538" width="28.33203125" style="1" customWidth="1"/>
    <col min="2539" max="2539" width="37.109375" style="1" customWidth="1"/>
    <col min="2540" max="2540" width="55.6640625" style="1" customWidth="1"/>
    <col min="2541" max="2541" width="17.44140625" style="1" customWidth="1"/>
    <col min="2542" max="2558" width="10.6640625" style="1" customWidth="1"/>
    <col min="2559" max="2581" width="52.6640625" style="1" customWidth="1"/>
    <col min="2582" max="2597" width="7" style="1" customWidth="1"/>
    <col min="2598" max="2611" width="9.109375" style="1" customWidth="1"/>
    <col min="2612" max="2629" width="8.88671875" style="1"/>
    <col min="2630" max="2630" width="11.6640625" style="1" customWidth="1"/>
    <col min="2631" max="2790" width="8.88671875" style="1"/>
    <col min="2791" max="2792" width="21.33203125" style="1" customWidth="1"/>
    <col min="2793" max="2793" width="32.109375" style="1" customWidth="1"/>
    <col min="2794" max="2794" width="28.33203125" style="1" customWidth="1"/>
    <col min="2795" max="2795" width="37.109375" style="1" customWidth="1"/>
    <col min="2796" max="2796" width="55.6640625" style="1" customWidth="1"/>
    <col min="2797" max="2797" width="17.44140625" style="1" customWidth="1"/>
    <col min="2798" max="2814" width="10.6640625" style="1" customWidth="1"/>
    <col min="2815" max="2837" width="52.6640625" style="1" customWidth="1"/>
    <col min="2838" max="2853" width="7" style="1" customWidth="1"/>
    <col min="2854" max="2867" width="9.109375" style="1" customWidth="1"/>
    <col min="2868" max="2885" width="8.88671875" style="1"/>
    <col min="2886" max="2886" width="11.6640625" style="1" customWidth="1"/>
    <col min="2887" max="3046" width="8.88671875" style="1"/>
    <col min="3047" max="3048" width="21.33203125" style="1" customWidth="1"/>
    <col min="3049" max="3049" width="32.109375" style="1" customWidth="1"/>
    <col min="3050" max="3050" width="28.33203125" style="1" customWidth="1"/>
    <col min="3051" max="3051" width="37.109375" style="1" customWidth="1"/>
    <col min="3052" max="3052" width="55.6640625" style="1" customWidth="1"/>
    <col min="3053" max="3053" width="17.44140625" style="1" customWidth="1"/>
    <col min="3054" max="3070" width="10.6640625" style="1" customWidth="1"/>
    <col min="3071" max="3093" width="52.6640625" style="1" customWidth="1"/>
    <col min="3094" max="3109" width="7" style="1" customWidth="1"/>
    <col min="3110" max="3123" width="9.109375" style="1" customWidth="1"/>
    <col min="3124" max="3141" width="8.88671875" style="1"/>
    <col min="3142" max="3142" width="11.6640625" style="1" customWidth="1"/>
    <col min="3143" max="3302" width="8.88671875" style="1"/>
    <col min="3303" max="3304" width="21.33203125" style="1" customWidth="1"/>
    <col min="3305" max="3305" width="32.109375" style="1" customWidth="1"/>
    <col min="3306" max="3306" width="28.33203125" style="1" customWidth="1"/>
    <col min="3307" max="3307" width="37.109375" style="1" customWidth="1"/>
    <col min="3308" max="3308" width="55.6640625" style="1" customWidth="1"/>
    <col min="3309" max="3309" width="17.44140625" style="1" customWidth="1"/>
    <col min="3310" max="3326" width="10.6640625" style="1" customWidth="1"/>
    <col min="3327" max="3349" width="52.6640625" style="1" customWidth="1"/>
    <col min="3350" max="3365" width="7" style="1" customWidth="1"/>
    <col min="3366" max="3379" width="9.109375" style="1" customWidth="1"/>
    <col min="3380" max="3397" width="8.88671875" style="1"/>
    <col min="3398" max="3398" width="11.6640625" style="1" customWidth="1"/>
    <col min="3399" max="3558" width="8.88671875" style="1"/>
    <col min="3559" max="3560" width="21.33203125" style="1" customWidth="1"/>
    <col min="3561" max="3561" width="32.109375" style="1" customWidth="1"/>
    <col min="3562" max="3562" width="28.33203125" style="1" customWidth="1"/>
    <col min="3563" max="3563" width="37.109375" style="1" customWidth="1"/>
    <col min="3564" max="3564" width="55.6640625" style="1" customWidth="1"/>
    <col min="3565" max="3565" width="17.44140625" style="1" customWidth="1"/>
    <col min="3566" max="3582" width="10.6640625" style="1" customWidth="1"/>
    <col min="3583" max="3605" width="52.6640625" style="1" customWidth="1"/>
    <col min="3606" max="3621" width="7" style="1" customWidth="1"/>
    <col min="3622" max="3635" width="9.109375" style="1" customWidth="1"/>
    <col min="3636" max="3653" width="8.88671875" style="1"/>
    <col min="3654" max="3654" width="11.6640625" style="1" customWidth="1"/>
    <col min="3655" max="3814" width="8.88671875" style="1"/>
    <col min="3815" max="3816" width="21.33203125" style="1" customWidth="1"/>
    <col min="3817" max="3817" width="32.109375" style="1" customWidth="1"/>
    <col min="3818" max="3818" width="28.33203125" style="1" customWidth="1"/>
    <col min="3819" max="3819" width="37.109375" style="1" customWidth="1"/>
    <col min="3820" max="3820" width="55.6640625" style="1" customWidth="1"/>
    <col min="3821" max="3821" width="17.44140625" style="1" customWidth="1"/>
    <col min="3822" max="3838" width="10.6640625" style="1" customWidth="1"/>
    <col min="3839" max="3861" width="52.6640625" style="1" customWidth="1"/>
    <col min="3862" max="3877" width="7" style="1" customWidth="1"/>
    <col min="3878" max="3891" width="9.109375" style="1" customWidth="1"/>
    <col min="3892" max="3909" width="8.88671875" style="1"/>
    <col min="3910" max="3910" width="11.6640625" style="1" customWidth="1"/>
    <col min="3911" max="4070" width="8.88671875" style="1"/>
    <col min="4071" max="4072" width="21.33203125" style="1" customWidth="1"/>
    <col min="4073" max="4073" width="32.109375" style="1" customWidth="1"/>
    <col min="4074" max="4074" width="28.33203125" style="1" customWidth="1"/>
    <col min="4075" max="4075" width="37.109375" style="1" customWidth="1"/>
    <col min="4076" max="4076" width="55.6640625" style="1" customWidth="1"/>
    <col min="4077" max="4077" width="17.44140625" style="1" customWidth="1"/>
    <col min="4078" max="4094" width="10.6640625" style="1" customWidth="1"/>
    <col min="4095" max="4117" width="52.6640625" style="1" customWidth="1"/>
    <col min="4118" max="4133" width="7" style="1" customWidth="1"/>
    <col min="4134" max="4147" width="9.109375" style="1" customWidth="1"/>
    <col min="4148" max="4165" width="8.88671875" style="1"/>
    <col min="4166" max="4166" width="11.6640625" style="1" customWidth="1"/>
    <col min="4167" max="4326" width="8.88671875" style="1"/>
    <col min="4327" max="4328" width="21.33203125" style="1" customWidth="1"/>
    <col min="4329" max="4329" width="32.109375" style="1" customWidth="1"/>
    <col min="4330" max="4330" width="28.33203125" style="1" customWidth="1"/>
    <col min="4331" max="4331" width="37.109375" style="1" customWidth="1"/>
    <col min="4332" max="4332" width="55.6640625" style="1" customWidth="1"/>
    <col min="4333" max="4333" width="17.44140625" style="1" customWidth="1"/>
    <col min="4334" max="4350" width="10.6640625" style="1" customWidth="1"/>
    <col min="4351" max="4373" width="52.6640625" style="1" customWidth="1"/>
    <col min="4374" max="4389" width="7" style="1" customWidth="1"/>
    <col min="4390" max="4403" width="9.109375" style="1" customWidth="1"/>
    <col min="4404" max="4421" width="8.88671875" style="1"/>
    <col min="4422" max="4422" width="11.6640625" style="1" customWidth="1"/>
    <col min="4423" max="4582" width="8.88671875" style="1"/>
    <col min="4583" max="4584" width="21.33203125" style="1" customWidth="1"/>
    <col min="4585" max="4585" width="32.109375" style="1" customWidth="1"/>
    <col min="4586" max="4586" width="28.33203125" style="1" customWidth="1"/>
    <col min="4587" max="4587" width="37.109375" style="1" customWidth="1"/>
    <col min="4588" max="4588" width="55.6640625" style="1" customWidth="1"/>
    <col min="4589" max="4589" width="17.44140625" style="1" customWidth="1"/>
    <col min="4590" max="4606" width="10.6640625" style="1" customWidth="1"/>
    <col min="4607" max="4629" width="52.6640625" style="1" customWidth="1"/>
    <col min="4630" max="4645" width="7" style="1" customWidth="1"/>
    <col min="4646" max="4659" width="9.109375" style="1" customWidth="1"/>
    <col min="4660" max="4677" width="8.88671875" style="1"/>
    <col min="4678" max="4678" width="11.6640625" style="1" customWidth="1"/>
    <col min="4679" max="4838" width="8.88671875" style="1"/>
    <col min="4839" max="4840" width="21.33203125" style="1" customWidth="1"/>
    <col min="4841" max="4841" width="32.109375" style="1" customWidth="1"/>
    <col min="4842" max="4842" width="28.33203125" style="1" customWidth="1"/>
    <col min="4843" max="4843" width="37.109375" style="1" customWidth="1"/>
    <col min="4844" max="4844" width="55.6640625" style="1" customWidth="1"/>
    <col min="4845" max="4845" width="17.44140625" style="1" customWidth="1"/>
    <col min="4846" max="4862" width="10.6640625" style="1" customWidth="1"/>
    <col min="4863" max="4885" width="52.6640625" style="1" customWidth="1"/>
    <col min="4886" max="4901" width="7" style="1" customWidth="1"/>
    <col min="4902" max="4915" width="9.109375" style="1" customWidth="1"/>
    <col min="4916" max="4933" width="8.88671875" style="1"/>
    <col min="4934" max="4934" width="11.6640625" style="1" customWidth="1"/>
    <col min="4935" max="5094" width="8.88671875" style="1"/>
    <col min="5095" max="5096" width="21.33203125" style="1" customWidth="1"/>
    <col min="5097" max="5097" width="32.109375" style="1" customWidth="1"/>
    <col min="5098" max="5098" width="28.33203125" style="1" customWidth="1"/>
    <col min="5099" max="5099" width="37.109375" style="1" customWidth="1"/>
    <col min="5100" max="5100" width="55.6640625" style="1" customWidth="1"/>
    <col min="5101" max="5101" width="17.44140625" style="1" customWidth="1"/>
    <col min="5102" max="5118" width="10.6640625" style="1" customWidth="1"/>
    <col min="5119" max="5141" width="52.6640625" style="1" customWidth="1"/>
    <col min="5142" max="5157" width="7" style="1" customWidth="1"/>
    <col min="5158" max="5171" width="9.109375" style="1" customWidth="1"/>
    <col min="5172" max="5189" width="8.88671875" style="1"/>
    <col min="5190" max="5190" width="11.6640625" style="1" customWidth="1"/>
    <col min="5191" max="5350" width="8.88671875" style="1"/>
    <col min="5351" max="5352" width="21.33203125" style="1" customWidth="1"/>
    <col min="5353" max="5353" width="32.109375" style="1" customWidth="1"/>
    <col min="5354" max="5354" width="28.33203125" style="1" customWidth="1"/>
    <col min="5355" max="5355" width="37.109375" style="1" customWidth="1"/>
    <col min="5356" max="5356" width="55.6640625" style="1" customWidth="1"/>
    <col min="5357" max="5357" width="17.44140625" style="1" customWidth="1"/>
    <col min="5358" max="5374" width="10.6640625" style="1" customWidth="1"/>
    <col min="5375" max="5397" width="52.6640625" style="1" customWidth="1"/>
    <col min="5398" max="5413" width="7" style="1" customWidth="1"/>
    <col min="5414" max="5427" width="9.109375" style="1" customWidth="1"/>
    <col min="5428" max="5445" width="8.88671875" style="1"/>
    <col min="5446" max="5446" width="11.6640625" style="1" customWidth="1"/>
    <col min="5447" max="5606" width="8.88671875" style="1"/>
    <col min="5607" max="5608" width="21.33203125" style="1" customWidth="1"/>
    <col min="5609" max="5609" width="32.109375" style="1" customWidth="1"/>
    <col min="5610" max="5610" width="28.33203125" style="1" customWidth="1"/>
    <col min="5611" max="5611" width="37.109375" style="1" customWidth="1"/>
    <col min="5612" max="5612" width="55.6640625" style="1" customWidth="1"/>
    <col min="5613" max="5613" width="17.44140625" style="1" customWidth="1"/>
    <col min="5614" max="5630" width="10.6640625" style="1" customWidth="1"/>
    <col min="5631" max="5653" width="52.6640625" style="1" customWidth="1"/>
    <col min="5654" max="5669" width="7" style="1" customWidth="1"/>
    <col min="5670" max="5683" width="9.109375" style="1" customWidth="1"/>
    <col min="5684" max="5701" width="8.88671875" style="1"/>
    <col min="5702" max="5702" width="11.6640625" style="1" customWidth="1"/>
    <col min="5703" max="5862" width="8.88671875" style="1"/>
    <col min="5863" max="5864" width="21.33203125" style="1" customWidth="1"/>
    <col min="5865" max="5865" width="32.109375" style="1" customWidth="1"/>
    <col min="5866" max="5866" width="28.33203125" style="1" customWidth="1"/>
    <col min="5867" max="5867" width="37.109375" style="1" customWidth="1"/>
    <col min="5868" max="5868" width="55.6640625" style="1" customWidth="1"/>
    <col min="5869" max="5869" width="17.44140625" style="1" customWidth="1"/>
    <col min="5870" max="5886" width="10.6640625" style="1" customWidth="1"/>
    <col min="5887" max="5909" width="52.6640625" style="1" customWidth="1"/>
    <col min="5910" max="5925" width="7" style="1" customWidth="1"/>
    <col min="5926" max="5939" width="9.109375" style="1" customWidth="1"/>
    <col min="5940" max="5957" width="8.88671875" style="1"/>
    <col min="5958" max="5958" width="11.6640625" style="1" customWidth="1"/>
    <col min="5959" max="6118" width="8.88671875" style="1"/>
    <col min="6119" max="6120" width="21.33203125" style="1" customWidth="1"/>
    <col min="6121" max="6121" width="32.109375" style="1" customWidth="1"/>
    <col min="6122" max="6122" width="28.33203125" style="1" customWidth="1"/>
    <col min="6123" max="6123" width="37.109375" style="1" customWidth="1"/>
    <col min="6124" max="6124" width="55.6640625" style="1" customWidth="1"/>
    <col min="6125" max="6125" width="17.44140625" style="1" customWidth="1"/>
    <col min="6126" max="6142" width="10.6640625" style="1" customWidth="1"/>
    <col min="6143" max="6165" width="52.6640625" style="1" customWidth="1"/>
    <col min="6166" max="6181" width="7" style="1" customWidth="1"/>
    <col min="6182" max="6195" width="9.109375" style="1" customWidth="1"/>
    <col min="6196" max="6213" width="8.88671875" style="1"/>
    <col min="6214" max="6214" width="11.6640625" style="1" customWidth="1"/>
    <col min="6215" max="6374" width="8.88671875" style="1"/>
    <col min="6375" max="6376" width="21.33203125" style="1" customWidth="1"/>
    <col min="6377" max="6377" width="32.109375" style="1" customWidth="1"/>
    <col min="6378" max="6378" width="28.33203125" style="1" customWidth="1"/>
    <col min="6379" max="6379" width="37.109375" style="1" customWidth="1"/>
    <col min="6380" max="6380" width="55.6640625" style="1" customWidth="1"/>
    <col min="6381" max="6381" width="17.44140625" style="1" customWidth="1"/>
    <col min="6382" max="6398" width="10.6640625" style="1" customWidth="1"/>
    <col min="6399" max="6421" width="52.6640625" style="1" customWidth="1"/>
    <col min="6422" max="6437" width="7" style="1" customWidth="1"/>
    <col min="6438" max="6451" width="9.109375" style="1" customWidth="1"/>
    <col min="6452" max="6469" width="8.88671875" style="1"/>
    <col min="6470" max="6470" width="11.6640625" style="1" customWidth="1"/>
    <col min="6471" max="6630" width="8.88671875" style="1"/>
    <col min="6631" max="6632" width="21.33203125" style="1" customWidth="1"/>
    <col min="6633" max="6633" width="32.109375" style="1" customWidth="1"/>
    <col min="6634" max="6634" width="28.33203125" style="1" customWidth="1"/>
    <col min="6635" max="6635" width="37.109375" style="1" customWidth="1"/>
    <col min="6636" max="6636" width="55.6640625" style="1" customWidth="1"/>
    <col min="6637" max="6637" width="17.44140625" style="1" customWidth="1"/>
    <col min="6638" max="6654" width="10.6640625" style="1" customWidth="1"/>
    <col min="6655" max="6677" width="52.6640625" style="1" customWidth="1"/>
    <col min="6678" max="6693" width="7" style="1" customWidth="1"/>
    <col min="6694" max="6707" width="9.109375" style="1" customWidth="1"/>
    <col min="6708" max="6725" width="8.88671875" style="1"/>
    <col min="6726" max="6726" width="11.6640625" style="1" customWidth="1"/>
    <col min="6727" max="6886" width="8.88671875" style="1"/>
    <col min="6887" max="6888" width="21.33203125" style="1" customWidth="1"/>
    <col min="6889" max="6889" width="32.109375" style="1" customWidth="1"/>
    <col min="6890" max="6890" width="28.33203125" style="1" customWidth="1"/>
    <col min="6891" max="6891" width="37.109375" style="1" customWidth="1"/>
    <col min="6892" max="6892" width="55.6640625" style="1" customWidth="1"/>
    <col min="6893" max="6893" width="17.44140625" style="1" customWidth="1"/>
    <col min="6894" max="6910" width="10.6640625" style="1" customWidth="1"/>
    <col min="6911" max="6933" width="52.6640625" style="1" customWidth="1"/>
    <col min="6934" max="6949" width="7" style="1" customWidth="1"/>
    <col min="6950" max="6963" width="9.109375" style="1" customWidth="1"/>
    <col min="6964" max="6981" width="8.88671875" style="1"/>
    <col min="6982" max="6982" width="11.6640625" style="1" customWidth="1"/>
    <col min="6983" max="7142" width="8.88671875" style="1"/>
    <col min="7143" max="7144" width="21.33203125" style="1" customWidth="1"/>
    <col min="7145" max="7145" width="32.109375" style="1" customWidth="1"/>
    <col min="7146" max="7146" width="28.33203125" style="1" customWidth="1"/>
    <col min="7147" max="7147" width="37.109375" style="1" customWidth="1"/>
    <col min="7148" max="7148" width="55.6640625" style="1" customWidth="1"/>
    <col min="7149" max="7149" width="17.44140625" style="1" customWidth="1"/>
    <col min="7150" max="7166" width="10.6640625" style="1" customWidth="1"/>
    <col min="7167" max="7189" width="52.6640625" style="1" customWidth="1"/>
    <col min="7190" max="7205" width="7" style="1" customWidth="1"/>
    <col min="7206" max="7219" width="9.109375" style="1" customWidth="1"/>
    <col min="7220" max="7237" width="8.88671875" style="1"/>
    <col min="7238" max="7238" width="11.6640625" style="1" customWidth="1"/>
    <col min="7239" max="7398" width="8.88671875" style="1"/>
    <col min="7399" max="7400" width="21.33203125" style="1" customWidth="1"/>
    <col min="7401" max="7401" width="32.109375" style="1" customWidth="1"/>
    <col min="7402" max="7402" width="28.33203125" style="1" customWidth="1"/>
    <col min="7403" max="7403" width="37.109375" style="1" customWidth="1"/>
    <col min="7404" max="7404" width="55.6640625" style="1" customWidth="1"/>
    <col min="7405" max="7405" width="17.44140625" style="1" customWidth="1"/>
    <col min="7406" max="7422" width="10.6640625" style="1" customWidth="1"/>
    <col min="7423" max="7445" width="52.6640625" style="1" customWidth="1"/>
    <col min="7446" max="7461" width="7" style="1" customWidth="1"/>
    <col min="7462" max="7475" width="9.109375" style="1" customWidth="1"/>
    <col min="7476" max="7493" width="8.88671875" style="1"/>
    <col min="7494" max="7494" width="11.6640625" style="1" customWidth="1"/>
    <col min="7495" max="7654" width="8.88671875" style="1"/>
    <col min="7655" max="7656" width="21.33203125" style="1" customWidth="1"/>
    <col min="7657" max="7657" width="32.109375" style="1" customWidth="1"/>
    <col min="7658" max="7658" width="28.33203125" style="1" customWidth="1"/>
    <col min="7659" max="7659" width="37.109375" style="1" customWidth="1"/>
    <col min="7660" max="7660" width="55.6640625" style="1" customWidth="1"/>
    <col min="7661" max="7661" width="17.44140625" style="1" customWidth="1"/>
    <col min="7662" max="7678" width="10.6640625" style="1" customWidth="1"/>
    <col min="7679" max="7701" width="52.6640625" style="1" customWidth="1"/>
    <col min="7702" max="7717" width="7" style="1" customWidth="1"/>
    <col min="7718" max="7731" width="9.109375" style="1" customWidth="1"/>
    <col min="7732" max="7749" width="8.88671875" style="1"/>
    <col min="7750" max="7750" width="11.6640625" style="1" customWidth="1"/>
    <col min="7751" max="7910" width="8.88671875" style="1"/>
    <col min="7911" max="7912" width="21.33203125" style="1" customWidth="1"/>
    <col min="7913" max="7913" width="32.109375" style="1" customWidth="1"/>
    <col min="7914" max="7914" width="28.33203125" style="1" customWidth="1"/>
    <col min="7915" max="7915" width="37.109375" style="1" customWidth="1"/>
    <col min="7916" max="7916" width="55.6640625" style="1" customWidth="1"/>
    <col min="7917" max="7917" width="17.44140625" style="1" customWidth="1"/>
    <col min="7918" max="7934" width="10.6640625" style="1" customWidth="1"/>
    <col min="7935" max="7957" width="52.6640625" style="1" customWidth="1"/>
    <col min="7958" max="7973" width="7" style="1" customWidth="1"/>
    <col min="7974" max="7987" width="9.109375" style="1" customWidth="1"/>
    <col min="7988" max="8005" width="8.88671875" style="1"/>
    <col min="8006" max="8006" width="11.6640625" style="1" customWidth="1"/>
    <col min="8007" max="8166" width="8.88671875" style="1"/>
    <col min="8167" max="8168" width="21.33203125" style="1" customWidth="1"/>
    <col min="8169" max="8169" width="32.109375" style="1" customWidth="1"/>
    <col min="8170" max="8170" width="28.33203125" style="1" customWidth="1"/>
    <col min="8171" max="8171" width="37.109375" style="1" customWidth="1"/>
    <col min="8172" max="8172" width="55.6640625" style="1" customWidth="1"/>
    <col min="8173" max="8173" width="17.44140625" style="1" customWidth="1"/>
    <col min="8174" max="8190" width="10.6640625" style="1" customWidth="1"/>
    <col min="8191" max="8213" width="52.6640625" style="1" customWidth="1"/>
    <col min="8214" max="8229" width="7" style="1" customWidth="1"/>
    <col min="8230" max="8243" width="9.109375" style="1" customWidth="1"/>
    <col min="8244" max="8261" width="8.88671875" style="1"/>
    <col min="8262" max="8262" width="11.6640625" style="1" customWidth="1"/>
    <col min="8263" max="8422" width="8.88671875" style="1"/>
    <col min="8423" max="8424" width="21.33203125" style="1" customWidth="1"/>
    <col min="8425" max="8425" width="32.109375" style="1" customWidth="1"/>
    <col min="8426" max="8426" width="28.33203125" style="1" customWidth="1"/>
    <col min="8427" max="8427" width="37.109375" style="1" customWidth="1"/>
    <col min="8428" max="8428" width="55.6640625" style="1" customWidth="1"/>
    <col min="8429" max="8429" width="17.44140625" style="1" customWidth="1"/>
    <col min="8430" max="8446" width="10.6640625" style="1" customWidth="1"/>
    <col min="8447" max="8469" width="52.6640625" style="1" customWidth="1"/>
    <col min="8470" max="8485" width="7" style="1" customWidth="1"/>
    <col min="8486" max="8499" width="9.109375" style="1" customWidth="1"/>
    <col min="8500" max="8517" width="8.88671875" style="1"/>
    <col min="8518" max="8518" width="11.6640625" style="1" customWidth="1"/>
    <col min="8519" max="8678" width="8.88671875" style="1"/>
    <col min="8679" max="8680" width="21.33203125" style="1" customWidth="1"/>
    <col min="8681" max="8681" width="32.109375" style="1" customWidth="1"/>
    <col min="8682" max="8682" width="28.33203125" style="1" customWidth="1"/>
    <col min="8683" max="8683" width="37.109375" style="1" customWidth="1"/>
    <col min="8684" max="8684" width="55.6640625" style="1" customWidth="1"/>
    <col min="8685" max="8685" width="17.44140625" style="1" customWidth="1"/>
    <col min="8686" max="8702" width="10.6640625" style="1" customWidth="1"/>
    <col min="8703" max="8725" width="52.6640625" style="1" customWidth="1"/>
    <col min="8726" max="8741" width="7" style="1" customWidth="1"/>
    <col min="8742" max="8755" width="9.109375" style="1" customWidth="1"/>
    <col min="8756" max="8773" width="8.88671875" style="1"/>
    <col min="8774" max="8774" width="11.6640625" style="1" customWidth="1"/>
    <col min="8775" max="8934" width="8.88671875" style="1"/>
    <col min="8935" max="8936" width="21.33203125" style="1" customWidth="1"/>
    <col min="8937" max="8937" width="32.109375" style="1" customWidth="1"/>
    <col min="8938" max="8938" width="28.33203125" style="1" customWidth="1"/>
    <col min="8939" max="8939" width="37.109375" style="1" customWidth="1"/>
    <col min="8940" max="8940" width="55.6640625" style="1" customWidth="1"/>
    <col min="8941" max="8941" width="17.44140625" style="1" customWidth="1"/>
    <col min="8942" max="8958" width="10.6640625" style="1" customWidth="1"/>
    <col min="8959" max="8981" width="52.6640625" style="1" customWidth="1"/>
    <col min="8982" max="8997" width="7" style="1" customWidth="1"/>
    <col min="8998" max="9011" width="9.109375" style="1" customWidth="1"/>
    <col min="9012" max="9029" width="8.88671875" style="1"/>
    <col min="9030" max="9030" width="11.6640625" style="1" customWidth="1"/>
    <col min="9031" max="9190" width="8.88671875" style="1"/>
    <col min="9191" max="9192" width="21.33203125" style="1" customWidth="1"/>
    <col min="9193" max="9193" width="32.109375" style="1" customWidth="1"/>
    <col min="9194" max="9194" width="28.33203125" style="1" customWidth="1"/>
    <col min="9195" max="9195" width="37.109375" style="1" customWidth="1"/>
    <col min="9196" max="9196" width="55.6640625" style="1" customWidth="1"/>
    <col min="9197" max="9197" width="17.44140625" style="1" customWidth="1"/>
    <col min="9198" max="9214" width="10.6640625" style="1" customWidth="1"/>
    <col min="9215" max="9237" width="52.6640625" style="1" customWidth="1"/>
    <col min="9238" max="9253" width="7" style="1" customWidth="1"/>
    <col min="9254" max="9267" width="9.109375" style="1" customWidth="1"/>
    <col min="9268" max="9285" width="8.88671875" style="1"/>
    <col min="9286" max="9286" width="11.6640625" style="1" customWidth="1"/>
    <col min="9287" max="9446" width="8.88671875" style="1"/>
    <col min="9447" max="9448" width="21.33203125" style="1" customWidth="1"/>
    <col min="9449" max="9449" width="32.109375" style="1" customWidth="1"/>
    <col min="9450" max="9450" width="28.33203125" style="1" customWidth="1"/>
    <col min="9451" max="9451" width="37.109375" style="1" customWidth="1"/>
    <col min="9452" max="9452" width="55.6640625" style="1" customWidth="1"/>
    <col min="9453" max="9453" width="17.44140625" style="1" customWidth="1"/>
    <col min="9454" max="9470" width="10.6640625" style="1" customWidth="1"/>
    <col min="9471" max="9493" width="52.6640625" style="1" customWidth="1"/>
    <col min="9494" max="9509" width="7" style="1" customWidth="1"/>
    <col min="9510" max="9523" width="9.109375" style="1" customWidth="1"/>
    <col min="9524" max="9541" width="8.88671875" style="1"/>
    <col min="9542" max="9542" width="11.6640625" style="1" customWidth="1"/>
    <col min="9543" max="9702" width="8.88671875" style="1"/>
    <col min="9703" max="9704" width="21.33203125" style="1" customWidth="1"/>
    <col min="9705" max="9705" width="32.109375" style="1" customWidth="1"/>
    <col min="9706" max="9706" width="28.33203125" style="1" customWidth="1"/>
    <col min="9707" max="9707" width="37.109375" style="1" customWidth="1"/>
    <col min="9708" max="9708" width="55.6640625" style="1" customWidth="1"/>
    <col min="9709" max="9709" width="17.44140625" style="1" customWidth="1"/>
    <col min="9710" max="9726" width="10.6640625" style="1" customWidth="1"/>
    <col min="9727" max="9749" width="52.6640625" style="1" customWidth="1"/>
    <col min="9750" max="9765" width="7" style="1" customWidth="1"/>
    <col min="9766" max="9779" width="9.109375" style="1" customWidth="1"/>
    <col min="9780" max="9797" width="8.88671875" style="1"/>
    <col min="9798" max="9798" width="11.6640625" style="1" customWidth="1"/>
    <col min="9799" max="9958" width="8.88671875" style="1"/>
    <col min="9959" max="9960" width="21.33203125" style="1" customWidth="1"/>
    <col min="9961" max="9961" width="32.109375" style="1" customWidth="1"/>
    <col min="9962" max="9962" width="28.33203125" style="1" customWidth="1"/>
    <col min="9963" max="9963" width="37.109375" style="1" customWidth="1"/>
    <col min="9964" max="9964" width="55.6640625" style="1" customWidth="1"/>
    <col min="9965" max="9965" width="17.44140625" style="1" customWidth="1"/>
    <col min="9966" max="9982" width="10.6640625" style="1" customWidth="1"/>
    <col min="9983" max="10005" width="52.6640625" style="1" customWidth="1"/>
    <col min="10006" max="10021" width="7" style="1" customWidth="1"/>
    <col min="10022" max="10035" width="9.109375" style="1" customWidth="1"/>
    <col min="10036" max="10053" width="8.88671875" style="1"/>
    <col min="10054" max="10054" width="11.6640625" style="1" customWidth="1"/>
    <col min="10055" max="10214" width="8.88671875" style="1"/>
    <col min="10215" max="10216" width="21.33203125" style="1" customWidth="1"/>
    <col min="10217" max="10217" width="32.109375" style="1" customWidth="1"/>
    <col min="10218" max="10218" width="28.33203125" style="1" customWidth="1"/>
    <col min="10219" max="10219" width="37.109375" style="1" customWidth="1"/>
    <col min="10220" max="10220" width="55.6640625" style="1" customWidth="1"/>
    <col min="10221" max="10221" width="17.44140625" style="1" customWidth="1"/>
    <col min="10222" max="10238" width="10.6640625" style="1" customWidth="1"/>
    <col min="10239" max="10261" width="52.6640625" style="1" customWidth="1"/>
    <col min="10262" max="10277" width="7" style="1" customWidth="1"/>
    <col min="10278" max="10291" width="9.109375" style="1" customWidth="1"/>
    <col min="10292" max="10309" width="8.88671875" style="1"/>
    <col min="10310" max="10310" width="11.6640625" style="1" customWidth="1"/>
    <col min="10311" max="10470" width="8.88671875" style="1"/>
    <col min="10471" max="10472" width="21.33203125" style="1" customWidth="1"/>
    <col min="10473" max="10473" width="32.109375" style="1" customWidth="1"/>
    <col min="10474" max="10474" width="28.33203125" style="1" customWidth="1"/>
    <col min="10475" max="10475" width="37.109375" style="1" customWidth="1"/>
    <col min="10476" max="10476" width="55.6640625" style="1" customWidth="1"/>
    <col min="10477" max="10477" width="17.44140625" style="1" customWidth="1"/>
    <col min="10478" max="10494" width="10.6640625" style="1" customWidth="1"/>
    <col min="10495" max="10517" width="52.6640625" style="1" customWidth="1"/>
    <col min="10518" max="10533" width="7" style="1" customWidth="1"/>
    <col min="10534" max="10547" width="9.109375" style="1" customWidth="1"/>
    <col min="10548" max="10565" width="8.88671875" style="1"/>
    <col min="10566" max="10566" width="11.6640625" style="1" customWidth="1"/>
    <col min="10567" max="10726" width="8.88671875" style="1"/>
    <col min="10727" max="10728" width="21.33203125" style="1" customWidth="1"/>
    <col min="10729" max="10729" width="32.109375" style="1" customWidth="1"/>
    <col min="10730" max="10730" width="28.33203125" style="1" customWidth="1"/>
    <col min="10731" max="10731" width="37.109375" style="1" customWidth="1"/>
    <col min="10732" max="10732" width="55.6640625" style="1" customWidth="1"/>
    <col min="10733" max="10733" width="17.44140625" style="1" customWidth="1"/>
    <col min="10734" max="10750" width="10.6640625" style="1" customWidth="1"/>
    <col min="10751" max="10773" width="52.6640625" style="1" customWidth="1"/>
    <col min="10774" max="10789" width="7" style="1" customWidth="1"/>
    <col min="10790" max="10803" width="9.109375" style="1" customWidth="1"/>
    <col min="10804" max="10821" width="8.88671875" style="1"/>
    <col min="10822" max="10822" width="11.6640625" style="1" customWidth="1"/>
    <col min="10823" max="10982" width="8.88671875" style="1"/>
    <col min="10983" max="10984" width="21.33203125" style="1" customWidth="1"/>
    <col min="10985" max="10985" width="32.109375" style="1" customWidth="1"/>
    <col min="10986" max="10986" width="28.33203125" style="1" customWidth="1"/>
    <col min="10987" max="10987" width="37.109375" style="1" customWidth="1"/>
    <col min="10988" max="10988" width="55.6640625" style="1" customWidth="1"/>
    <col min="10989" max="10989" width="17.44140625" style="1" customWidth="1"/>
    <col min="10990" max="11006" width="10.6640625" style="1" customWidth="1"/>
    <col min="11007" max="11029" width="52.6640625" style="1" customWidth="1"/>
    <col min="11030" max="11045" width="7" style="1" customWidth="1"/>
    <col min="11046" max="11059" width="9.109375" style="1" customWidth="1"/>
    <col min="11060" max="11077" width="8.88671875" style="1"/>
    <col min="11078" max="11078" width="11.6640625" style="1" customWidth="1"/>
    <col min="11079" max="11238" width="8.88671875" style="1"/>
    <col min="11239" max="11240" width="21.33203125" style="1" customWidth="1"/>
    <col min="11241" max="11241" width="32.109375" style="1" customWidth="1"/>
    <col min="11242" max="11242" width="28.33203125" style="1" customWidth="1"/>
    <col min="11243" max="11243" width="37.109375" style="1" customWidth="1"/>
    <col min="11244" max="11244" width="55.6640625" style="1" customWidth="1"/>
    <col min="11245" max="11245" width="17.44140625" style="1" customWidth="1"/>
    <col min="11246" max="11262" width="10.6640625" style="1" customWidth="1"/>
    <col min="11263" max="11285" width="52.6640625" style="1" customWidth="1"/>
    <col min="11286" max="11301" width="7" style="1" customWidth="1"/>
    <col min="11302" max="11315" width="9.109375" style="1" customWidth="1"/>
    <col min="11316" max="11333" width="8.88671875" style="1"/>
    <col min="11334" max="11334" width="11.6640625" style="1" customWidth="1"/>
    <col min="11335" max="11494" width="8.88671875" style="1"/>
    <col min="11495" max="11496" width="21.33203125" style="1" customWidth="1"/>
    <col min="11497" max="11497" width="32.109375" style="1" customWidth="1"/>
    <col min="11498" max="11498" width="28.33203125" style="1" customWidth="1"/>
    <col min="11499" max="11499" width="37.109375" style="1" customWidth="1"/>
    <col min="11500" max="11500" width="55.6640625" style="1" customWidth="1"/>
    <col min="11501" max="11501" width="17.44140625" style="1" customWidth="1"/>
    <col min="11502" max="11518" width="10.6640625" style="1" customWidth="1"/>
    <col min="11519" max="11541" width="52.6640625" style="1" customWidth="1"/>
    <col min="11542" max="11557" width="7" style="1" customWidth="1"/>
    <col min="11558" max="11571" width="9.109375" style="1" customWidth="1"/>
    <col min="11572" max="11589" width="8.88671875" style="1"/>
    <col min="11590" max="11590" width="11.6640625" style="1" customWidth="1"/>
    <col min="11591" max="11750" width="8.88671875" style="1"/>
    <col min="11751" max="11752" width="21.33203125" style="1" customWidth="1"/>
    <col min="11753" max="11753" width="32.109375" style="1" customWidth="1"/>
    <col min="11754" max="11754" width="28.33203125" style="1" customWidth="1"/>
    <col min="11755" max="11755" width="37.109375" style="1" customWidth="1"/>
    <col min="11756" max="11756" width="55.6640625" style="1" customWidth="1"/>
    <col min="11757" max="11757" width="17.44140625" style="1" customWidth="1"/>
    <col min="11758" max="11774" width="10.6640625" style="1" customWidth="1"/>
    <col min="11775" max="11797" width="52.6640625" style="1" customWidth="1"/>
    <col min="11798" max="11813" width="7" style="1" customWidth="1"/>
    <col min="11814" max="11827" width="9.109375" style="1" customWidth="1"/>
    <col min="11828" max="11845" width="8.88671875" style="1"/>
    <col min="11846" max="11846" width="11.6640625" style="1" customWidth="1"/>
    <col min="11847" max="12006" width="8.88671875" style="1"/>
    <col min="12007" max="12008" width="21.33203125" style="1" customWidth="1"/>
    <col min="12009" max="12009" width="32.109375" style="1" customWidth="1"/>
    <col min="12010" max="12010" width="28.33203125" style="1" customWidth="1"/>
    <col min="12011" max="12011" width="37.109375" style="1" customWidth="1"/>
    <col min="12012" max="12012" width="55.6640625" style="1" customWidth="1"/>
    <col min="12013" max="12013" width="17.44140625" style="1" customWidth="1"/>
    <col min="12014" max="12030" width="10.6640625" style="1" customWidth="1"/>
    <col min="12031" max="12053" width="52.6640625" style="1" customWidth="1"/>
    <col min="12054" max="12069" width="7" style="1" customWidth="1"/>
    <col min="12070" max="12083" width="9.109375" style="1" customWidth="1"/>
    <col min="12084" max="12101" width="8.88671875" style="1"/>
    <col min="12102" max="12102" width="11.6640625" style="1" customWidth="1"/>
    <col min="12103" max="12262" width="8.88671875" style="1"/>
    <col min="12263" max="12264" width="21.33203125" style="1" customWidth="1"/>
    <col min="12265" max="12265" width="32.109375" style="1" customWidth="1"/>
    <col min="12266" max="12266" width="28.33203125" style="1" customWidth="1"/>
    <col min="12267" max="12267" width="37.109375" style="1" customWidth="1"/>
    <col min="12268" max="12268" width="55.6640625" style="1" customWidth="1"/>
    <col min="12269" max="12269" width="17.44140625" style="1" customWidth="1"/>
    <col min="12270" max="12286" width="10.6640625" style="1" customWidth="1"/>
    <col min="12287" max="12309" width="52.6640625" style="1" customWidth="1"/>
    <col min="12310" max="12325" width="7" style="1" customWidth="1"/>
    <col min="12326" max="12339" width="9.109375" style="1" customWidth="1"/>
    <col min="12340" max="12357" width="8.88671875" style="1"/>
    <col min="12358" max="12358" width="11.6640625" style="1" customWidth="1"/>
    <col min="12359" max="12518" width="8.88671875" style="1"/>
    <col min="12519" max="12520" width="21.33203125" style="1" customWidth="1"/>
    <col min="12521" max="12521" width="32.109375" style="1" customWidth="1"/>
    <col min="12522" max="12522" width="28.33203125" style="1" customWidth="1"/>
    <col min="12523" max="12523" width="37.109375" style="1" customWidth="1"/>
    <col min="12524" max="12524" width="55.6640625" style="1" customWidth="1"/>
    <col min="12525" max="12525" width="17.44140625" style="1" customWidth="1"/>
    <col min="12526" max="12542" width="10.6640625" style="1" customWidth="1"/>
    <col min="12543" max="12565" width="52.6640625" style="1" customWidth="1"/>
    <col min="12566" max="12581" width="7" style="1" customWidth="1"/>
    <col min="12582" max="12595" width="9.109375" style="1" customWidth="1"/>
    <col min="12596" max="12613" width="8.88671875" style="1"/>
    <col min="12614" max="12614" width="11.6640625" style="1" customWidth="1"/>
    <col min="12615" max="12774" width="8.88671875" style="1"/>
    <col min="12775" max="12776" width="21.33203125" style="1" customWidth="1"/>
    <col min="12777" max="12777" width="32.109375" style="1" customWidth="1"/>
    <col min="12778" max="12778" width="28.33203125" style="1" customWidth="1"/>
    <col min="12779" max="12779" width="37.109375" style="1" customWidth="1"/>
    <col min="12780" max="12780" width="55.6640625" style="1" customWidth="1"/>
    <col min="12781" max="12781" width="17.44140625" style="1" customWidth="1"/>
    <col min="12782" max="12798" width="10.6640625" style="1" customWidth="1"/>
    <col min="12799" max="12821" width="52.6640625" style="1" customWidth="1"/>
    <col min="12822" max="12837" width="7" style="1" customWidth="1"/>
    <col min="12838" max="12851" width="9.109375" style="1" customWidth="1"/>
    <col min="12852" max="12869" width="8.88671875" style="1"/>
    <col min="12870" max="12870" width="11.6640625" style="1" customWidth="1"/>
    <col min="12871" max="13030" width="8.88671875" style="1"/>
    <col min="13031" max="13032" width="21.33203125" style="1" customWidth="1"/>
    <col min="13033" max="13033" width="32.109375" style="1" customWidth="1"/>
    <col min="13034" max="13034" width="28.33203125" style="1" customWidth="1"/>
    <col min="13035" max="13035" width="37.109375" style="1" customWidth="1"/>
    <col min="13036" max="13036" width="55.6640625" style="1" customWidth="1"/>
    <col min="13037" max="13037" width="17.44140625" style="1" customWidth="1"/>
    <col min="13038" max="13054" width="10.6640625" style="1" customWidth="1"/>
    <col min="13055" max="13077" width="52.6640625" style="1" customWidth="1"/>
    <col min="13078" max="13093" width="7" style="1" customWidth="1"/>
    <col min="13094" max="13107" width="9.109375" style="1" customWidth="1"/>
    <col min="13108" max="13125" width="8.88671875" style="1"/>
    <col min="13126" max="13126" width="11.6640625" style="1" customWidth="1"/>
    <col min="13127" max="13286" width="8.88671875" style="1"/>
    <col min="13287" max="13288" width="21.33203125" style="1" customWidth="1"/>
    <col min="13289" max="13289" width="32.109375" style="1" customWidth="1"/>
    <col min="13290" max="13290" width="28.33203125" style="1" customWidth="1"/>
    <col min="13291" max="13291" width="37.109375" style="1" customWidth="1"/>
    <col min="13292" max="13292" width="55.6640625" style="1" customWidth="1"/>
    <col min="13293" max="13293" width="17.44140625" style="1" customWidth="1"/>
    <col min="13294" max="13310" width="10.6640625" style="1" customWidth="1"/>
    <col min="13311" max="13333" width="52.6640625" style="1" customWidth="1"/>
    <col min="13334" max="13349" width="7" style="1" customWidth="1"/>
    <col min="13350" max="13363" width="9.109375" style="1" customWidth="1"/>
    <col min="13364" max="13381" width="8.88671875" style="1"/>
    <col min="13382" max="13382" width="11.6640625" style="1" customWidth="1"/>
    <col min="13383" max="13542" width="8.88671875" style="1"/>
    <col min="13543" max="13544" width="21.33203125" style="1" customWidth="1"/>
    <col min="13545" max="13545" width="32.109375" style="1" customWidth="1"/>
    <col min="13546" max="13546" width="28.33203125" style="1" customWidth="1"/>
    <col min="13547" max="13547" width="37.109375" style="1" customWidth="1"/>
    <col min="13548" max="13548" width="55.6640625" style="1" customWidth="1"/>
    <col min="13549" max="13549" width="17.44140625" style="1" customWidth="1"/>
    <col min="13550" max="13566" width="10.6640625" style="1" customWidth="1"/>
    <col min="13567" max="13589" width="52.6640625" style="1" customWidth="1"/>
    <col min="13590" max="13605" width="7" style="1" customWidth="1"/>
    <col min="13606" max="13619" width="9.109375" style="1" customWidth="1"/>
    <col min="13620" max="13637" width="8.88671875" style="1"/>
    <col min="13638" max="13638" width="11.6640625" style="1" customWidth="1"/>
    <col min="13639" max="13798" width="8.88671875" style="1"/>
    <col min="13799" max="13800" width="21.33203125" style="1" customWidth="1"/>
    <col min="13801" max="13801" width="32.109375" style="1" customWidth="1"/>
    <col min="13802" max="13802" width="28.33203125" style="1" customWidth="1"/>
    <col min="13803" max="13803" width="37.109375" style="1" customWidth="1"/>
    <col min="13804" max="13804" width="55.6640625" style="1" customWidth="1"/>
    <col min="13805" max="13805" width="17.44140625" style="1" customWidth="1"/>
    <col min="13806" max="13822" width="10.6640625" style="1" customWidth="1"/>
    <col min="13823" max="13845" width="52.6640625" style="1" customWidth="1"/>
    <col min="13846" max="13861" width="7" style="1" customWidth="1"/>
    <col min="13862" max="13875" width="9.109375" style="1" customWidth="1"/>
    <col min="13876" max="13893" width="8.88671875" style="1"/>
    <col min="13894" max="13894" width="11.6640625" style="1" customWidth="1"/>
    <col min="13895" max="14054" width="8.88671875" style="1"/>
    <col min="14055" max="14056" width="21.33203125" style="1" customWidth="1"/>
    <col min="14057" max="14057" width="32.109375" style="1" customWidth="1"/>
    <col min="14058" max="14058" width="28.33203125" style="1" customWidth="1"/>
    <col min="14059" max="14059" width="37.109375" style="1" customWidth="1"/>
    <col min="14060" max="14060" width="55.6640625" style="1" customWidth="1"/>
    <col min="14061" max="14061" width="17.44140625" style="1" customWidth="1"/>
    <col min="14062" max="14078" width="10.6640625" style="1" customWidth="1"/>
    <col min="14079" max="14101" width="52.6640625" style="1" customWidth="1"/>
    <col min="14102" max="14117" width="7" style="1" customWidth="1"/>
    <col min="14118" max="14131" width="9.109375" style="1" customWidth="1"/>
    <col min="14132" max="14149" width="8.88671875" style="1"/>
    <col min="14150" max="14150" width="11.6640625" style="1" customWidth="1"/>
    <col min="14151" max="14310" width="8.88671875" style="1"/>
    <col min="14311" max="14312" width="21.33203125" style="1" customWidth="1"/>
    <col min="14313" max="14313" width="32.109375" style="1" customWidth="1"/>
    <col min="14314" max="14314" width="28.33203125" style="1" customWidth="1"/>
    <col min="14315" max="14315" width="37.109375" style="1" customWidth="1"/>
    <col min="14316" max="14316" width="55.6640625" style="1" customWidth="1"/>
    <col min="14317" max="14317" width="17.44140625" style="1" customWidth="1"/>
    <col min="14318" max="14334" width="10.6640625" style="1" customWidth="1"/>
    <col min="14335" max="14357" width="52.6640625" style="1" customWidth="1"/>
    <col min="14358" max="14373" width="7" style="1" customWidth="1"/>
    <col min="14374" max="14387" width="9.109375" style="1" customWidth="1"/>
    <col min="14388" max="14405" width="8.88671875" style="1"/>
    <col min="14406" max="14406" width="11.6640625" style="1" customWidth="1"/>
    <col min="14407" max="14566" width="8.88671875" style="1"/>
    <col min="14567" max="14568" width="21.33203125" style="1" customWidth="1"/>
    <col min="14569" max="14569" width="32.109375" style="1" customWidth="1"/>
    <col min="14570" max="14570" width="28.33203125" style="1" customWidth="1"/>
    <col min="14571" max="14571" width="37.109375" style="1" customWidth="1"/>
    <col min="14572" max="14572" width="55.6640625" style="1" customWidth="1"/>
    <col min="14573" max="14573" width="17.44140625" style="1" customWidth="1"/>
    <col min="14574" max="14590" width="10.6640625" style="1" customWidth="1"/>
    <col min="14591" max="14613" width="52.6640625" style="1" customWidth="1"/>
    <col min="14614" max="14629" width="7" style="1" customWidth="1"/>
    <col min="14630" max="14643" width="9.109375" style="1" customWidth="1"/>
    <col min="14644" max="14661" width="8.88671875" style="1"/>
    <col min="14662" max="14662" width="11.6640625" style="1" customWidth="1"/>
    <col min="14663" max="14822" width="8.88671875" style="1"/>
    <col min="14823" max="14824" width="21.33203125" style="1" customWidth="1"/>
    <col min="14825" max="14825" width="32.109375" style="1" customWidth="1"/>
    <col min="14826" max="14826" width="28.33203125" style="1" customWidth="1"/>
    <col min="14827" max="14827" width="37.109375" style="1" customWidth="1"/>
    <col min="14828" max="14828" width="55.6640625" style="1" customWidth="1"/>
    <col min="14829" max="14829" width="17.44140625" style="1" customWidth="1"/>
    <col min="14830" max="14846" width="10.6640625" style="1" customWidth="1"/>
    <col min="14847" max="14869" width="52.6640625" style="1" customWidth="1"/>
    <col min="14870" max="14885" width="7" style="1" customWidth="1"/>
    <col min="14886" max="14899" width="9.109375" style="1" customWidth="1"/>
    <col min="14900" max="14917" width="8.88671875" style="1"/>
    <col min="14918" max="14918" width="11.6640625" style="1" customWidth="1"/>
    <col min="14919" max="15078" width="8.88671875" style="1"/>
    <col min="15079" max="15080" width="21.33203125" style="1" customWidth="1"/>
    <col min="15081" max="15081" width="32.109375" style="1" customWidth="1"/>
    <col min="15082" max="15082" width="28.33203125" style="1" customWidth="1"/>
    <col min="15083" max="15083" width="37.109375" style="1" customWidth="1"/>
    <col min="15084" max="15084" width="55.6640625" style="1" customWidth="1"/>
    <col min="15085" max="15085" width="17.44140625" style="1" customWidth="1"/>
    <col min="15086" max="15102" width="10.6640625" style="1" customWidth="1"/>
    <col min="15103" max="15125" width="52.6640625" style="1" customWidth="1"/>
    <col min="15126" max="15141" width="7" style="1" customWidth="1"/>
    <col min="15142" max="15155" width="9.109375" style="1" customWidth="1"/>
    <col min="15156" max="15173" width="8.88671875" style="1"/>
    <col min="15174" max="15174" width="11.6640625" style="1" customWidth="1"/>
    <col min="15175" max="15334" width="8.88671875" style="1"/>
    <col min="15335" max="15336" width="21.33203125" style="1" customWidth="1"/>
    <col min="15337" max="15337" width="32.109375" style="1" customWidth="1"/>
    <col min="15338" max="15338" width="28.33203125" style="1" customWidth="1"/>
    <col min="15339" max="15339" width="37.109375" style="1" customWidth="1"/>
    <col min="15340" max="15340" width="55.6640625" style="1" customWidth="1"/>
    <col min="15341" max="15341" width="17.44140625" style="1" customWidth="1"/>
    <col min="15342" max="15358" width="10.6640625" style="1" customWidth="1"/>
    <col min="15359" max="15381" width="52.6640625" style="1" customWidth="1"/>
    <col min="15382" max="15397" width="7" style="1" customWidth="1"/>
    <col min="15398" max="15411" width="9.109375" style="1" customWidth="1"/>
    <col min="15412" max="15429" width="8.88671875" style="1"/>
    <col min="15430" max="15430" width="11.6640625" style="1" customWidth="1"/>
    <col min="15431" max="15590" width="8.88671875" style="1"/>
    <col min="15591" max="15592" width="21.33203125" style="1" customWidth="1"/>
    <col min="15593" max="15593" width="32.109375" style="1" customWidth="1"/>
    <col min="15594" max="15594" width="28.33203125" style="1" customWidth="1"/>
    <col min="15595" max="15595" width="37.109375" style="1" customWidth="1"/>
    <col min="15596" max="15596" width="55.6640625" style="1" customWidth="1"/>
    <col min="15597" max="15597" width="17.44140625" style="1" customWidth="1"/>
    <col min="15598" max="15614" width="10.6640625" style="1" customWidth="1"/>
    <col min="15615" max="15637" width="52.6640625" style="1" customWidth="1"/>
    <col min="15638" max="15653" width="7" style="1" customWidth="1"/>
    <col min="15654" max="15667" width="9.109375" style="1" customWidth="1"/>
    <col min="15668" max="15685" width="8.88671875" style="1"/>
    <col min="15686" max="15686" width="11.6640625" style="1" customWidth="1"/>
    <col min="15687" max="15846" width="8.88671875" style="1"/>
    <col min="15847" max="15848" width="21.33203125" style="1" customWidth="1"/>
    <col min="15849" max="15849" width="32.109375" style="1" customWidth="1"/>
    <col min="15850" max="15850" width="28.33203125" style="1" customWidth="1"/>
    <col min="15851" max="15851" width="37.109375" style="1" customWidth="1"/>
    <col min="15852" max="15852" width="55.6640625" style="1" customWidth="1"/>
    <col min="15853" max="15853" width="17.44140625" style="1" customWidth="1"/>
    <col min="15854" max="15870" width="10.6640625" style="1" customWidth="1"/>
    <col min="15871" max="15893" width="52.6640625" style="1" customWidth="1"/>
    <col min="15894" max="15909" width="7" style="1" customWidth="1"/>
    <col min="15910" max="15923" width="9.109375" style="1" customWidth="1"/>
    <col min="15924" max="15941" width="8.88671875" style="1"/>
    <col min="15942" max="15942" width="11.6640625" style="1" customWidth="1"/>
    <col min="15943" max="16102" width="8.88671875" style="1"/>
    <col min="16103" max="16104" width="21.33203125" style="1" customWidth="1"/>
    <col min="16105" max="16105" width="32.109375" style="1" customWidth="1"/>
    <col min="16106" max="16106" width="28.33203125" style="1" customWidth="1"/>
    <col min="16107" max="16107" width="37.109375" style="1" customWidth="1"/>
    <col min="16108" max="16108" width="55.6640625" style="1" customWidth="1"/>
    <col min="16109" max="16109" width="17.44140625" style="1" customWidth="1"/>
    <col min="16110" max="16126" width="10.6640625" style="1" customWidth="1"/>
    <col min="16127" max="16149" width="52.6640625" style="1" customWidth="1"/>
    <col min="16150" max="16165" width="7" style="1" customWidth="1"/>
    <col min="16166" max="16179" width="9.109375" style="1" customWidth="1"/>
    <col min="16180" max="16197" width="8.88671875" style="1"/>
    <col min="16198" max="16198" width="11.6640625" style="1" customWidth="1"/>
    <col min="16199" max="16384" width="8.88671875" style="1"/>
  </cols>
  <sheetData>
    <row r="1" spans="1:72">
      <c r="A1" s="55" t="s">
        <v>156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  <c r="BD1" s="55"/>
      <c r="BE1" s="55"/>
      <c r="BF1" s="55"/>
      <c r="BG1" s="55"/>
      <c r="BH1" s="55"/>
      <c r="BI1" s="55"/>
      <c r="BJ1" s="55"/>
      <c r="BK1" s="55"/>
      <c r="BL1" s="55"/>
      <c r="BM1" s="55"/>
      <c r="BN1" s="55"/>
      <c r="BO1" s="55"/>
      <c r="BP1" s="55"/>
      <c r="BQ1" s="55"/>
      <c r="BR1" s="55"/>
      <c r="BS1" s="55"/>
      <c r="BT1" s="55"/>
    </row>
    <row r="2" spans="1:72" ht="14.4" customHeight="1">
      <c r="D2" s="19"/>
      <c r="E2" s="49" t="s">
        <v>143</v>
      </c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AA2" s="17" t="s">
        <v>144</v>
      </c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</row>
    <row r="3" spans="1:72" ht="16.649999999999999" customHeight="1">
      <c r="A3" s="52" t="s">
        <v>0</v>
      </c>
      <c r="B3" s="52" t="s">
        <v>153</v>
      </c>
      <c r="C3" s="52" t="s">
        <v>1</v>
      </c>
      <c r="D3" s="53" t="s">
        <v>2</v>
      </c>
      <c r="E3" s="12" t="s">
        <v>109</v>
      </c>
      <c r="F3" s="12" t="s">
        <v>110</v>
      </c>
      <c r="G3" s="12" t="s">
        <v>111</v>
      </c>
      <c r="H3" s="12" t="s">
        <v>140</v>
      </c>
      <c r="I3" s="12" t="s">
        <v>3</v>
      </c>
      <c r="J3" s="12" t="s">
        <v>4</v>
      </c>
      <c r="K3" s="12" t="s">
        <v>5</v>
      </c>
      <c r="L3" s="12" t="s">
        <v>113</v>
      </c>
      <c r="M3" s="12" t="s">
        <v>114</v>
      </c>
      <c r="N3" s="12" t="s">
        <v>115</v>
      </c>
      <c r="O3" s="12" t="s">
        <v>116</v>
      </c>
      <c r="P3" s="12" t="s">
        <v>6</v>
      </c>
      <c r="Q3" s="18" t="s">
        <v>141</v>
      </c>
      <c r="R3" s="12" t="s">
        <v>7</v>
      </c>
      <c r="S3" s="12" t="s">
        <v>8</v>
      </c>
      <c r="T3" s="12" t="s">
        <v>9</v>
      </c>
      <c r="U3" s="12" t="s">
        <v>10</v>
      </c>
      <c r="V3" s="13" t="s">
        <v>142</v>
      </c>
      <c r="W3" s="12" t="s">
        <v>117</v>
      </c>
      <c r="X3" s="14" t="s">
        <v>11</v>
      </c>
      <c r="Y3" s="3" t="s">
        <v>107</v>
      </c>
      <c r="Z3" s="46" t="s">
        <v>148</v>
      </c>
      <c r="AA3" s="16" t="s">
        <v>118</v>
      </c>
      <c r="AB3" s="16" t="s">
        <v>110</v>
      </c>
      <c r="AC3" s="16" t="s">
        <v>119</v>
      </c>
      <c r="AD3" s="16" t="s">
        <v>112</v>
      </c>
      <c r="AE3" s="16" t="s">
        <v>3</v>
      </c>
      <c r="AF3" s="16" t="s">
        <v>4</v>
      </c>
      <c r="AG3" s="16" t="s">
        <v>5</v>
      </c>
      <c r="AH3" s="16" t="s">
        <v>113</v>
      </c>
      <c r="AI3" s="16" t="s">
        <v>114</v>
      </c>
      <c r="AJ3" s="16" t="s">
        <v>115</v>
      </c>
      <c r="AK3" s="16" t="s">
        <v>116</v>
      </c>
      <c r="AL3" s="16" t="s">
        <v>6</v>
      </c>
      <c r="AM3" s="42" t="s">
        <v>141</v>
      </c>
      <c r="AN3" s="16" t="s">
        <v>7</v>
      </c>
      <c r="AO3" s="16" t="s">
        <v>8</v>
      </c>
      <c r="AP3" s="44" t="s">
        <v>12</v>
      </c>
      <c r="AQ3" s="44" t="s">
        <v>152</v>
      </c>
      <c r="AR3" s="10" t="s">
        <v>13</v>
      </c>
      <c r="AS3" s="10" t="s">
        <v>14</v>
      </c>
      <c r="AT3" s="10" t="s">
        <v>15</v>
      </c>
      <c r="AU3" s="10" t="s">
        <v>16</v>
      </c>
      <c r="AV3" s="10" t="s">
        <v>17</v>
      </c>
      <c r="AW3" s="10" t="s">
        <v>18</v>
      </c>
      <c r="AX3" s="10" t="s">
        <v>19</v>
      </c>
      <c r="AY3" s="10" t="s">
        <v>20</v>
      </c>
      <c r="AZ3" s="10" t="s">
        <v>21</v>
      </c>
      <c r="BA3" s="10" t="s">
        <v>22</v>
      </c>
      <c r="BB3" s="10" t="s">
        <v>23</v>
      </c>
      <c r="BC3" s="10" t="s">
        <v>24</v>
      </c>
      <c r="BD3" s="10" t="s">
        <v>25</v>
      </c>
      <c r="BE3" s="10" t="s">
        <v>26</v>
      </c>
      <c r="BF3" s="10" t="s">
        <v>27</v>
      </c>
      <c r="BG3" s="10" t="s">
        <v>28</v>
      </c>
      <c r="BH3" s="10" t="s">
        <v>29</v>
      </c>
      <c r="BI3" s="10" t="s">
        <v>30</v>
      </c>
      <c r="BJ3" s="10" t="s">
        <v>31</v>
      </c>
      <c r="BK3" s="10" t="s">
        <v>32</v>
      </c>
      <c r="BL3" s="10" t="s">
        <v>33</v>
      </c>
      <c r="BM3" s="10" t="s">
        <v>34</v>
      </c>
      <c r="BN3" s="10" t="s">
        <v>35</v>
      </c>
      <c r="BO3" s="10" t="s">
        <v>36</v>
      </c>
      <c r="BP3" s="10" t="s">
        <v>37</v>
      </c>
      <c r="BQ3" s="3" t="s">
        <v>38</v>
      </c>
      <c r="BR3" s="3" t="s">
        <v>39</v>
      </c>
      <c r="BS3" s="50" t="s">
        <v>40</v>
      </c>
      <c r="BT3" s="45" t="s">
        <v>150</v>
      </c>
    </row>
    <row r="4" spans="1:72" ht="16.649999999999999" customHeight="1">
      <c r="A4" s="52"/>
      <c r="B4" s="52"/>
      <c r="C4" s="52"/>
      <c r="D4" s="54"/>
      <c r="E4" s="12" t="s">
        <v>154</v>
      </c>
      <c r="F4" s="12" t="s">
        <v>154</v>
      </c>
      <c r="G4" s="12" t="s">
        <v>154</v>
      </c>
      <c r="H4" s="12" t="s">
        <v>154</v>
      </c>
      <c r="I4" s="12" t="s">
        <v>154</v>
      </c>
      <c r="J4" s="12" t="s">
        <v>154</v>
      </c>
      <c r="K4" s="12" t="s">
        <v>154</v>
      </c>
      <c r="L4" s="12" t="s">
        <v>154</v>
      </c>
      <c r="M4" s="12" t="s">
        <v>154</v>
      </c>
      <c r="N4" s="12" t="s">
        <v>154</v>
      </c>
      <c r="O4" s="12" t="s">
        <v>154</v>
      </c>
      <c r="P4" s="12" t="s">
        <v>154</v>
      </c>
      <c r="Q4" s="12" t="s">
        <v>154</v>
      </c>
      <c r="R4" s="12" t="s">
        <v>154</v>
      </c>
      <c r="S4" s="12" t="s">
        <v>154</v>
      </c>
      <c r="T4" s="12" t="s">
        <v>154</v>
      </c>
      <c r="U4" s="12" t="s">
        <v>154</v>
      </c>
      <c r="V4" s="12" t="s">
        <v>154</v>
      </c>
      <c r="W4" s="12" t="s">
        <v>154</v>
      </c>
      <c r="X4" s="12" t="s">
        <v>154</v>
      </c>
      <c r="Y4" s="43" t="s">
        <v>157</v>
      </c>
      <c r="Z4" s="46"/>
      <c r="AA4" s="16" t="s">
        <v>154</v>
      </c>
      <c r="AB4" s="16" t="s">
        <v>154</v>
      </c>
      <c r="AC4" s="16" t="s">
        <v>154</v>
      </c>
      <c r="AD4" s="16" t="s">
        <v>154</v>
      </c>
      <c r="AE4" s="16" t="s">
        <v>154</v>
      </c>
      <c r="AF4" s="16" t="s">
        <v>154</v>
      </c>
      <c r="AG4" s="16" t="s">
        <v>154</v>
      </c>
      <c r="AH4" s="16" t="s">
        <v>154</v>
      </c>
      <c r="AI4" s="16" t="s">
        <v>154</v>
      </c>
      <c r="AJ4" s="16" t="s">
        <v>154</v>
      </c>
      <c r="AK4" s="16" t="s">
        <v>154</v>
      </c>
      <c r="AL4" s="16" t="s">
        <v>154</v>
      </c>
      <c r="AM4" s="16" t="s">
        <v>154</v>
      </c>
      <c r="AN4" s="16" t="s">
        <v>154</v>
      </c>
      <c r="AO4" s="16" t="s">
        <v>154</v>
      </c>
      <c r="AP4" s="12" t="s">
        <v>154</v>
      </c>
      <c r="AQ4" s="12" t="s">
        <v>154</v>
      </c>
      <c r="AR4" s="10" t="s">
        <v>155</v>
      </c>
      <c r="AS4" s="10" t="s">
        <v>155</v>
      </c>
      <c r="AT4" s="10" t="s">
        <v>155</v>
      </c>
      <c r="AU4" s="10" t="s">
        <v>155</v>
      </c>
      <c r="AV4" s="10" t="s">
        <v>155</v>
      </c>
      <c r="AW4" s="10" t="s">
        <v>155</v>
      </c>
      <c r="AX4" s="10" t="s">
        <v>155</v>
      </c>
      <c r="AY4" s="10" t="s">
        <v>155</v>
      </c>
      <c r="AZ4" s="10" t="s">
        <v>155</v>
      </c>
      <c r="BA4" s="10" t="s">
        <v>155</v>
      </c>
      <c r="BB4" s="10" t="s">
        <v>155</v>
      </c>
      <c r="BC4" s="10" t="s">
        <v>155</v>
      </c>
      <c r="BD4" s="10" t="s">
        <v>155</v>
      </c>
      <c r="BE4" s="10" t="s">
        <v>155</v>
      </c>
      <c r="BF4" s="10" t="s">
        <v>155</v>
      </c>
      <c r="BG4" s="10" t="s">
        <v>155</v>
      </c>
      <c r="BH4" s="10" t="s">
        <v>155</v>
      </c>
      <c r="BI4" s="10" t="s">
        <v>155</v>
      </c>
      <c r="BJ4" s="10" t="s">
        <v>155</v>
      </c>
      <c r="BK4" s="10" t="s">
        <v>155</v>
      </c>
      <c r="BL4" s="10" t="s">
        <v>155</v>
      </c>
      <c r="BM4" s="10" t="s">
        <v>155</v>
      </c>
      <c r="BN4" s="10" t="s">
        <v>155</v>
      </c>
      <c r="BO4" s="10" t="s">
        <v>155</v>
      </c>
      <c r="BP4" s="10" t="s">
        <v>155</v>
      </c>
      <c r="BQ4" s="3"/>
      <c r="BR4" s="3"/>
      <c r="BS4" s="51"/>
      <c r="BT4" s="45"/>
    </row>
    <row r="5" spans="1:72" ht="14.4">
      <c r="A5" s="4" t="s">
        <v>66</v>
      </c>
      <c r="B5" s="4" t="s">
        <v>45</v>
      </c>
      <c r="C5" s="4">
        <v>587.5</v>
      </c>
      <c r="D5" s="11" t="s">
        <v>67</v>
      </c>
      <c r="E5" s="15">
        <v>35.86</v>
      </c>
      <c r="F5" s="15">
        <v>11.02</v>
      </c>
      <c r="G5" s="22">
        <v>18.3</v>
      </c>
      <c r="H5" s="22">
        <f>G5-I5*1.1113</f>
        <v>6.7113039086184134</v>
      </c>
      <c r="I5" s="22">
        <v>10.428053713112201</v>
      </c>
      <c r="J5" s="15">
        <v>13.3</v>
      </c>
      <c r="K5" s="15">
        <v>10.25</v>
      </c>
      <c r="L5" s="15">
        <v>1.05</v>
      </c>
      <c r="M5" s="15">
        <v>1.94</v>
      </c>
      <c r="N5" s="15">
        <v>1.76</v>
      </c>
      <c r="O5" s="15">
        <v>0.65</v>
      </c>
      <c r="P5" s="15">
        <v>0.2</v>
      </c>
      <c r="Q5" s="15">
        <v>0.09</v>
      </c>
      <c r="R5" s="15">
        <v>0.09</v>
      </c>
      <c r="S5" s="15">
        <v>0.05</v>
      </c>
      <c r="T5" s="15">
        <v>0.02</v>
      </c>
      <c r="U5" s="15">
        <v>0.1</v>
      </c>
      <c r="V5" s="15">
        <v>3.96</v>
      </c>
      <c r="W5" s="15">
        <v>1.45</v>
      </c>
      <c r="X5" s="22">
        <f>E5+F5+H5+I5+J5+K5+L5+M5+N5+O5+P5+V5+Q5+R5+S5</f>
        <v>97.359357621730609</v>
      </c>
      <c r="Y5" s="23">
        <f t="shared" ref="Y5:Y12" si="0">X5-V5</f>
        <v>93.399357621730616</v>
      </c>
      <c r="Z5" s="24">
        <f t="shared" ref="Z5:Z12" si="1">X5/Y5</f>
        <v>1.0423985785430996</v>
      </c>
      <c r="AA5" s="25">
        <f t="shared" ref="AA5:AA12" si="2">E5*Z5</f>
        <v>37.380413026555551</v>
      </c>
      <c r="AB5" s="25">
        <f t="shared" ref="AB5:AB12" si="3">F5*Z5</f>
        <v>11.487232335544958</v>
      </c>
      <c r="AC5" s="25">
        <f t="shared" ref="AC5:AC12" si="4">G5*Z5</f>
        <v>19.075893987338723</v>
      </c>
      <c r="AD5" s="25">
        <f t="shared" ref="AD5:AD12" si="5">H5*Z5</f>
        <v>6.9958536545145824</v>
      </c>
      <c r="AE5" s="25">
        <f t="shared" ref="AE5:AE12" si="6">I5*Z5</f>
        <v>10.870188367519249</v>
      </c>
      <c r="AF5" s="25">
        <f t="shared" ref="AF5:AF12" si="7">J5*Z5</f>
        <v>13.863901094623225</v>
      </c>
      <c r="AG5" s="25">
        <f t="shared" ref="AG5:AG12" si="8">K5*Z5</f>
        <v>10.68458543006677</v>
      </c>
      <c r="AH5" s="25">
        <f t="shared" ref="AH5:AH12" si="9">L5*Z5</f>
        <v>1.0945185074702546</v>
      </c>
      <c r="AI5" s="25">
        <f t="shared" ref="AI5:AI12" si="10">M5*Z5</f>
        <v>2.0222532423736133</v>
      </c>
      <c r="AJ5" s="25">
        <f t="shared" ref="AJ5:AJ12" si="11">N5*Z5</f>
        <v>1.8346214982358553</v>
      </c>
      <c r="AK5" s="25">
        <f t="shared" ref="AK5:AK12" si="12">O5*Z5</f>
        <v>0.6775590760530148</v>
      </c>
      <c r="AL5" s="25">
        <f t="shared" ref="AL5:AL12" si="13">P5*Z5</f>
        <v>0.20847971570861992</v>
      </c>
      <c r="AM5" s="25">
        <f t="shared" ref="AM5:AM11" si="14">Q5*Z5</f>
        <v>9.3815872068878953E-2</v>
      </c>
      <c r="AN5" s="25">
        <f t="shared" ref="AN5:AN11" si="15">R5*Z5</f>
        <v>9.3815872068878953E-2</v>
      </c>
      <c r="AO5" s="25">
        <f t="shared" ref="AO5:AO11" si="16">S5*Z5</f>
        <v>5.2119928927154981E-2</v>
      </c>
      <c r="AP5" s="14">
        <v>1.33</v>
      </c>
      <c r="AQ5" s="14">
        <v>1.53</v>
      </c>
      <c r="AR5" s="4">
        <v>21.9</v>
      </c>
      <c r="AS5" s="4">
        <v>58.2</v>
      </c>
      <c r="AT5" s="4">
        <v>8.4700000000000006</v>
      </c>
      <c r="AU5" s="4">
        <v>41.9</v>
      </c>
      <c r="AV5" s="4">
        <v>9.15</v>
      </c>
      <c r="AW5" s="4">
        <v>2.1</v>
      </c>
      <c r="AX5" s="4">
        <v>7.75</v>
      </c>
      <c r="AY5" s="4">
        <v>1.06</v>
      </c>
      <c r="AZ5" s="4">
        <v>5.65</v>
      </c>
      <c r="BA5" s="4">
        <v>1.04</v>
      </c>
      <c r="BB5" s="4">
        <v>2.9</v>
      </c>
      <c r="BC5" s="4">
        <v>0.35</v>
      </c>
      <c r="BD5" s="4">
        <v>2.21</v>
      </c>
      <c r="BE5" s="4">
        <v>0.32</v>
      </c>
      <c r="BF5" s="4">
        <v>27.4</v>
      </c>
      <c r="BG5" s="4">
        <v>20.9</v>
      </c>
      <c r="BH5" s="4">
        <v>863</v>
      </c>
      <c r="BI5" s="4">
        <v>308</v>
      </c>
      <c r="BJ5" s="4">
        <v>4.8</v>
      </c>
      <c r="BK5" s="4">
        <v>0.1</v>
      </c>
      <c r="BL5" s="4">
        <v>38</v>
      </c>
      <c r="BM5" s="4">
        <v>1.5</v>
      </c>
      <c r="BN5" s="4">
        <v>19.3</v>
      </c>
      <c r="BO5" s="4">
        <v>0.59</v>
      </c>
      <c r="BP5" s="4">
        <v>0.89</v>
      </c>
      <c r="BQ5" s="24">
        <f t="shared" ref="BQ5:BQ18" si="17">AZ5/BD5</f>
        <v>2.5565610859728509</v>
      </c>
      <c r="BR5" s="24">
        <f t="shared" ref="BR5:BR18" si="18">BH5/BF5</f>
        <v>31.496350364963504</v>
      </c>
      <c r="BS5" s="4" t="s">
        <v>145</v>
      </c>
      <c r="BT5" s="20" t="s">
        <v>151</v>
      </c>
    </row>
    <row r="6" spans="1:72" ht="14.4">
      <c r="A6" s="4" t="s">
        <v>68</v>
      </c>
      <c r="B6" s="4" t="s">
        <v>45</v>
      </c>
      <c r="C6" s="4">
        <v>592</v>
      </c>
      <c r="D6" s="11" t="s">
        <v>67</v>
      </c>
      <c r="E6" s="15">
        <v>35.25</v>
      </c>
      <c r="F6" s="15">
        <v>10.220000000000001</v>
      </c>
      <c r="G6" s="22">
        <v>16.62</v>
      </c>
      <c r="H6" s="22">
        <f t="shared" ref="H6:H11" si="19">G6-I6*1.1113</f>
        <v>6.111639329642145</v>
      </c>
      <c r="I6" s="22">
        <v>9.4559170974155098</v>
      </c>
      <c r="J6" s="15">
        <v>13.25</v>
      </c>
      <c r="K6" s="15">
        <v>11.4</v>
      </c>
      <c r="L6" s="15">
        <v>0.84</v>
      </c>
      <c r="M6" s="15">
        <v>1.74</v>
      </c>
      <c r="N6" s="15">
        <v>1.5</v>
      </c>
      <c r="O6" s="15">
        <v>0.67</v>
      </c>
      <c r="P6" s="15">
        <v>0.18</v>
      </c>
      <c r="Q6" s="15">
        <v>0.08</v>
      </c>
      <c r="R6" s="15">
        <v>0.13</v>
      </c>
      <c r="S6" s="15">
        <v>0.05</v>
      </c>
      <c r="T6" s="15">
        <v>0.01</v>
      </c>
      <c r="U6" s="15">
        <v>0.1</v>
      </c>
      <c r="V6" s="15">
        <v>4.28</v>
      </c>
      <c r="W6" s="15">
        <v>2.04</v>
      </c>
      <c r="X6" s="22">
        <f t="shared" ref="X6:X11" si="20">E6+F6+H6+I6+J6+K6+L6+M6+N6+O6+P6+V6+Q6+R6+S6</f>
        <v>95.157556427057656</v>
      </c>
      <c r="Y6" s="23">
        <f t="shared" si="0"/>
        <v>90.877556427057655</v>
      </c>
      <c r="Z6" s="24">
        <f t="shared" si="1"/>
        <v>1.0470963367444339</v>
      </c>
      <c r="AA6" s="25">
        <f t="shared" si="2"/>
        <v>36.910145870241294</v>
      </c>
      <c r="AB6" s="25">
        <f t="shared" si="3"/>
        <v>10.701324561528116</v>
      </c>
      <c r="AC6" s="25">
        <f t="shared" si="4"/>
        <v>17.402741116692493</v>
      </c>
      <c r="AD6" s="25">
        <f t="shared" si="5"/>
        <v>6.3994751535714975</v>
      </c>
      <c r="AE6" s="25">
        <f t="shared" si="6"/>
        <v>9.9012561532628407</v>
      </c>
      <c r="AF6" s="25">
        <f t="shared" si="7"/>
        <v>13.87402646186375</v>
      </c>
      <c r="AG6" s="25">
        <f t="shared" si="8"/>
        <v>11.936898238886547</v>
      </c>
      <c r="AH6" s="25">
        <f t="shared" si="9"/>
        <v>0.8795609228653245</v>
      </c>
      <c r="AI6" s="25">
        <f t="shared" si="10"/>
        <v>1.8219476259353151</v>
      </c>
      <c r="AJ6" s="25">
        <f t="shared" si="11"/>
        <v>1.5706445051166509</v>
      </c>
      <c r="AK6" s="25">
        <f t="shared" si="12"/>
        <v>0.70155454561877073</v>
      </c>
      <c r="AL6" s="25">
        <f t="shared" si="13"/>
        <v>0.1884773406139981</v>
      </c>
      <c r="AM6" s="25">
        <f t="shared" si="14"/>
        <v>8.3767706939554709E-2</v>
      </c>
      <c r="AN6" s="25">
        <f t="shared" si="15"/>
        <v>0.13612252377677642</v>
      </c>
      <c r="AO6" s="25">
        <f t="shared" si="16"/>
        <v>5.23548168372217E-2</v>
      </c>
      <c r="AP6" s="14">
        <v>1.73</v>
      </c>
      <c r="AQ6" s="14">
        <v>1.62</v>
      </c>
      <c r="AR6" s="4">
        <v>34.799999999999997</v>
      </c>
      <c r="AS6" s="4">
        <v>81.599999999999994</v>
      </c>
      <c r="AT6" s="4">
        <v>10.65</v>
      </c>
      <c r="AU6" s="4">
        <v>50.1</v>
      </c>
      <c r="AV6" s="4">
        <v>10.199999999999999</v>
      </c>
      <c r="AW6" s="4">
        <v>2.17</v>
      </c>
      <c r="AX6" s="4">
        <v>7.46</v>
      </c>
      <c r="AY6" s="4">
        <v>0.98</v>
      </c>
      <c r="AZ6" s="4">
        <v>5.37</v>
      </c>
      <c r="BA6" s="4">
        <v>0.96</v>
      </c>
      <c r="BB6" s="4">
        <v>2.62</v>
      </c>
      <c r="BC6" s="4">
        <v>0.33</v>
      </c>
      <c r="BD6" s="4">
        <v>1.92</v>
      </c>
      <c r="BE6" s="4">
        <v>0.27</v>
      </c>
      <c r="BF6" s="4">
        <v>26.5</v>
      </c>
      <c r="BG6" s="4">
        <v>8.1</v>
      </c>
      <c r="BH6" s="4">
        <v>1265</v>
      </c>
      <c r="BI6" s="4">
        <v>312</v>
      </c>
      <c r="BJ6" s="4">
        <v>5.7</v>
      </c>
      <c r="BK6" s="4">
        <v>0.2</v>
      </c>
      <c r="BL6" s="4">
        <v>42</v>
      </c>
      <c r="BM6" s="4">
        <v>1.5</v>
      </c>
      <c r="BN6" s="4">
        <v>18.8</v>
      </c>
      <c r="BO6" s="4">
        <v>0.27</v>
      </c>
      <c r="BP6" s="4">
        <v>1.57</v>
      </c>
      <c r="BQ6" s="24">
        <f t="shared" si="17"/>
        <v>2.796875</v>
      </c>
      <c r="BR6" s="24">
        <f t="shared" si="18"/>
        <v>47.735849056603776</v>
      </c>
      <c r="BS6" s="4" t="s">
        <v>145</v>
      </c>
      <c r="BT6" s="20" t="s">
        <v>146</v>
      </c>
    </row>
    <row r="7" spans="1:72" ht="14.4">
      <c r="A7" s="4" t="s">
        <v>69</v>
      </c>
      <c r="B7" s="4" t="s">
        <v>45</v>
      </c>
      <c r="C7" s="4">
        <v>660</v>
      </c>
      <c r="D7" s="11" t="s">
        <v>67</v>
      </c>
      <c r="E7" s="15">
        <v>36.11</v>
      </c>
      <c r="F7" s="15">
        <v>11.19</v>
      </c>
      <c r="G7" s="22">
        <v>20.8</v>
      </c>
      <c r="H7" s="22">
        <f t="shared" si="19"/>
        <v>10.214644099820715</v>
      </c>
      <c r="I7" s="22">
        <v>9.5252010259869397</v>
      </c>
      <c r="J7" s="15">
        <v>10.8</v>
      </c>
      <c r="K7" s="15">
        <v>10.65</v>
      </c>
      <c r="L7" s="15">
        <v>1.82</v>
      </c>
      <c r="M7" s="15">
        <v>1.34</v>
      </c>
      <c r="N7" s="15">
        <v>1.44</v>
      </c>
      <c r="O7" s="15">
        <v>0.21</v>
      </c>
      <c r="P7" s="15">
        <v>0.21</v>
      </c>
      <c r="Q7" s="15">
        <v>0.08</v>
      </c>
      <c r="R7" s="15">
        <v>0.1</v>
      </c>
      <c r="S7" s="15">
        <v>0.09</v>
      </c>
      <c r="T7" s="15">
        <v>0.01</v>
      </c>
      <c r="U7" s="15">
        <v>0.2</v>
      </c>
      <c r="V7" s="15">
        <v>5.15</v>
      </c>
      <c r="W7" s="15">
        <v>1.92</v>
      </c>
      <c r="X7" s="22">
        <f t="shared" si="20"/>
        <v>98.929845125807645</v>
      </c>
      <c r="Y7" s="23">
        <f t="shared" si="0"/>
        <v>93.77984512580764</v>
      </c>
      <c r="Z7" s="24">
        <f t="shared" si="1"/>
        <v>1.054915850981532</v>
      </c>
      <c r="AA7" s="25">
        <f t="shared" si="2"/>
        <v>38.093011378943118</v>
      </c>
      <c r="AB7" s="25">
        <f t="shared" si="3"/>
        <v>11.804508372483342</v>
      </c>
      <c r="AC7" s="25">
        <f t="shared" si="4"/>
        <v>21.942249700415864</v>
      </c>
      <c r="AD7" s="25">
        <f t="shared" si="5"/>
        <v>10.775589973035855</v>
      </c>
      <c r="AE7" s="25">
        <f t="shared" si="6"/>
        <v>10.048285546099175</v>
      </c>
      <c r="AF7" s="25">
        <f t="shared" si="7"/>
        <v>11.393091190600545</v>
      </c>
      <c r="AG7" s="25">
        <f t="shared" si="8"/>
        <v>11.234853812953316</v>
      </c>
      <c r="AH7" s="25">
        <f t="shared" si="9"/>
        <v>1.9199468487863882</v>
      </c>
      <c r="AI7" s="25">
        <f t="shared" si="10"/>
        <v>1.413587240315253</v>
      </c>
      <c r="AJ7" s="25">
        <f t="shared" si="11"/>
        <v>1.519078825413406</v>
      </c>
      <c r="AK7" s="25">
        <f t="shared" si="12"/>
        <v>0.22153232870612169</v>
      </c>
      <c r="AL7" s="25">
        <f t="shared" si="13"/>
        <v>0.22153232870612169</v>
      </c>
      <c r="AM7" s="25">
        <f t="shared" si="14"/>
        <v>8.4393268078522557E-2</v>
      </c>
      <c r="AN7" s="25">
        <f t="shared" si="15"/>
        <v>0.10549158509815321</v>
      </c>
      <c r="AO7" s="25">
        <f t="shared" si="16"/>
        <v>9.4942426588337875E-2</v>
      </c>
      <c r="AP7" s="14">
        <v>0.55000000000000004</v>
      </c>
      <c r="AQ7" s="14">
        <v>3.15</v>
      </c>
      <c r="AR7" s="4">
        <v>38.5</v>
      </c>
      <c r="AS7" s="4">
        <v>97.4</v>
      </c>
      <c r="AT7" s="4">
        <v>13.15</v>
      </c>
      <c r="AU7" s="4">
        <v>62.6</v>
      </c>
      <c r="AV7" s="4">
        <v>12.3</v>
      </c>
      <c r="AW7" s="4">
        <v>2.73</v>
      </c>
      <c r="AX7" s="4">
        <v>9.16</v>
      </c>
      <c r="AY7" s="4">
        <v>1.23</v>
      </c>
      <c r="AZ7" s="4">
        <v>6.57</v>
      </c>
      <c r="BA7" s="4">
        <v>1.21</v>
      </c>
      <c r="BB7" s="4">
        <v>3.29</v>
      </c>
      <c r="BC7" s="4">
        <v>0.41</v>
      </c>
      <c r="BD7" s="4">
        <v>2.59</v>
      </c>
      <c r="BE7" s="4">
        <v>0.37</v>
      </c>
      <c r="BF7" s="4">
        <v>31.8</v>
      </c>
      <c r="BG7" s="4">
        <v>49.3</v>
      </c>
      <c r="BH7" s="4">
        <v>928</v>
      </c>
      <c r="BI7" s="4">
        <v>726</v>
      </c>
      <c r="BJ7" s="4">
        <v>6.9</v>
      </c>
      <c r="BK7" s="4">
        <v>0.3</v>
      </c>
      <c r="BL7" s="4">
        <v>61</v>
      </c>
      <c r="BM7" s="4">
        <v>2.2000000000000002</v>
      </c>
      <c r="BN7" s="4">
        <v>22</v>
      </c>
      <c r="BO7" s="4">
        <v>0.22</v>
      </c>
      <c r="BP7" s="4">
        <v>1.0900000000000001</v>
      </c>
      <c r="BQ7" s="24">
        <f t="shared" si="17"/>
        <v>2.5366795366795367</v>
      </c>
      <c r="BR7" s="24">
        <f t="shared" si="18"/>
        <v>29.182389937106919</v>
      </c>
      <c r="BS7" s="4" t="s">
        <v>145</v>
      </c>
      <c r="BT7" s="20" t="s">
        <v>146</v>
      </c>
    </row>
    <row r="8" spans="1:72" ht="14.4">
      <c r="A8" s="4" t="s">
        <v>70</v>
      </c>
      <c r="B8" s="4" t="s">
        <v>45</v>
      </c>
      <c r="C8" s="4">
        <v>707</v>
      </c>
      <c r="D8" s="11" t="s">
        <v>67</v>
      </c>
      <c r="E8" s="15">
        <v>28.06</v>
      </c>
      <c r="F8" s="15">
        <v>8.3699999999999992</v>
      </c>
      <c r="G8" s="22">
        <v>18.850000000000001</v>
      </c>
      <c r="H8" s="22">
        <f t="shared" si="19"/>
        <v>12.000902555591825</v>
      </c>
      <c r="I8" s="22">
        <v>6.1631399661731097</v>
      </c>
      <c r="J8" s="15">
        <v>20.6</v>
      </c>
      <c r="K8" s="15">
        <v>4.79</v>
      </c>
      <c r="L8" s="15">
        <v>0.44</v>
      </c>
      <c r="M8" s="15">
        <v>0.78</v>
      </c>
      <c r="N8" s="15">
        <v>2.31</v>
      </c>
      <c r="O8" s="15">
        <v>1.32</v>
      </c>
      <c r="P8" s="15">
        <v>0.19</v>
      </c>
      <c r="Q8" s="15">
        <v>0.09</v>
      </c>
      <c r="R8" s="15">
        <v>0.43</v>
      </c>
      <c r="S8" s="15">
        <v>0.03</v>
      </c>
      <c r="T8" s="15">
        <v>0.01</v>
      </c>
      <c r="U8" s="15">
        <v>0.2</v>
      </c>
      <c r="V8" s="15">
        <v>4.3899999999999997</v>
      </c>
      <c r="W8" s="15">
        <v>1.51</v>
      </c>
      <c r="X8" s="22">
        <f t="shared" si="20"/>
        <v>89.964042521764952</v>
      </c>
      <c r="Y8" s="23">
        <f t="shared" si="0"/>
        <v>85.574042521764952</v>
      </c>
      <c r="Z8" s="24">
        <f t="shared" si="1"/>
        <v>1.0513006032043355</v>
      </c>
      <c r="AA8" s="25">
        <f t="shared" si="2"/>
        <v>29.499494925913652</v>
      </c>
      <c r="AB8" s="25">
        <f t="shared" si="3"/>
        <v>8.7993860488202866</v>
      </c>
      <c r="AC8" s="25">
        <f t="shared" si="4"/>
        <v>19.817016370401724</v>
      </c>
      <c r="AD8" s="25">
        <f t="shared" si="5"/>
        <v>12.616556095690138</v>
      </c>
      <c r="AE8" s="25">
        <f t="shared" si="6"/>
        <v>6.4793127640705377</v>
      </c>
      <c r="AF8" s="25">
        <f t="shared" si="7"/>
        <v>21.656792426009314</v>
      </c>
      <c r="AG8" s="25">
        <f t="shared" si="8"/>
        <v>5.035729889348767</v>
      </c>
      <c r="AH8" s="25">
        <f t="shared" si="9"/>
        <v>0.46257226540990765</v>
      </c>
      <c r="AI8" s="25">
        <f t="shared" si="10"/>
        <v>0.8200144704993817</v>
      </c>
      <c r="AJ8" s="25">
        <f t="shared" si="11"/>
        <v>2.4285043934020152</v>
      </c>
      <c r="AK8" s="25">
        <f t="shared" si="12"/>
        <v>1.387716796229723</v>
      </c>
      <c r="AL8" s="25">
        <f t="shared" si="13"/>
        <v>0.19974711460882374</v>
      </c>
      <c r="AM8" s="25">
        <f t="shared" si="14"/>
        <v>9.4617054288390193E-2</v>
      </c>
      <c r="AN8" s="25">
        <f t="shared" si="15"/>
        <v>0.45205925937786423</v>
      </c>
      <c r="AO8" s="25">
        <f t="shared" si="16"/>
        <v>3.1539018096130064E-2</v>
      </c>
      <c r="AP8" s="14">
        <v>4.5199999999999996</v>
      </c>
      <c r="AQ8" s="14">
        <v>3.2</v>
      </c>
      <c r="AR8" s="4">
        <v>85.3</v>
      </c>
      <c r="AS8" s="4">
        <v>193.5</v>
      </c>
      <c r="AT8" s="4">
        <v>23.7</v>
      </c>
      <c r="AU8" s="4">
        <v>105.5</v>
      </c>
      <c r="AV8" s="4">
        <v>17.25</v>
      </c>
      <c r="AW8" s="4">
        <v>3.95</v>
      </c>
      <c r="AX8" s="4">
        <v>11.05</v>
      </c>
      <c r="AY8" s="4">
        <v>1.31</v>
      </c>
      <c r="AZ8" s="4">
        <v>6.18</v>
      </c>
      <c r="BA8" s="4">
        <v>1.04</v>
      </c>
      <c r="BB8" s="4">
        <v>2.56</v>
      </c>
      <c r="BC8" s="4">
        <v>0.3</v>
      </c>
      <c r="BD8" s="4">
        <v>1.71</v>
      </c>
      <c r="BE8" s="4">
        <v>0.24</v>
      </c>
      <c r="BF8" s="4">
        <v>27</v>
      </c>
      <c r="BG8" s="4">
        <v>9.9</v>
      </c>
      <c r="BH8" s="4">
        <v>3650</v>
      </c>
      <c r="BI8" s="4">
        <v>193.5</v>
      </c>
      <c r="BJ8" s="4">
        <v>10.5</v>
      </c>
      <c r="BK8" s="4">
        <v>0.6</v>
      </c>
      <c r="BL8" s="4">
        <v>55</v>
      </c>
      <c r="BM8" s="4">
        <v>1.9</v>
      </c>
      <c r="BN8" s="4">
        <v>21</v>
      </c>
      <c r="BO8" s="4">
        <v>1.95</v>
      </c>
      <c r="BP8" s="4">
        <v>6.86</v>
      </c>
      <c r="BQ8" s="24">
        <f t="shared" si="17"/>
        <v>3.6140350877192979</v>
      </c>
      <c r="BR8" s="24">
        <f t="shared" si="18"/>
        <v>135.18518518518519</v>
      </c>
      <c r="BS8" s="4" t="s">
        <v>145</v>
      </c>
      <c r="BT8" s="20" t="s">
        <v>146</v>
      </c>
    </row>
    <row r="9" spans="1:72" ht="14.4">
      <c r="A9" s="4" t="s">
        <v>71</v>
      </c>
      <c r="B9" s="4" t="s">
        <v>45</v>
      </c>
      <c r="C9" s="11">
        <v>443.6</v>
      </c>
      <c r="D9" s="11" t="s">
        <v>67</v>
      </c>
      <c r="E9" s="15">
        <v>32.67</v>
      </c>
      <c r="F9" s="15">
        <v>10.46</v>
      </c>
      <c r="G9" s="22">
        <v>19.38</v>
      </c>
      <c r="H9" s="22">
        <f t="shared" si="19"/>
        <v>9.1021362002540638</v>
      </c>
      <c r="I9" s="22">
        <v>9.2485051738917807</v>
      </c>
      <c r="J9" s="15">
        <v>15.6</v>
      </c>
      <c r="K9" s="15">
        <v>9.19</v>
      </c>
      <c r="L9" s="15">
        <v>0.98</v>
      </c>
      <c r="M9" s="15">
        <v>1.5</v>
      </c>
      <c r="N9" s="15">
        <v>2.1</v>
      </c>
      <c r="O9" s="15">
        <v>2.0099999999999998</v>
      </c>
      <c r="P9" s="15">
        <v>0.21</v>
      </c>
      <c r="Q9" s="15">
        <v>0.1</v>
      </c>
      <c r="R9" s="15">
        <v>0.12</v>
      </c>
      <c r="S9" s="15">
        <v>0.05</v>
      </c>
      <c r="T9" s="15">
        <v>0.01</v>
      </c>
      <c r="U9" s="15">
        <v>0.2</v>
      </c>
      <c r="V9" s="15">
        <v>3.78</v>
      </c>
      <c r="W9" s="15">
        <v>2.0099999999999998</v>
      </c>
      <c r="X9" s="22">
        <f t="shared" si="20"/>
        <v>97.120641374145833</v>
      </c>
      <c r="Y9" s="23">
        <f t="shared" si="0"/>
        <v>93.340641374145832</v>
      </c>
      <c r="Z9" s="24">
        <f t="shared" si="1"/>
        <v>1.0404968290805747</v>
      </c>
      <c r="AA9" s="25">
        <f t="shared" si="2"/>
        <v>33.993031406062379</v>
      </c>
      <c r="AB9" s="25">
        <f t="shared" si="3"/>
        <v>10.883596832182812</v>
      </c>
      <c r="AC9" s="25">
        <f t="shared" si="4"/>
        <v>20.164828547581536</v>
      </c>
      <c r="AD9" s="25">
        <f t="shared" si="5"/>
        <v>9.4707438542238638</v>
      </c>
      <c r="AE9" s="25">
        <f t="shared" si="6"/>
        <v>9.6230403071696866</v>
      </c>
      <c r="AF9" s="25">
        <f t="shared" si="7"/>
        <v>16.231750533656964</v>
      </c>
      <c r="AG9" s="25">
        <f t="shared" si="8"/>
        <v>9.5621658592504808</v>
      </c>
      <c r="AH9" s="25">
        <f t="shared" si="9"/>
        <v>1.0196868924989633</v>
      </c>
      <c r="AI9" s="25">
        <f t="shared" si="10"/>
        <v>1.560745243620862</v>
      </c>
      <c r="AJ9" s="25">
        <f t="shared" si="11"/>
        <v>2.1850433410692069</v>
      </c>
      <c r="AK9" s="25">
        <f t="shared" si="12"/>
        <v>2.0913986264519551</v>
      </c>
      <c r="AL9" s="25">
        <f t="shared" si="13"/>
        <v>0.21850433410692069</v>
      </c>
      <c r="AM9" s="25">
        <f t="shared" si="14"/>
        <v>0.10404968290805748</v>
      </c>
      <c r="AN9" s="25">
        <f t="shared" si="15"/>
        <v>0.12485961948966896</v>
      </c>
      <c r="AO9" s="25">
        <f t="shared" si="16"/>
        <v>5.202484145402874E-2</v>
      </c>
      <c r="AP9" s="14">
        <v>1.54</v>
      </c>
      <c r="AQ9" s="14">
        <v>0.14000000000000001</v>
      </c>
      <c r="AR9" s="4">
        <v>68.2</v>
      </c>
      <c r="AS9" s="4">
        <v>157.5</v>
      </c>
      <c r="AT9" s="4">
        <v>19.5</v>
      </c>
      <c r="AU9" s="4">
        <v>93.8</v>
      </c>
      <c r="AV9" s="4">
        <v>17.350000000000001</v>
      </c>
      <c r="AW9" s="4">
        <v>4.01</v>
      </c>
      <c r="AX9" s="4">
        <v>12.6</v>
      </c>
      <c r="AY9" s="4">
        <v>1.51</v>
      </c>
      <c r="AZ9" s="4">
        <v>7.65</v>
      </c>
      <c r="BA9" s="4">
        <v>1.27</v>
      </c>
      <c r="BB9" s="4">
        <v>3.15</v>
      </c>
      <c r="BC9" s="4">
        <v>0.35</v>
      </c>
      <c r="BD9" s="4">
        <v>1.98</v>
      </c>
      <c r="BE9" s="4">
        <v>0.26</v>
      </c>
      <c r="BF9" s="4">
        <v>32.5</v>
      </c>
      <c r="BG9" s="4">
        <v>6.8</v>
      </c>
      <c r="BH9" s="4">
        <v>1160</v>
      </c>
      <c r="BI9" s="4">
        <v>369</v>
      </c>
      <c r="BJ9" s="4">
        <v>4</v>
      </c>
      <c r="BK9" s="4">
        <v>0.2</v>
      </c>
      <c r="BL9" s="4">
        <v>36</v>
      </c>
      <c r="BM9" s="4">
        <v>1.5</v>
      </c>
      <c r="BN9" s="4">
        <v>20.2</v>
      </c>
      <c r="BO9" s="4">
        <v>0.63</v>
      </c>
      <c r="BP9" s="4">
        <v>5.45</v>
      </c>
      <c r="BQ9" s="24">
        <f t="shared" si="17"/>
        <v>3.8636363636363638</v>
      </c>
      <c r="BR9" s="24">
        <f t="shared" si="18"/>
        <v>35.692307692307693</v>
      </c>
      <c r="BS9" s="4" t="s">
        <v>145</v>
      </c>
      <c r="BT9" s="20" t="s">
        <v>146</v>
      </c>
    </row>
    <row r="10" spans="1:72" ht="14.4">
      <c r="A10" s="4" t="s">
        <v>72</v>
      </c>
      <c r="B10" s="4" t="s">
        <v>45</v>
      </c>
      <c r="C10" s="11">
        <v>507.7</v>
      </c>
      <c r="D10" s="11" t="s">
        <v>67</v>
      </c>
      <c r="E10" s="15">
        <v>34.46</v>
      </c>
      <c r="F10" s="15">
        <v>12.7</v>
      </c>
      <c r="G10" s="22">
        <v>17.88</v>
      </c>
      <c r="H10" s="22">
        <f t="shared" si="19"/>
        <v>7.6903128568087062</v>
      </c>
      <c r="I10" s="22">
        <v>9.1691596717279698</v>
      </c>
      <c r="J10" s="15">
        <v>14.1</v>
      </c>
      <c r="K10" s="15">
        <v>8.34</v>
      </c>
      <c r="L10" s="15">
        <v>1.08</v>
      </c>
      <c r="M10" s="15">
        <v>2.09</v>
      </c>
      <c r="N10" s="15">
        <v>1.93</v>
      </c>
      <c r="O10" s="15">
        <v>1.01</v>
      </c>
      <c r="P10" s="15">
        <v>0.17</v>
      </c>
      <c r="Q10" s="15">
        <v>0.09</v>
      </c>
      <c r="R10" s="15">
        <v>0.18</v>
      </c>
      <c r="S10" s="15">
        <v>0.06</v>
      </c>
      <c r="T10" s="15">
        <v>0.01</v>
      </c>
      <c r="U10" s="15">
        <v>0.2</v>
      </c>
      <c r="V10" s="15">
        <v>4.26</v>
      </c>
      <c r="W10" s="15">
        <v>1.63</v>
      </c>
      <c r="X10" s="22">
        <f t="shared" si="20"/>
        <v>97.329472528536698</v>
      </c>
      <c r="Y10" s="23">
        <f t="shared" si="0"/>
        <v>93.069472528536693</v>
      </c>
      <c r="Z10" s="24">
        <f t="shared" si="1"/>
        <v>1.0457722589831355</v>
      </c>
      <c r="AA10" s="25">
        <f t="shared" si="2"/>
        <v>36.037312044558853</v>
      </c>
      <c r="AB10" s="25">
        <f t="shared" si="3"/>
        <v>13.281307689085821</v>
      </c>
      <c r="AC10" s="25">
        <f t="shared" si="4"/>
        <v>18.698407990618463</v>
      </c>
      <c r="AD10" s="25">
        <f t="shared" si="5"/>
        <v>8.0423158485518904</v>
      </c>
      <c r="AE10" s="25">
        <f t="shared" si="6"/>
        <v>9.5888528228800247</v>
      </c>
      <c r="AF10" s="25">
        <f t="shared" si="7"/>
        <v>14.745388851662211</v>
      </c>
      <c r="AG10" s="25">
        <f t="shared" si="8"/>
        <v>8.72174063991935</v>
      </c>
      <c r="AH10" s="25">
        <f t="shared" si="9"/>
        <v>1.1294340397017864</v>
      </c>
      <c r="AI10" s="25">
        <f t="shared" si="10"/>
        <v>2.1856640212747531</v>
      </c>
      <c r="AJ10" s="25">
        <f t="shared" si="11"/>
        <v>2.0183404598374515</v>
      </c>
      <c r="AK10" s="25">
        <f t="shared" si="12"/>
        <v>1.056229981572967</v>
      </c>
      <c r="AL10" s="25">
        <f t="shared" si="13"/>
        <v>0.17778128402713306</v>
      </c>
      <c r="AM10" s="25">
        <f t="shared" si="14"/>
        <v>9.4119503308482191E-2</v>
      </c>
      <c r="AN10" s="25">
        <f t="shared" si="15"/>
        <v>0.18823900661696438</v>
      </c>
      <c r="AO10" s="25">
        <f t="shared" si="16"/>
        <v>6.2746335538988132E-2</v>
      </c>
      <c r="AP10" s="14">
        <v>1.69</v>
      </c>
      <c r="AQ10" s="14">
        <v>0.37</v>
      </c>
      <c r="AR10" s="4">
        <v>26.5</v>
      </c>
      <c r="AS10" s="4">
        <v>66.900000000000006</v>
      </c>
      <c r="AT10" s="4">
        <v>8.83</v>
      </c>
      <c r="AU10" s="4">
        <v>43.5</v>
      </c>
      <c r="AV10" s="4">
        <v>8.98</v>
      </c>
      <c r="AW10" s="4">
        <v>2.17</v>
      </c>
      <c r="AX10" s="4">
        <v>6.86</v>
      </c>
      <c r="AY10" s="4">
        <v>0.88</v>
      </c>
      <c r="AZ10" s="4">
        <v>4.66</v>
      </c>
      <c r="BA10" s="4">
        <v>0.82</v>
      </c>
      <c r="BB10" s="4">
        <v>2.04</v>
      </c>
      <c r="BC10" s="4">
        <v>0.25</v>
      </c>
      <c r="BD10" s="4">
        <v>1.45</v>
      </c>
      <c r="BE10" s="4">
        <v>0.19</v>
      </c>
      <c r="BF10" s="4">
        <v>20.7</v>
      </c>
      <c r="BG10" s="4">
        <v>21.4</v>
      </c>
      <c r="BH10" s="4">
        <v>1515</v>
      </c>
      <c r="BI10" s="4">
        <v>429</v>
      </c>
      <c r="BJ10" s="4">
        <v>3.6</v>
      </c>
      <c r="BK10" s="4">
        <v>0.1</v>
      </c>
      <c r="BL10" s="4">
        <v>39</v>
      </c>
      <c r="BM10" s="4">
        <v>1.4</v>
      </c>
      <c r="BN10" s="4">
        <v>20.7</v>
      </c>
      <c r="BO10" s="4">
        <v>0.31</v>
      </c>
      <c r="BP10" s="4">
        <v>1.01</v>
      </c>
      <c r="BQ10" s="24">
        <f t="shared" si="17"/>
        <v>3.2137931034482761</v>
      </c>
      <c r="BR10" s="24">
        <f t="shared" si="18"/>
        <v>73.188405797101453</v>
      </c>
      <c r="BS10" s="4" t="s">
        <v>145</v>
      </c>
      <c r="BT10" s="20" t="s">
        <v>146</v>
      </c>
    </row>
    <row r="11" spans="1:72" ht="14.4">
      <c r="A11" s="4" t="s">
        <v>73</v>
      </c>
      <c r="B11" s="4" t="s">
        <v>45</v>
      </c>
      <c r="C11" s="11">
        <v>677.4</v>
      </c>
      <c r="D11" s="11" t="s">
        <v>67</v>
      </c>
      <c r="E11" s="15">
        <v>25.39</v>
      </c>
      <c r="F11" s="15">
        <v>7.39</v>
      </c>
      <c r="G11" s="22">
        <v>22.54</v>
      </c>
      <c r="H11" s="22">
        <f t="shared" si="19"/>
        <v>12.210851521684949</v>
      </c>
      <c r="I11" s="22">
        <v>9.2946535393818497</v>
      </c>
      <c r="J11" s="15">
        <v>18.649999999999999</v>
      </c>
      <c r="K11" s="15">
        <v>7.45</v>
      </c>
      <c r="L11" s="15">
        <v>0.66</v>
      </c>
      <c r="M11" s="15">
        <v>1.24</v>
      </c>
      <c r="N11" s="15">
        <v>1.96</v>
      </c>
      <c r="O11" s="15">
        <v>1.82</v>
      </c>
      <c r="P11" s="15">
        <v>0.15</v>
      </c>
      <c r="Q11" s="15">
        <v>0.14000000000000001</v>
      </c>
      <c r="R11" s="15">
        <v>0.26</v>
      </c>
      <c r="S11" s="15">
        <v>0.03</v>
      </c>
      <c r="T11" s="15" t="s">
        <v>74</v>
      </c>
      <c r="U11" s="15">
        <v>0.2</v>
      </c>
      <c r="V11" s="15">
        <v>2.4300000000000002</v>
      </c>
      <c r="W11" s="15">
        <v>1.23</v>
      </c>
      <c r="X11" s="22">
        <f t="shared" si="20"/>
        <v>89.075505061066806</v>
      </c>
      <c r="Y11" s="23">
        <f t="shared" si="0"/>
        <v>86.6455050610668</v>
      </c>
      <c r="Z11" s="24">
        <f t="shared" si="1"/>
        <v>1.0280453094281967</v>
      </c>
      <c r="AA11" s="25">
        <f t="shared" si="2"/>
        <v>26.102070406381916</v>
      </c>
      <c r="AB11" s="25">
        <f t="shared" si="3"/>
        <v>7.5972548366743737</v>
      </c>
      <c r="AC11" s="25">
        <f t="shared" si="4"/>
        <v>23.172141274511553</v>
      </c>
      <c r="AD11" s="25">
        <f t="shared" si="5"/>
        <v>12.553308630992371</v>
      </c>
      <c r="AE11" s="25">
        <f t="shared" si="6"/>
        <v>9.5553249739216977</v>
      </c>
      <c r="AF11" s="25">
        <f t="shared" si="7"/>
        <v>19.173045020835868</v>
      </c>
      <c r="AG11" s="25">
        <f t="shared" si="8"/>
        <v>7.6589375552400654</v>
      </c>
      <c r="AH11" s="25">
        <f t="shared" si="9"/>
        <v>0.67850990422260982</v>
      </c>
      <c r="AI11" s="25">
        <f t="shared" si="10"/>
        <v>1.2747761836909639</v>
      </c>
      <c r="AJ11" s="25">
        <f t="shared" si="11"/>
        <v>2.0149688064792657</v>
      </c>
      <c r="AK11" s="25">
        <f t="shared" si="12"/>
        <v>1.8710424631593181</v>
      </c>
      <c r="AL11" s="25">
        <f t="shared" si="13"/>
        <v>0.15420679641422949</v>
      </c>
      <c r="AM11" s="25">
        <f t="shared" si="14"/>
        <v>0.14392634331994755</v>
      </c>
      <c r="AN11" s="25">
        <f t="shared" si="15"/>
        <v>0.26729178045133117</v>
      </c>
      <c r="AO11" s="25">
        <f t="shared" si="16"/>
        <v>3.0841359282845902E-2</v>
      </c>
      <c r="AP11" s="14">
        <v>4.68</v>
      </c>
      <c r="AQ11" s="14">
        <v>0.17</v>
      </c>
      <c r="AR11" s="4">
        <v>41.5</v>
      </c>
      <c r="AS11" s="4">
        <v>97.3</v>
      </c>
      <c r="AT11" s="4">
        <v>13.1</v>
      </c>
      <c r="AU11" s="4">
        <v>57.8</v>
      </c>
      <c r="AV11" s="4">
        <v>11.65</v>
      </c>
      <c r="AW11" s="4">
        <v>2.62</v>
      </c>
      <c r="AX11" s="4">
        <v>7.83</v>
      </c>
      <c r="AY11" s="4">
        <v>0.91</v>
      </c>
      <c r="AZ11" s="4">
        <v>4.16</v>
      </c>
      <c r="BA11" s="4">
        <v>0.7</v>
      </c>
      <c r="BB11" s="4">
        <v>1.58</v>
      </c>
      <c r="BC11" s="4">
        <v>0.19</v>
      </c>
      <c r="BD11" s="4">
        <v>1.03</v>
      </c>
      <c r="BE11" s="4">
        <v>0.14000000000000001</v>
      </c>
      <c r="BF11" s="4">
        <v>17.2</v>
      </c>
      <c r="BG11" s="4">
        <v>5</v>
      </c>
      <c r="BH11" s="4">
        <v>2180</v>
      </c>
      <c r="BI11" s="4">
        <v>224</v>
      </c>
      <c r="BJ11" s="4">
        <v>2.4</v>
      </c>
      <c r="BK11" s="4">
        <v>0.2</v>
      </c>
      <c r="BL11" s="4">
        <v>25</v>
      </c>
      <c r="BM11" s="4">
        <v>1</v>
      </c>
      <c r="BN11" s="4">
        <v>18.899999999999999</v>
      </c>
      <c r="BO11" s="4">
        <v>0.3</v>
      </c>
      <c r="BP11" s="4">
        <v>1.01</v>
      </c>
      <c r="BQ11" s="24">
        <f t="shared" si="17"/>
        <v>4.0388349514563107</v>
      </c>
      <c r="BR11" s="24">
        <f t="shared" si="18"/>
        <v>126.74418604651163</v>
      </c>
      <c r="BS11" s="4" t="s">
        <v>145</v>
      </c>
      <c r="BT11" s="20" t="s">
        <v>146</v>
      </c>
    </row>
    <row r="12" spans="1:72" ht="16.649999999999999" customHeight="1">
      <c r="A12" s="4" t="s">
        <v>125</v>
      </c>
      <c r="B12" s="4" t="s">
        <v>41</v>
      </c>
      <c r="C12" s="4">
        <v>25</v>
      </c>
      <c r="D12" s="4" t="s">
        <v>42</v>
      </c>
      <c r="E12" s="15">
        <v>46.79</v>
      </c>
      <c r="F12" s="15">
        <v>19.12</v>
      </c>
      <c r="G12" s="22">
        <f>H12+I12*1.1113</f>
        <v>10.865454999999999</v>
      </c>
      <c r="H12" s="22">
        <v>4.92</v>
      </c>
      <c r="I12" s="15">
        <v>5.35</v>
      </c>
      <c r="J12" s="15">
        <v>9.76</v>
      </c>
      <c r="K12" s="15">
        <v>4.9800000000000004</v>
      </c>
      <c r="L12" s="15">
        <v>1.07</v>
      </c>
      <c r="M12" s="15">
        <v>3.63</v>
      </c>
      <c r="N12" s="15">
        <v>1.1200000000000001</v>
      </c>
      <c r="O12" s="15">
        <v>0.48</v>
      </c>
      <c r="P12" s="15">
        <v>0.2</v>
      </c>
      <c r="Q12" s="15"/>
      <c r="R12" s="15"/>
      <c r="S12" s="15"/>
      <c r="T12" s="15"/>
      <c r="U12" s="15"/>
      <c r="V12" s="15">
        <v>2.23</v>
      </c>
      <c r="W12" s="15">
        <v>0.86</v>
      </c>
      <c r="X12" s="15">
        <f>E12+F12+H12+I12+J12+K12+L12+M12+N12+O12+P12+V12</f>
        <v>99.65</v>
      </c>
      <c r="Y12" s="23">
        <f t="shared" si="0"/>
        <v>97.42</v>
      </c>
      <c r="Z12" s="24">
        <f t="shared" si="1"/>
        <v>1.0228905768835967</v>
      </c>
      <c r="AA12" s="25">
        <f t="shared" si="2"/>
        <v>47.861050092383493</v>
      </c>
      <c r="AB12" s="25">
        <f t="shared" si="3"/>
        <v>19.55766783001437</v>
      </c>
      <c r="AC12" s="25">
        <f t="shared" si="4"/>
        <v>11.11417153305276</v>
      </c>
      <c r="AD12" s="25">
        <f t="shared" si="5"/>
        <v>5.0326216382672957</v>
      </c>
      <c r="AE12" s="25">
        <f t="shared" si="6"/>
        <v>5.4724645863272423</v>
      </c>
      <c r="AF12" s="25">
        <f t="shared" si="7"/>
        <v>9.9834120303839047</v>
      </c>
      <c r="AG12" s="25">
        <f t="shared" si="8"/>
        <v>5.0939950728803121</v>
      </c>
      <c r="AH12" s="25">
        <f t="shared" si="9"/>
        <v>1.0944929172654485</v>
      </c>
      <c r="AI12" s="25">
        <f t="shared" si="10"/>
        <v>3.7130927940874563</v>
      </c>
      <c r="AJ12" s="25">
        <f t="shared" si="11"/>
        <v>1.1456374461096284</v>
      </c>
      <c r="AK12" s="25">
        <f t="shared" si="12"/>
        <v>0.49098747690412642</v>
      </c>
      <c r="AL12" s="25">
        <f t="shared" si="13"/>
        <v>0.20457811537671935</v>
      </c>
      <c r="AM12" s="26"/>
      <c r="AN12" s="26"/>
      <c r="AO12" s="26"/>
      <c r="AP12" s="4"/>
      <c r="AQ12" s="4"/>
      <c r="AR12" s="4">
        <v>25.2</v>
      </c>
      <c r="AS12" s="4">
        <v>60.9</v>
      </c>
      <c r="AT12" s="4">
        <v>8.66</v>
      </c>
      <c r="AU12" s="4">
        <v>38.9</v>
      </c>
      <c r="AV12" s="4">
        <v>8.32</v>
      </c>
      <c r="AW12" s="4">
        <v>2.4</v>
      </c>
      <c r="AX12" s="4">
        <v>7.24</v>
      </c>
      <c r="AY12" s="4">
        <v>1.08</v>
      </c>
      <c r="AZ12" s="4">
        <v>5.82</v>
      </c>
      <c r="BA12" s="4">
        <v>1.1399999999999999</v>
      </c>
      <c r="BB12" s="4">
        <v>3.15</v>
      </c>
      <c r="BC12" s="4">
        <v>0.47</v>
      </c>
      <c r="BD12" s="4">
        <v>2.86</v>
      </c>
      <c r="BE12" s="4">
        <v>0.44</v>
      </c>
      <c r="BF12" s="4">
        <v>28.3</v>
      </c>
      <c r="BG12" s="4">
        <v>33.200000000000003</v>
      </c>
      <c r="BH12" s="4">
        <v>1970</v>
      </c>
      <c r="BI12" s="4">
        <v>460</v>
      </c>
      <c r="BJ12" s="4">
        <v>6.06</v>
      </c>
      <c r="BK12" s="4">
        <v>0.39</v>
      </c>
      <c r="BL12" s="4">
        <v>43.4</v>
      </c>
      <c r="BM12" s="4">
        <v>1.71</v>
      </c>
      <c r="BN12" s="4">
        <v>23.3</v>
      </c>
      <c r="BO12" s="4">
        <v>0.34</v>
      </c>
      <c r="BP12" s="4">
        <v>1.1299999999999999</v>
      </c>
      <c r="BQ12" s="24">
        <f t="shared" si="17"/>
        <v>2.034965034965035</v>
      </c>
      <c r="BR12" s="24">
        <f t="shared" si="18"/>
        <v>69.611307420494697</v>
      </c>
      <c r="BS12" s="4" t="s">
        <v>145</v>
      </c>
      <c r="BT12" s="20" t="s">
        <v>147</v>
      </c>
    </row>
    <row r="13" spans="1:72" ht="16.649999999999999" customHeight="1">
      <c r="A13" s="4" t="s">
        <v>120</v>
      </c>
      <c r="B13" s="4" t="s">
        <v>43</v>
      </c>
      <c r="C13" s="4">
        <v>68</v>
      </c>
      <c r="D13" s="11" t="s">
        <v>44</v>
      </c>
      <c r="E13" s="15">
        <v>46.26</v>
      </c>
      <c r="F13" s="15">
        <v>19.04</v>
      </c>
      <c r="G13" s="22">
        <f t="shared" ref="G13:G29" si="21">H13+I13*1.1113</f>
        <v>10.868793999999999</v>
      </c>
      <c r="H13" s="22">
        <v>4.8899999999999997</v>
      </c>
      <c r="I13" s="15">
        <v>5.38</v>
      </c>
      <c r="J13" s="15">
        <v>10.48</v>
      </c>
      <c r="K13" s="15">
        <v>4.66</v>
      </c>
      <c r="L13" s="15">
        <v>0.85</v>
      </c>
      <c r="M13" s="15">
        <v>3.88</v>
      </c>
      <c r="N13" s="15">
        <v>1.1499999999999999</v>
      </c>
      <c r="O13" s="15">
        <v>0.52</v>
      </c>
      <c r="P13" s="15">
        <v>0.19</v>
      </c>
      <c r="Q13" s="15"/>
      <c r="R13" s="15"/>
      <c r="S13" s="15"/>
      <c r="T13" s="15"/>
      <c r="U13" s="15"/>
      <c r="V13" s="15">
        <v>2.25</v>
      </c>
      <c r="W13" s="15">
        <v>0.9</v>
      </c>
      <c r="X13" s="15">
        <f t="shared" ref="X13:X29" si="22">E13+F13+H13+I13+J13+K13+L13+M13+N13+O13+P13+V13</f>
        <v>99.549999999999983</v>
      </c>
      <c r="Y13" s="23">
        <f t="shared" ref="Y13:Y49" si="23">X13-V13</f>
        <v>97.299999999999983</v>
      </c>
      <c r="Z13" s="24">
        <f t="shared" ref="Z13:Z49" si="24">X13/Y13</f>
        <v>1.0231243576567317</v>
      </c>
      <c r="AA13" s="25">
        <f t="shared" ref="AA13:AA29" si="25">E13*Z13</f>
        <v>47.329732785200406</v>
      </c>
      <c r="AB13" s="25">
        <f t="shared" ref="AB13:AB29" si="26">F13*Z13</f>
        <v>19.480287769784169</v>
      </c>
      <c r="AC13" s="25">
        <f t="shared" ref="AC13:AC29" si="27">G13*Z13</f>
        <v>11.120127879753339</v>
      </c>
      <c r="AD13" s="25">
        <f t="shared" ref="AD13:AD29" si="28">H13*Z13</f>
        <v>5.003078108941418</v>
      </c>
      <c r="AE13" s="25">
        <f t="shared" ref="AE13:AE29" si="29">I13*Z13</f>
        <v>5.5044090441932161</v>
      </c>
      <c r="AF13" s="25">
        <f t="shared" ref="AF13:AF29" si="30">J13*Z13</f>
        <v>10.722343268242549</v>
      </c>
      <c r="AG13" s="25">
        <f t="shared" ref="AG13:AG29" si="31">K13*Z13</f>
        <v>4.7677595066803695</v>
      </c>
      <c r="AH13" s="25">
        <f t="shared" ref="AH13:AH29" si="32">L13*Z13</f>
        <v>0.8696557040082219</v>
      </c>
      <c r="AI13" s="25">
        <f t="shared" ref="AI13:AI29" si="33">M13*Z13</f>
        <v>3.9697225077081191</v>
      </c>
      <c r="AJ13" s="25">
        <f t="shared" ref="AJ13:AJ29" si="34">N13*Z13</f>
        <v>1.1765930113052414</v>
      </c>
      <c r="AK13" s="25">
        <f t="shared" ref="AK13:AK29" si="35">O13*Z13</f>
        <v>0.53202466598150056</v>
      </c>
      <c r="AL13" s="25">
        <f t="shared" ref="AL13:AL29" si="36">P13*Z13</f>
        <v>0.19439362795477902</v>
      </c>
      <c r="AM13" s="26"/>
      <c r="AN13" s="26"/>
      <c r="AO13" s="26"/>
      <c r="AP13" s="4"/>
      <c r="AQ13" s="4"/>
      <c r="AR13" s="4">
        <v>39.4</v>
      </c>
      <c r="AS13" s="4">
        <v>84.4</v>
      </c>
      <c r="AT13" s="4">
        <v>10.5</v>
      </c>
      <c r="AU13" s="4">
        <v>43.4</v>
      </c>
      <c r="AV13" s="4">
        <v>8.2899999999999991</v>
      </c>
      <c r="AW13" s="4">
        <v>2.4300000000000002</v>
      </c>
      <c r="AX13" s="4">
        <v>6.95</v>
      </c>
      <c r="AY13" s="4">
        <v>1.01</v>
      </c>
      <c r="AZ13" s="4">
        <v>4.88</v>
      </c>
      <c r="BA13" s="4">
        <v>0.92</v>
      </c>
      <c r="BB13" s="4">
        <v>2.46</v>
      </c>
      <c r="BC13" s="4">
        <v>0.36</v>
      </c>
      <c r="BD13" s="4">
        <v>2.27</v>
      </c>
      <c r="BE13" s="4">
        <v>0.34</v>
      </c>
      <c r="BF13" s="4">
        <v>24.2</v>
      </c>
      <c r="BG13" s="4">
        <v>14</v>
      </c>
      <c r="BH13" s="4">
        <v>2560</v>
      </c>
      <c r="BI13" s="4">
        <v>432</v>
      </c>
      <c r="BJ13" s="4">
        <v>6.13</v>
      </c>
      <c r="BK13" s="4">
        <v>0.31</v>
      </c>
      <c r="BL13" s="4">
        <v>55.4</v>
      </c>
      <c r="BM13" s="4">
        <v>2</v>
      </c>
      <c r="BN13" s="4">
        <v>23.3</v>
      </c>
      <c r="BO13" s="4">
        <v>0.26</v>
      </c>
      <c r="BP13" s="4">
        <v>1.55</v>
      </c>
      <c r="BQ13" s="24">
        <f t="shared" si="17"/>
        <v>2.1497797356828192</v>
      </c>
      <c r="BR13" s="24">
        <f t="shared" si="18"/>
        <v>105.78512396694215</v>
      </c>
      <c r="BS13" s="4" t="s">
        <v>145</v>
      </c>
      <c r="BT13" s="20" t="s">
        <v>147</v>
      </c>
    </row>
    <row r="14" spans="1:72" ht="16.649999999999999" customHeight="1">
      <c r="A14" s="4" t="s">
        <v>121</v>
      </c>
      <c r="B14" s="4" t="s">
        <v>45</v>
      </c>
      <c r="C14" s="4">
        <v>141</v>
      </c>
      <c r="D14" s="11" t="s">
        <v>46</v>
      </c>
      <c r="E14" s="15">
        <v>38.58</v>
      </c>
      <c r="F14" s="15">
        <v>13.42</v>
      </c>
      <c r="G14" s="22">
        <f t="shared" si="21"/>
        <v>17.84413</v>
      </c>
      <c r="H14" s="22">
        <v>6.62</v>
      </c>
      <c r="I14" s="15">
        <v>10.1</v>
      </c>
      <c r="J14" s="15">
        <v>12.3</v>
      </c>
      <c r="K14" s="15">
        <v>10.210000000000001</v>
      </c>
      <c r="L14" s="15">
        <v>1.47</v>
      </c>
      <c r="M14" s="15">
        <v>1.86</v>
      </c>
      <c r="N14" s="15">
        <v>1.77</v>
      </c>
      <c r="O14" s="15">
        <v>1</v>
      </c>
      <c r="P14" s="15">
        <v>0.22</v>
      </c>
      <c r="Q14" s="15"/>
      <c r="R14" s="15"/>
      <c r="S14" s="15"/>
      <c r="T14" s="15"/>
      <c r="U14" s="15"/>
      <c r="V14" s="15">
        <v>2.13</v>
      </c>
      <c r="W14" s="15">
        <v>0.5</v>
      </c>
      <c r="X14" s="15">
        <f t="shared" si="22"/>
        <v>99.679999999999978</v>
      </c>
      <c r="Y14" s="23">
        <f t="shared" si="23"/>
        <v>97.549999999999983</v>
      </c>
      <c r="Z14" s="24">
        <f t="shared" si="24"/>
        <v>1.0218349564325986</v>
      </c>
      <c r="AA14" s="25">
        <f t="shared" si="25"/>
        <v>39.422392619169649</v>
      </c>
      <c r="AB14" s="25">
        <f t="shared" si="26"/>
        <v>13.713025115325474</v>
      </c>
      <c r="AC14" s="25">
        <f t="shared" si="27"/>
        <v>18.233755801127625</v>
      </c>
      <c r="AD14" s="25">
        <f t="shared" si="28"/>
        <v>6.7645474115838029</v>
      </c>
      <c r="AE14" s="25">
        <f t="shared" si="29"/>
        <v>10.320533059969245</v>
      </c>
      <c r="AF14" s="25">
        <f t="shared" si="30"/>
        <v>12.568569964120963</v>
      </c>
      <c r="AG14" s="25">
        <f t="shared" si="31"/>
        <v>10.432934905176833</v>
      </c>
      <c r="AH14" s="25">
        <f t="shared" si="32"/>
        <v>1.5020973859559199</v>
      </c>
      <c r="AI14" s="25">
        <f t="shared" si="33"/>
        <v>1.9006130189646335</v>
      </c>
      <c r="AJ14" s="25">
        <f t="shared" si="34"/>
        <v>1.8086478728856996</v>
      </c>
      <c r="AK14" s="25">
        <f t="shared" si="35"/>
        <v>1.0218349564325986</v>
      </c>
      <c r="AL14" s="25">
        <f t="shared" si="36"/>
        <v>0.2248036904151717</v>
      </c>
      <c r="AM14" s="26"/>
      <c r="AN14" s="26"/>
      <c r="AO14" s="26"/>
      <c r="AP14" s="4"/>
      <c r="AQ14" s="4"/>
      <c r="AR14" s="4">
        <v>33.4</v>
      </c>
      <c r="AS14" s="4">
        <v>87.5</v>
      </c>
      <c r="AT14" s="4">
        <v>12.4</v>
      </c>
      <c r="AU14" s="4">
        <v>55.8</v>
      </c>
      <c r="AV14" s="4">
        <v>11.1</v>
      </c>
      <c r="AW14" s="4">
        <v>2.85</v>
      </c>
      <c r="AX14" s="4">
        <v>9.23</v>
      </c>
      <c r="AY14" s="4">
        <v>1.26</v>
      </c>
      <c r="AZ14" s="4">
        <v>5.94</v>
      </c>
      <c r="BA14" s="4">
        <v>1.1200000000000001</v>
      </c>
      <c r="BB14" s="4">
        <v>2.78</v>
      </c>
      <c r="BC14" s="4">
        <v>0.4</v>
      </c>
      <c r="BD14" s="4">
        <v>2.37</v>
      </c>
      <c r="BE14" s="4">
        <v>0.34</v>
      </c>
      <c r="BF14" s="4">
        <v>27</v>
      </c>
      <c r="BG14" s="4">
        <v>20.7</v>
      </c>
      <c r="BH14" s="4">
        <v>784</v>
      </c>
      <c r="BI14" s="4">
        <v>496</v>
      </c>
      <c r="BJ14" s="4">
        <v>6.41</v>
      </c>
      <c r="BK14" s="4">
        <v>0.4</v>
      </c>
      <c r="BL14" s="4">
        <v>53.5</v>
      </c>
      <c r="BM14" s="4">
        <v>2.2400000000000002</v>
      </c>
      <c r="BN14" s="4">
        <v>22.4</v>
      </c>
      <c r="BO14" s="4">
        <v>0.31</v>
      </c>
      <c r="BP14" s="4">
        <v>0.89</v>
      </c>
      <c r="BQ14" s="24">
        <f t="shared" si="17"/>
        <v>2.5063291139240507</v>
      </c>
      <c r="BR14" s="24">
        <f t="shared" si="18"/>
        <v>29.037037037037038</v>
      </c>
      <c r="BS14" s="4" t="s">
        <v>145</v>
      </c>
      <c r="BT14" s="20" t="s">
        <v>147</v>
      </c>
    </row>
    <row r="15" spans="1:72" ht="16.649999999999999" customHeight="1">
      <c r="A15" s="4" t="s">
        <v>122</v>
      </c>
      <c r="B15" s="4" t="s">
        <v>45</v>
      </c>
      <c r="C15" s="4">
        <v>193</v>
      </c>
      <c r="D15" s="11" t="s">
        <v>46</v>
      </c>
      <c r="E15" s="15">
        <v>37.49</v>
      </c>
      <c r="F15" s="15">
        <v>12.69</v>
      </c>
      <c r="G15" s="22">
        <f t="shared" si="21"/>
        <v>21.388683999999998</v>
      </c>
      <c r="H15" s="22">
        <v>9.52</v>
      </c>
      <c r="I15" s="15">
        <v>10.68</v>
      </c>
      <c r="J15" s="15">
        <v>11.9</v>
      </c>
      <c r="K15" s="15">
        <v>9.7799999999999994</v>
      </c>
      <c r="L15" s="15">
        <v>1.27</v>
      </c>
      <c r="M15" s="15">
        <v>1.94</v>
      </c>
      <c r="N15" s="15">
        <v>1.59</v>
      </c>
      <c r="O15" s="15">
        <v>0.5</v>
      </c>
      <c r="P15" s="15">
        <v>0.33</v>
      </c>
      <c r="Q15" s="15"/>
      <c r="R15" s="15"/>
      <c r="S15" s="15"/>
      <c r="T15" s="15"/>
      <c r="U15" s="15"/>
      <c r="V15" s="15">
        <v>2.0499999999999998</v>
      </c>
      <c r="W15" s="15">
        <v>0.67</v>
      </c>
      <c r="X15" s="15">
        <f t="shared" si="22"/>
        <v>99.74</v>
      </c>
      <c r="Y15" s="23">
        <f t="shared" si="23"/>
        <v>97.69</v>
      </c>
      <c r="Z15" s="24">
        <f t="shared" si="24"/>
        <v>1.0209847476712048</v>
      </c>
      <c r="AA15" s="25">
        <f t="shared" si="25"/>
        <v>38.276718190193471</v>
      </c>
      <c r="AB15" s="25">
        <f t="shared" si="26"/>
        <v>12.956296447947588</v>
      </c>
      <c r="AC15" s="25">
        <f t="shared" si="27"/>
        <v>21.837520136759135</v>
      </c>
      <c r="AD15" s="25">
        <f t="shared" si="28"/>
        <v>9.719774797829869</v>
      </c>
      <c r="AE15" s="25">
        <f t="shared" si="29"/>
        <v>10.904117105128467</v>
      </c>
      <c r="AF15" s="25">
        <f t="shared" si="30"/>
        <v>12.149718497287338</v>
      </c>
      <c r="AG15" s="25">
        <f t="shared" si="31"/>
        <v>9.9852308322243832</v>
      </c>
      <c r="AH15" s="25">
        <f t="shared" si="32"/>
        <v>1.2966506295424303</v>
      </c>
      <c r="AI15" s="25">
        <f t="shared" si="33"/>
        <v>1.9807104104821374</v>
      </c>
      <c r="AJ15" s="25">
        <f t="shared" si="34"/>
        <v>1.6233657487972157</v>
      </c>
      <c r="AK15" s="25">
        <f t="shared" si="35"/>
        <v>0.51049237383560242</v>
      </c>
      <c r="AL15" s="25">
        <f t="shared" si="36"/>
        <v>0.33692496673149763</v>
      </c>
      <c r="AM15" s="26"/>
      <c r="AN15" s="26"/>
      <c r="AO15" s="26"/>
      <c r="AP15" s="4"/>
      <c r="AQ15" s="4"/>
      <c r="AR15" s="4">
        <v>60.6</v>
      </c>
      <c r="AS15" s="4">
        <v>140</v>
      </c>
      <c r="AT15" s="4">
        <v>16.899999999999999</v>
      </c>
      <c r="AU15" s="4">
        <v>67.7</v>
      </c>
      <c r="AV15" s="4">
        <v>12.2</v>
      </c>
      <c r="AW15" s="4">
        <v>3.01</v>
      </c>
      <c r="AX15" s="4">
        <v>10.4</v>
      </c>
      <c r="AY15" s="4">
        <v>1.56</v>
      </c>
      <c r="AZ15" s="4">
        <v>8.14</v>
      </c>
      <c r="BA15" s="4">
        <v>1.6</v>
      </c>
      <c r="BB15" s="4">
        <v>4.4400000000000004</v>
      </c>
      <c r="BC15" s="4">
        <v>0.67</v>
      </c>
      <c r="BD15" s="4">
        <v>4.21</v>
      </c>
      <c r="BE15" s="4">
        <v>0.63</v>
      </c>
      <c r="BF15" s="4">
        <v>41.2</v>
      </c>
      <c r="BG15" s="4">
        <v>12.2</v>
      </c>
      <c r="BH15" s="4">
        <v>620</v>
      </c>
      <c r="BI15" s="4">
        <v>486</v>
      </c>
      <c r="BJ15" s="4">
        <v>8.7799999999999994</v>
      </c>
      <c r="BK15" s="4">
        <v>0.38</v>
      </c>
      <c r="BL15" s="4">
        <v>144</v>
      </c>
      <c r="BM15" s="4">
        <v>5</v>
      </c>
      <c r="BN15" s="4">
        <v>27.6</v>
      </c>
      <c r="BO15" s="4">
        <v>0.34</v>
      </c>
      <c r="BP15" s="4">
        <v>4.5199999999999996</v>
      </c>
      <c r="BQ15" s="24">
        <f t="shared" si="17"/>
        <v>1.9334916864608078</v>
      </c>
      <c r="BR15" s="24">
        <f t="shared" si="18"/>
        <v>15.048543689320388</v>
      </c>
      <c r="BS15" s="4" t="s">
        <v>145</v>
      </c>
      <c r="BT15" s="20" t="s">
        <v>147</v>
      </c>
    </row>
    <row r="16" spans="1:72" ht="18" customHeight="1">
      <c r="A16" s="4" t="s">
        <v>123</v>
      </c>
      <c r="B16" s="4" t="s">
        <v>45</v>
      </c>
      <c r="C16" s="4">
        <v>284</v>
      </c>
      <c r="D16" s="11" t="s">
        <v>46</v>
      </c>
      <c r="E16" s="15">
        <v>32.869999999999997</v>
      </c>
      <c r="F16" s="15">
        <v>14.81</v>
      </c>
      <c r="G16" s="22">
        <f t="shared" si="21"/>
        <v>19.74859</v>
      </c>
      <c r="H16" s="22">
        <v>14.97</v>
      </c>
      <c r="I16" s="15">
        <v>4.3</v>
      </c>
      <c r="J16" s="15">
        <v>15.95</v>
      </c>
      <c r="K16" s="15">
        <v>4.45</v>
      </c>
      <c r="L16" s="15">
        <v>0.84</v>
      </c>
      <c r="M16" s="15">
        <v>0.48</v>
      </c>
      <c r="N16" s="15">
        <v>1.42</v>
      </c>
      <c r="O16" s="15">
        <v>0.7</v>
      </c>
      <c r="P16" s="15">
        <v>0.24</v>
      </c>
      <c r="Q16" s="15"/>
      <c r="R16" s="15"/>
      <c r="S16" s="15"/>
      <c r="T16" s="15"/>
      <c r="U16" s="15"/>
      <c r="V16" s="15">
        <v>8.51</v>
      </c>
      <c r="W16" s="15">
        <v>1.9</v>
      </c>
      <c r="X16" s="15">
        <f t="shared" si="22"/>
        <v>99.54000000000002</v>
      </c>
      <c r="Y16" s="23">
        <f t="shared" si="23"/>
        <v>91.030000000000015</v>
      </c>
      <c r="Z16" s="24">
        <f t="shared" si="24"/>
        <v>1.0934856640667912</v>
      </c>
      <c r="AA16" s="25">
        <f t="shared" si="25"/>
        <v>35.94287377787542</v>
      </c>
      <c r="AB16" s="25">
        <f t="shared" si="26"/>
        <v>16.194522684829177</v>
      </c>
      <c r="AC16" s="25">
        <f t="shared" si="27"/>
        <v>21.59480005053279</v>
      </c>
      <c r="AD16" s="25">
        <f t="shared" si="28"/>
        <v>16.369480391079865</v>
      </c>
      <c r="AE16" s="25">
        <f t="shared" si="29"/>
        <v>4.7019883554872015</v>
      </c>
      <c r="AF16" s="25">
        <f t="shared" si="30"/>
        <v>17.441096341865318</v>
      </c>
      <c r="AG16" s="25">
        <f t="shared" si="31"/>
        <v>4.8660112050972204</v>
      </c>
      <c r="AH16" s="25">
        <f t="shared" si="32"/>
        <v>0.91852795781610452</v>
      </c>
      <c r="AI16" s="25">
        <f t="shared" si="33"/>
        <v>0.52487311875205978</v>
      </c>
      <c r="AJ16" s="25">
        <f t="shared" si="34"/>
        <v>1.5527496429748433</v>
      </c>
      <c r="AK16" s="25">
        <f t="shared" si="35"/>
        <v>0.76543996484675381</v>
      </c>
      <c r="AL16" s="25">
        <f t="shared" si="36"/>
        <v>0.26243655937602989</v>
      </c>
      <c r="AM16" s="26"/>
      <c r="AN16" s="26"/>
      <c r="AO16" s="26"/>
      <c r="AP16" s="4"/>
      <c r="AQ16" s="4"/>
      <c r="AR16" s="4">
        <v>50</v>
      </c>
      <c r="AS16" s="4">
        <v>109</v>
      </c>
      <c r="AT16" s="4">
        <v>14.5</v>
      </c>
      <c r="AU16" s="4">
        <v>60.8</v>
      </c>
      <c r="AV16" s="4">
        <v>11.7</v>
      </c>
      <c r="AW16" s="4">
        <v>4.07</v>
      </c>
      <c r="AX16" s="4">
        <v>9.98</v>
      </c>
      <c r="AY16" s="4">
        <v>1.43</v>
      </c>
      <c r="AZ16" s="4">
        <v>6.75</v>
      </c>
      <c r="BA16" s="4">
        <v>1.27</v>
      </c>
      <c r="BB16" s="4">
        <v>3.27</v>
      </c>
      <c r="BC16" s="4">
        <v>0.44</v>
      </c>
      <c r="BD16" s="4">
        <v>2.76</v>
      </c>
      <c r="BE16" s="4">
        <v>0.38</v>
      </c>
      <c r="BF16" s="4">
        <v>31.8</v>
      </c>
      <c r="BG16" s="4">
        <v>38</v>
      </c>
      <c r="BH16" s="4">
        <v>2260</v>
      </c>
      <c r="BI16" s="4">
        <v>352</v>
      </c>
      <c r="BJ16" s="4">
        <v>7.65</v>
      </c>
      <c r="BK16" s="4">
        <v>0.51</v>
      </c>
      <c r="BL16" s="4">
        <v>66.2</v>
      </c>
      <c r="BM16" s="4">
        <v>2.78</v>
      </c>
      <c r="BN16" s="4">
        <v>30.2</v>
      </c>
      <c r="BO16" s="4">
        <v>1.71</v>
      </c>
      <c r="BP16" s="4">
        <v>2.89</v>
      </c>
      <c r="BQ16" s="24">
        <f t="shared" si="17"/>
        <v>2.4456521739130435</v>
      </c>
      <c r="BR16" s="24">
        <f t="shared" si="18"/>
        <v>71.069182389937112</v>
      </c>
      <c r="BS16" s="4" t="s">
        <v>145</v>
      </c>
      <c r="BT16" s="20" t="s">
        <v>147</v>
      </c>
    </row>
    <row r="17" spans="1:72" ht="16.649999999999999" customHeight="1">
      <c r="A17" s="4" t="s">
        <v>108</v>
      </c>
      <c r="B17" s="4" t="s">
        <v>45</v>
      </c>
      <c r="C17" s="4">
        <v>553</v>
      </c>
      <c r="D17" s="11" t="s">
        <v>46</v>
      </c>
      <c r="E17" s="15">
        <v>36.85</v>
      </c>
      <c r="F17" s="15">
        <v>11.7</v>
      </c>
      <c r="G17" s="22">
        <f t="shared" si="21"/>
        <v>17.317264999999999</v>
      </c>
      <c r="H17" s="22">
        <v>7.26</v>
      </c>
      <c r="I17" s="15">
        <v>9.0500000000000007</v>
      </c>
      <c r="J17" s="15">
        <v>14.15</v>
      </c>
      <c r="K17" s="15">
        <v>10.220000000000001</v>
      </c>
      <c r="L17" s="15">
        <v>0.92</v>
      </c>
      <c r="M17" s="15">
        <v>1.99</v>
      </c>
      <c r="N17" s="15">
        <v>1.66</v>
      </c>
      <c r="O17" s="15">
        <v>0.52</v>
      </c>
      <c r="P17" s="15">
        <v>0.21</v>
      </c>
      <c r="Q17" s="15"/>
      <c r="R17" s="15"/>
      <c r="S17" s="15"/>
      <c r="T17" s="15"/>
      <c r="U17" s="15"/>
      <c r="V17" s="15">
        <v>5.15</v>
      </c>
      <c r="W17" s="15">
        <v>0.7</v>
      </c>
      <c r="X17" s="15">
        <f t="shared" si="22"/>
        <v>99.679999999999993</v>
      </c>
      <c r="Y17" s="23">
        <f t="shared" si="23"/>
        <v>94.529999999999987</v>
      </c>
      <c r="Z17" s="24">
        <f t="shared" si="24"/>
        <v>1.0544800592404528</v>
      </c>
      <c r="AA17" s="25">
        <f t="shared" si="25"/>
        <v>38.857590183010686</v>
      </c>
      <c r="AB17" s="25">
        <f t="shared" si="26"/>
        <v>12.337416693113298</v>
      </c>
      <c r="AC17" s="25">
        <f t="shared" si="27"/>
        <v>18.26071062308262</v>
      </c>
      <c r="AD17" s="25">
        <f t="shared" si="28"/>
        <v>7.6555252300856873</v>
      </c>
      <c r="AE17" s="25">
        <f t="shared" si="29"/>
        <v>9.5430445361260983</v>
      </c>
      <c r="AF17" s="25">
        <f t="shared" si="30"/>
        <v>14.920892838252408</v>
      </c>
      <c r="AG17" s="25">
        <f t="shared" si="31"/>
        <v>10.776786205437428</v>
      </c>
      <c r="AH17" s="25">
        <f t="shared" si="32"/>
        <v>0.97012165450121668</v>
      </c>
      <c r="AI17" s="25">
        <f t="shared" si="33"/>
        <v>2.098415317888501</v>
      </c>
      <c r="AJ17" s="25">
        <f t="shared" si="34"/>
        <v>1.7504368983391516</v>
      </c>
      <c r="AK17" s="25">
        <f t="shared" si="35"/>
        <v>0.5483296308050355</v>
      </c>
      <c r="AL17" s="25">
        <f t="shared" si="36"/>
        <v>0.2214408124404951</v>
      </c>
      <c r="AM17" s="26"/>
      <c r="AN17" s="26"/>
      <c r="AO17" s="26"/>
      <c r="AP17" s="4"/>
      <c r="AQ17" s="4"/>
      <c r="AR17" s="4">
        <v>37.200000000000003</v>
      </c>
      <c r="AS17" s="4">
        <v>95.6</v>
      </c>
      <c r="AT17" s="4">
        <v>12.9</v>
      </c>
      <c r="AU17" s="4">
        <v>57.3</v>
      </c>
      <c r="AV17" s="4">
        <v>11.4</v>
      </c>
      <c r="AW17" s="4">
        <v>2.93</v>
      </c>
      <c r="AX17" s="4">
        <v>9.2100000000000009</v>
      </c>
      <c r="AY17" s="4">
        <v>1.24</v>
      </c>
      <c r="AZ17" s="4">
        <v>5.96</v>
      </c>
      <c r="BA17" s="4">
        <v>1.1000000000000001</v>
      </c>
      <c r="BB17" s="4">
        <v>2.78</v>
      </c>
      <c r="BC17" s="4">
        <v>0.4</v>
      </c>
      <c r="BD17" s="4">
        <v>2.37</v>
      </c>
      <c r="BE17" s="4">
        <v>0.34</v>
      </c>
      <c r="BF17" s="4">
        <v>26.8</v>
      </c>
      <c r="BG17" s="4">
        <v>7.8</v>
      </c>
      <c r="BH17" s="4">
        <v>1460</v>
      </c>
      <c r="BI17" s="4">
        <v>361</v>
      </c>
      <c r="BJ17" s="4">
        <v>8.51</v>
      </c>
      <c r="BK17" s="4">
        <v>0.55000000000000004</v>
      </c>
      <c r="BL17" s="4">
        <v>45.2</v>
      </c>
      <c r="BM17" s="4">
        <v>1.94</v>
      </c>
      <c r="BN17" s="4">
        <v>22.4</v>
      </c>
      <c r="BO17" s="4">
        <v>0.18</v>
      </c>
      <c r="BP17" s="4">
        <v>1.56</v>
      </c>
      <c r="BQ17" s="24">
        <f t="shared" si="17"/>
        <v>2.5147679324894514</v>
      </c>
      <c r="BR17" s="24">
        <f t="shared" si="18"/>
        <v>54.477611940298509</v>
      </c>
      <c r="BS17" s="4" t="s">
        <v>145</v>
      </c>
      <c r="BT17" s="20" t="s">
        <v>147</v>
      </c>
    </row>
    <row r="18" spans="1:72" ht="16.649999999999999" customHeight="1">
      <c r="A18" s="4" t="s">
        <v>126</v>
      </c>
      <c r="B18" s="4" t="s">
        <v>45</v>
      </c>
      <c r="C18" s="4">
        <v>660</v>
      </c>
      <c r="D18" s="11" t="s">
        <v>46</v>
      </c>
      <c r="E18" s="15">
        <v>39.25</v>
      </c>
      <c r="F18" s="15">
        <v>12.96</v>
      </c>
      <c r="G18" s="22">
        <f t="shared" si="21"/>
        <v>11.515574000000001</v>
      </c>
      <c r="H18" s="22">
        <v>4.87</v>
      </c>
      <c r="I18" s="15">
        <v>5.98</v>
      </c>
      <c r="J18" s="15">
        <v>14.88</v>
      </c>
      <c r="K18" s="15">
        <v>8.84</v>
      </c>
      <c r="L18" s="15">
        <v>1.18</v>
      </c>
      <c r="M18" s="15">
        <v>1.8</v>
      </c>
      <c r="N18" s="15">
        <v>1.7</v>
      </c>
      <c r="O18" s="15">
        <v>0.93</v>
      </c>
      <c r="P18" s="15">
        <v>0.13</v>
      </c>
      <c r="Q18" s="15"/>
      <c r="R18" s="15"/>
      <c r="S18" s="15"/>
      <c r="T18" s="15"/>
      <c r="U18" s="15"/>
      <c r="V18" s="15">
        <v>7.15</v>
      </c>
      <c r="W18" s="15">
        <v>1.99</v>
      </c>
      <c r="X18" s="15">
        <f t="shared" si="22"/>
        <v>99.670000000000016</v>
      </c>
      <c r="Y18" s="23">
        <f t="shared" si="23"/>
        <v>92.52000000000001</v>
      </c>
      <c r="Z18" s="24">
        <f t="shared" si="24"/>
        <v>1.077280587980977</v>
      </c>
      <c r="AA18" s="25">
        <f t="shared" si="25"/>
        <v>42.283263078253349</v>
      </c>
      <c r="AB18" s="25">
        <f t="shared" si="26"/>
        <v>13.961556420233464</v>
      </c>
      <c r="AC18" s="25">
        <f t="shared" si="27"/>
        <v>12.405504329658452</v>
      </c>
      <c r="AD18" s="25">
        <f t="shared" si="28"/>
        <v>5.2463564634673583</v>
      </c>
      <c r="AE18" s="25">
        <f t="shared" si="29"/>
        <v>6.4421379161262431</v>
      </c>
      <c r="AF18" s="25">
        <f t="shared" si="30"/>
        <v>16.029935149156938</v>
      </c>
      <c r="AG18" s="25">
        <f t="shared" si="31"/>
        <v>9.5231603977518375</v>
      </c>
      <c r="AH18" s="25">
        <f t="shared" si="32"/>
        <v>1.2711910938175528</v>
      </c>
      <c r="AI18" s="25">
        <f t="shared" si="33"/>
        <v>1.9391050583657587</v>
      </c>
      <c r="AJ18" s="25">
        <f t="shared" si="34"/>
        <v>1.831376999567661</v>
      </c>
      <c r="AK18" s="25">
        <f t="shared" si="35"/>
        <v>1.0018709468223086</v>
      </c>
      <c r="AL18" s="25">
        <f t="shared" si="36"/>
        <v>0.14004647643752702</v>
      </c>
      <c r="AM18" s="26"/>
      <c r="AN18" s="26"/>
      <c r="AO18" s="26"/>
      <c r="AP18" s="4"/>
      <c r="AQ18" s="4"/>
      <c r="AR18" s="4">
        <v>70.2</v>
      </c>
      <c r="AS18" s="4">
        <v>158</v>
      </c>
      <c r="AT18" s="4">
        <v>20.399999999999999</v>
      </c>
      <c r="AU18" s="4">
        <v>86.4</v>
      </c>
      <c r="AV18" s="4">
        <v>16.2</v>
      </c>
      <c r="AW18" s="4">
        <v>3.68</v>
      </c>
      <c r="AX18" s="4">
        <v>13.2</v>
      </c>
      <c r="AY18" s="4">
        <v>1.84</v>
      </c>
      <c r="AZ18" s="4">
        <v>8.74</v>
      </c>
      <c r="BA18" s="4">
        <v>1.56</v>
      </c>
      <c r="BB18" s="4">
        <v>4.1100000000000003</v>
      </c>
      <c r="BC18" s="4">
        <v>0.55000000000000004</v>
      </c>
      <c r="BD18" s="4">
        <v>3.46</v>
      </c>
      <c r="BE18" s="4">
        <v>0.47</v>
      </c>
      <c r="BF18" s="4">
        <v>39.200000000000003</v>
      </c>
      <c r="BG18" s="4">
        <v>34.299999999999997</v>
      </c>
      <c r="BH18" s="4">
        <v>2040</v>
      </c>
      <c r="BI18" s="4">
        <v>565</v>
      </c>
      <c r="BJ18" s="4">
        <v>9.58</v>
      </c>
      <c r="BK18" s="4">
        <v>0.54</v>
      </c>
      <c r="BL18" s="4">
        <v>54.4</v>
      </c>
      <c r="BM18" s="4">
        <v>2.36</v>
      </c>
      <c r="BN18" s="4">
        <v>21</v>
      </c>
      <c r="BO18" s="4">
        <v>0.49</v>
      </c>
      <c r="BP18" s="4">
        <v>2.6</v>
      </c>
      <c r="BQ18" s="24">
        <f t="shared" si="17"/>
        <v>2.5260115606936417</v>
      </c>
      <c r="BR18" s="24">
        <f t="shared" si="18"/>
        <v>52.04081632653061</v>
      </c>
      <c r="BS18" s="4" t="s">
        <v>145</v>
      </c>
      <c r="BT18" s="20" t="s">
        <v>147</v>
      </c>
    </row>
    <row r="19" spans="1:72" ht="18" customHeight="1">
      <c r="A19" s="4" t="s">
        <v>58</v>
      </c>
      <c r="B19" s="4" t="s">
        <v>59</v>
      </c>
      <c r="C19" s="4">
        <v>160</v>
      </c>
      <c r="D19" s="11" t="s">
        <v>60</v>
      </c>
      <c r="E19" s="15">
        <v>29.95</v>
      </c>
      <c r="F19" s="15">
        <v>7.34</v>
      </c>
      <c r="G19" s="22">
        <f>H19+I19*1.1113</f>
        <v>20.120484999999999</v>
      </c>
      <c r="H19" s="22">
        <v>10.73</v>
      </c>
      <c r="I19" s="15">
        <v>8.4499999999999993</v>
      </c>
      <c r="J19" s="15">
        <v>16.84</v>
      </c>
      <c r="K19" s="15">
        <v>6.22</v>
      </c>
      <c r="L19" s="15">
        <v>0.26</v>
      </c>
      <c r="M19" s="15">
        <v>0.17</v>
      </c>
      <c r="N19" s="15">
        <v>1.31</v>
      </c>
      <c r="O19" s="15">
        <v>2.39</v>
      </c>
      <c r="P19" s="15">
        <v>0.21</v>
      </c>
      <c r="Q19" s="15"/>
      <c r="R19" s="15"/>
      <c r="S19" s="15"/>
      <c r="T19" s="15"/>
      <c r="U19" s="15"/>
      <c r="V19" s="15">
        <v>15.32</v>
      </c>
      <c r="W19" s="15">
        <v>6.34</v>
      </c>
      <c r="X19" s="15">
        <f>E19+F19+H19+I19+J19+K19+L19+M19+N19+O19+P19+V19</f>
        <v>99.19</v>
      </c>
      <c r="Y19" s="23">
        <f>X19-V19</f>
        <v>83.87</v>
      </c>
      <c r="Z19" s="24">
        <f>X19/Y19</f>
        <v>1.1826636461189937</v>
      </c>
      <c r="AA19" s="25">
        <f>E19*Z19</f>
        <v>35.420776201263863</v>
      </c>
      <c r="AB19" s="25">
        <f>F19*Z19</f>
        <v>8.6807511625134133</v>
      </c>
      <c r="AC19" s="25">
        <f>G19*Z19</f>
        <v>23.795766151782519</v>
      </c>
      <c r="AD19" s="25">
        <f>H19*Z19</f>
        <v>12.689980922856803</v>
      </c>
      <c r="AE19" s="25">
        <f>I19*Z19</f>
        <v>9.9935078097054948</v>
      </c>
      <c r="AF19" s="25">
        <f>J19*Z19</f>
        <v>19.916055800643854</v>
      </c>
      <c r="AG19" s="25">
        <f>K19*Z19</f>
        <v>7.3561678788601403</v>
      </c>
      <c r="AH19" s="25">
        <f>L19*Z19</f>
        <v>0.30749254799093834</v>
      </c>
      <c r="AI19" s="25">
        <f>M19*Z19</f>
        <v>0.20105281984022894</v>
      </c>
      <c r="AJ19" s="25">
        <f>N19*Z19</f>
        <v>1.5492893764158817</v>
      </c>
      <c r="AK19" s="25">
        <f>O19*Z19</f>
        <v>2.826566114224395</v>
      </c>
      <c r="AL19" s="25">
        <f>P19*Z19</f>
        <v>0.24835936568498865</v>
      </c>
      <c r="AM19" s="26"/>
      <c r="AN19" s="26"/>
      <c r="AO19" s="26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24"/>
      <c r="BR19" s="24"/>
      <c r="BS19" s="4" t="s">
        <v>145</v>
      </c>
      <c r="BT19" s="20" t="s">
        <v>147</v>
      </c>
    </row>
    <row r="20" spans="1:72" ht="14.4">
      <c r="A20" s="4" t="s">
        <v>61</v>
      </c>
      <c r="B20" s="4" t="s">
        <v>62</v>
      </c>
      <c r="C20" s="4">
        <v>233</v>
      </c>
      <c r="D20" s="11" t="s">
        <v>63</v>
      </c>
      <c r="E20" s="15">
        <v>34.25</v>
      </c>
      <c r="F20" s="15">
        <v>12.4</v>
      </c>
      <c r="G20" s="22">
        <f>H20+I20*1.1113</f>
        <v>25.244163999999998</v>
      </c>
      <c r="H20" s="22">
        <v>13.82</v>
      </c>
      <c r="I20" s="15">
        <v>10.28</v>
      </c>
      <c r="J20" s="15">
        <v>10.89</v>
      </c>
      <c r="K20" s="15">
        <v>8.81</v>
      </c>
      <c r="L20" s="15">
        <v>1.93</v>
      </c>
      <c r="M20" s="15">
        <v>0.81</v>
      </c>
      <c r="N20" s="15">
        <v>2.34</v>
      </c>
      <c r="O20" s="15">
        <v>0.56999999999999995</v>
      </c>
      <c r="P20" s="15">
        <v>0.25</v>
      </c>
      <c r="Q20" s="15"/>
      <c r="R20" s="15"/>
      <c r="S20" s="15"/>
      <c r="T20" s="15"/>
      <c r="U20" s="15"/>
      <c r="V20" s="15">
        <v>3.35</v>
      </c>
      <c r="W20" s="15">
        <v>1.72</v>
      </c>
      <c r="X20" s="15">
        <f>E20+F20+H20+I20+J20+K20+L20+M20+N20+O20+P20+V20</f>
        <v>99.7</v>
      </c>
      <c r="Y20" s="23">
        <f>X20-V20</f>
        <v>96.350000000000009</v>
      </c>
      <c r="Z20" s="24">
        <f>X20/Y20</f>
        <v>1.0347690710949662</v>
      </c>
      <c r="AA20" s="25">
        <f>E20*Z20</f>
        <v>35.440840685002591</v>
      </c>
      <c r="AB20" s="25">
        <f>F20*Z20</f>
        <v>12.83113648157758</v>
      </c>
      <c r="AC20" s="25">
        <f>G20*Z20</f>
        <v>26.121880132848982</v>
      </c>
      <c r="AD20" s="25">
        <f>H20*Z20</f>
        <v>14.300508562532434</v>
      </c>
      <c r="AE20" s="25">
        <f>I20*Z20</f>
        <v>10.637426050856252</v>
      </c>
      <c r="AF20" s="25">
        <f>J20*Z20</f>
        <v>11.268635184224182</v>
      </c>
      <c r="AG20" s="25">
        <f>K20*Z20</f>
        <v>9.1163155163466527</v>
      </c>
      <c r="AH20" s="25">
        <f>L20*Z20</f>
        <v>1.9971043072132846</v>
      </c>
      <c r="AI20" s="25">
        <f>M20*Z20</f>
        <v>0.83816294758692267</v>
      </c>
      <c r="AJ20" s="25">
        <f>N20*Z20</f>
        <v>2.4213596263622206</v>
      </c>
      <c r="AK20" s="25">
        <f>O20*Z20</f>
        <v>0.58981837052413066</v>
      </c>
      <c r="AL20" s="25">
        <f>P20*Z20</f>
        <v>0.25869226777374155</v>
      </c>
      <c r="AM20" s="26"/>
      <c r="AN20" s="26"/>
      <c r="AO20" s="26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24"/>
      <c r="BR20" s="24"/>
      <c r="BS20" s="4" t="s">
        <v>145</v>
      </c>
      <c r="BT20" s="20" t="s">
        <v>147</v>
      </c>
    </row>
    <row r="21" spans="1:72" ht="14.4">
      <c r="A21" s="4" t="s">
        <v>64</v>
      </c>
      <c r="B21" s="4" t="s">
        <v>43</v>
      </c>
      <c r="C21" s="4">
        <v>325</v>
      </c>
      <c r="D21" s="11" t="s">
        <v>63</v>
      </c>
      <c r="E21" s="15">
        <v>36.35</v>
      </c>
      <c r="F21" s="15">
        <v>11.72</v>
      </c>
      <c r="G21" s="22">
        <f>H21+I21*1.1113</f>
        <v>18.621734</v>
      </c>
      <c r="H21" s="22">
        <v>8.42</v>
      </c>
      <c r="I21" s="15">
        <v>9.18</v>
      </c>
      <c r="J21" s="15">
        <v>13.42</v>
      </c>
      <c r="K21" s="15">
        <v>9.6199999999999992</v>
      </c>
      <c r="L21" s="15">
        <v>1.06</v>
      </c>
      <c r="M21" s="15">
        <v>1.75</v>
      </c>
      <c r="N21" s="15">
        <v>2.0699999999999998</v>
      </c>
      <c r="O21" s="15">
        <v>0.79</v>
      </c>
      <c r="P21" s="15">
        <v>0.28000000000000003</v>
      </c>
      <c r="Q21" s="15"/>
      <c r="R21" s="15"/>
      <c r="S21" s="15"/>
      <c r="T21" s="15"/>
      <c r="U21" s="15"/>
      <c r="V21" s="15">
        <v>5.08</v>
      </c>
      <c r="W21" s="15">
        <v>1.68</v>
      </c>
      <c r="X21" s="15">
        <f>E21+F21+H21+I21+J21+K21+L21+M21+N21+O21+P21+V21</f>
        <v>99.740000000000009</v>
      </c>
      <c r="Y21" s="23">
        <f>X21-V21</f>
        <v>94.660000000000011</v>
      </c>
      <c r="Z21" s="24">
        <f>X21/Y21</f>
        <v>1.0536657511092331</v>
      </c>
      <c r="AA21" s="25">
        <f>E21*Z21</f>
        <v>38.300750052820625</v>
      </c>
      <c r="AB21" s="25">
        <f>F21*Z21</f>
        <v>12.348962603000214</v>
      </c>
      <c r="AC21" s="25">
        <f>G21*Z21</f>
        <v>19.621083342066346</v>
      </c>
      <c r="AD21" s="25">
        <f>H21*Z21</f>
        <v>8.8718656243397422</v>
      </c>
      <c r="AE21" s="25">
        <f>I21*Z21</f>
        <v>9.6726515951827601</v>
      </c>
      <c r="AF21" s="25">
        <f>J21*Z21</f>
        <v>14.140194379885909</v>
      </c>
      <c r="AG21" s="25">
        <f>K21*Z21</f>
        <v>10.136264525670821</v>
      </c>
      <c r="AH21" s="25">
        <f>L21*Z21</f>
        <v>1.1168856961757871</v>
      </c>
      <c r="AI21" s="25">
        <f>M21*Z21</f>
        <v>1.8439150644411579</v>
      </c>
      <c r="AJ21" s="25">
        <f>N21*Z21</f>
        <v>2.1810881047961121</v>
      </c>
      <c r="AK21" s="25">
        <f>O21*Z21</f>
        <v>0.83239594337629419</v>
      </c>
      <c r="AL21" s="25">
        <f>P21*Z21</f>
        <v>0.2950264103105853</v>
      </c>
      <c r="AM21" s="26"/>
      <c r="AN21" s="26"/>
      <c r="AO21" s="26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24"/>
      <c r="BR21" s="24"/>
      <c r="BS21" s="4" t="s">
        <v>145</v>
      </c>
      <c r="BT21" s="20" t="s">
        <v>147</v>
      </c>
    </row>
    <row r="22" spans="1:72" ht="14.4">
      <c r="A22" s="4" t="s">
        <v>65</v>
      </c>
      <c r="B22" s="4" t="s">
        <v>43</v>
      </c>
      <c r="C22" s="4">
        <v>347</v>
      </c>
      <c r="D22" s="11" t="s">
        <v>63</v>
      </c>
      <c r="E22" s="15">
        <v>37.020000000000003</v>
      </c>
      <c r="F22" s="15">
        <v>11.8</v>
      </c>
      <c r="G22" s="22">
        <f>H22+I22*1.1113</f>
        <v>20.167383999999998</v>
      </c>
      <c r="H22" s="22">
        <v>9.41</v>
      </c>
      <c r="I22" s="15">
        <v>9.68</v>
      </c>
      <c r="J22" s="15">
        <v>9.49</v>
      </c>
      <c r="K22" s="15">
        <v>11.55</v>
      </c>
      <c r="L22" s="15">
        <v>2.34</v>
      </c>
      <c r="M22" s="15">
        <v>1.42</v>
      </c>
      <c r="N22" s="15">
        <v>1.46</v>
      </c>
      <c r="O22" s="15">
        <v>0.14000000000000001</v>
      </c>
      <c r="P22" s="15">
        <v>0.2</v>
      </c>
      <c r="Q22" s="15"/>
      <c r="R22" s="15"/>
      <c r="S22" s="15"/>
      <c r="T22" s="15"/>
      <c r="U22" s="15"/>
      <c r="V22" s="15">
        <v>5</v>
      </c>
      <c r="W22" s="15">
        <v>1.58</v>
      </c>
      <c r="X22" s="15">
        <f>E22+F22+H22+I22+J22+K22+L22+M22+N22+O22+P22+V22</f>
        <v>99.509999999999991</v>
      </c>
      <c r="Y22" s="23">
        <f>X22-V22</f>
        <v>94.509999999999991</v>
      </c>
      <c r="Z22" s="24">
        <f>X22/Y22</f>
        <v>1.0529044545550736</v>
      </c>
      <c r="AA22" s="25">
        <f>E22*Z22</f>
        <v>38.978522907628829</v>
      </c>
      <c r="AB22" s="25">
        <f>F22*Z22</f>
        <v>12.42427256374987</v>
      </c>
      <c r="AC22" s="25">
        <f>G22*Z22</f>
        <v>21.234328450322717</v>
      </c>
      <c r="AD22" s="25">
        <f>H22*Z22</f>
        <v>9.9078309173632437</v>
      </c>
      <c r="AE22" s="25">
        <f>I22*Z22</f>
        <v>10.192115120093112</v>
      </c>
      <c r="AF22" s="25">
        <f>J22*Z22</f>
        <v>9.9920632737276485</v>
      </c>
      <c r="AG22" s="25">
        <f>K22*Z22</f>
        <v>12.161046450111101</v>
      </c>
      <c r="AH22" s="25">
        <f>L22*Z22</f>
        <v>2.4637964236588723</v>
      </c>
      <c r="AI22" s="25">
        <f>M22*Z22</f>
        <v>1.4951243254682045</v>
      </c>
      <c r="AJ22" s="25">
        <f>N22*Z22</f>
        <v>1.5372405036504075</v>
      </c>
      <c r="AK22" s="25">
        <f>O22*Z22</f>
        <v>0.14740662363771032</v>
      </c>
      <c r="AL22" s="25">
        <f>P22*Z22</f>
        <v>0.21058089091101473</v>
      </c>
      <c r="AM22" s="26"/>
      <c r="AN22" s="26"/>
      <c r="AO22" s="26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24"/>
      <c r="BR22" s="24"/>
      <c r="BS22" s="4" t="s">
        <v>145</v>
      </c>
      <c r="BT22" s="20" t="s">
        <v>147</v>
      </c>
    </row>
    <row r="23" spans="1:72" ht="16.649999999999999" customHeight="1">
      <c r="A23" s="4" t="s">
        <v>47</v>
      </c>
      <c r="B23" s="4" t="s">
        <v>48</v>
      </c>
      <c r="C23" s="4">
        <v>7.7</v>
      </c>
      <c r="D23" s="4" t="s">
        <v>49</v>
      </c>
      <c r="E23" s="15">
        <v>36.6</v>
      </c>
      <c r="F23" s="15">
        <v>0.85</v>
      </c>
      <c r="G23" s="22">
        <f t="shared" si="21"/>
        <v>10.888335000000001</v>
      </c>
      <c r="H23" s="22">
        <v>7.61</v>
      </c>
      <c r="I23" s="15">
        <v>2.95</v>
      </c>
      <c r="J23" s="15">
        <v>0.48</v>
      </c>
      <c r="K23" s="15">
        <v>38.58</v>
      </c>
      <c r="L23" s="15">
        <v>0.05</v>
      </c>
      <c r="M23" s="15">
        <v>0.05</v>
      </c>
      <c r="N23" s="15">
        <v>7.1999999999999995E-2</v>
      </c>
      <c r="O23" s="15">
        <v>5.1999999999999998E-2</v>
      </c>
      <c r="P23" s="15">
        <v>9.0999999999999998E-2</v>
      </c>
      <c r="Q23" s="15"/>
      <c r="R23" s="15"/>
      <c r="S23" s="15"/>
      <c r="T23" s="15"/>
      <c r="U23" s="15"/>
      <c r="V23" s="15">
        <v>11.67</v>
      </c>
      <c r="W23" s="15">
        <v>7.18</v>
      </c>
      <c r="X23" s="15">
        <f t="shared" si="22"/>
        <v>99.054999999999993</v>
      </c>
      <c r="Y23" s="23">
        <f t="shared" si="23"/>
        <v>87.384999999999991</v>
      </c>
      <c r="Z23" s="24">
        <f t="shared" si="24"/>
        <v>1.1335469474166047</v>
      </c>
      <c r="AA23" s="25">
        <f t="shared" si="25"/>
        <v>41.487818275447729</v>
      </c>
      <c r="AB23" s="25">
        <f t="shared" si="26"/>
        <v>0.96351490530411399</v>
      </c>
      <c r="AC23" s="25">
        <f t="shared" si="27"/>
        <v>12.342438901699378</v>
      </c>
      <c r="AD23" s="25">
        <f t="shared" si="28"/>
        <v>8.626292269840361</v>
      </c>
      <c r="AE23" s="25">
        <f t="shared" si="29"/>
        <v>3.343963494878984</v>
      </c>
      <c r="AF23" s="25">
        <f t="shared" si="30"/>
        <v>0.54410253475997017</v>
      </c>
      <c r="AG23" s="25">
        <f t="shared" si="31"/>
        <v>43.732241231332608</v>
      </c>
      <c r="AH23" s="25">
        <f t="shared" si="32"/>
        <v>5.6677347370830237E-2</v>
      </c>
      <c r="AI23" s="25">
        <f t="shared" si="33"/>
        <v>5.6677347370830237E-2</v>
      </c>
      <c r="AJ23" s="25">
        <f t="shared" si="34"/>
        <v>8.1615380213995531E-2</v>
      </c>
      <c r="AK23" s="25">
        <f t="shared" si="35"/>
        <v>5.8944441265663443E-2</v>
      </c>
      <c r="AL23" s="25">
        <f t="shared" si="36"/>
        <v>0.10315277221491102</v>
      </c>
      <c r="AM23" s="26"/>
      <c r="AN23" s="26"/>
      <c r="AO23" s="26"/>
      <c r="AP23" s="4"/>
      <c r="AQ23" s="4"/>
      <c r="AR23" s="4">
        <v>3.09</v>
      </c>
      <c r="AS23" s="4">
        <v>6.3</v>
      </c>
      <c r="AT23" s="4">
        <v>0.77</v>
      </c>
      <c r="AU23" s="4">
        <v>3.22</v>
      </c>
      <c r="AV23" s="4">
        <v>0.6</v>
      </c>
      <c r="AW23" s="4">
        <v>0.14000000000000001</v>
      </c>
      <c r="AX23" s="4">
        <v>0.55000000000000004</v>
      </c>
      <c r="AY23" s="4">
        <v>0.08</v>
      </c>
      <c r="AZ23" s="4">
        <v>0.38</v>
      </c>
      <c r="BA23" s="4">
        <v>7.5999999999999998E-2</v>
      </c>
      <c r="BB23" s="4">
        <v>0.2</v>
      </c>
      <c r="BC23" s="4">
        <v>2.9000000000000001E-2</v>
      </c>
      <c r="BD23" s="4">
        <v>0.19</v>
      </c>
      <c r="BE23" s="4">
        <v>0.03</v>
      </c>
      <c r="BF23" s="4">
        <v>1.86</v>
      </c>
      <c r="BG23" s="4">
        <v>1.65</v>
      </c>
      <c r="BH23" s="4">
        <v>94.4</v>
      </c>
      <c r="BI23" s="4">
        <v>15.5</v>
      </c>
      <c r="BJ23" s="4">
        <v>0.73</v>
      </c>
      <c r="BK23" s="4">
        <v>8.5000000000000006E-2</v>
      </c>
      <c r="BL23" s="4">
        <v>9.99</v>
      </c>
      <c r="BM23" s="4">
        <v>0.34</v>
      </c>
      <c r="BN23" s="4">
        <v>1.88</v>
      </c>
      <c r="BO23" s="4">
        <v>0.19</v>
      </c>
      <c r="BP23" s="4">
        <v>0.7</v>
      </c>
      <c r="BQ23" s="24">
        <f t="shared" ref="BQ23:BQ49" si="37">AZ23/BD23</f>
        <v>2</v>
      </c>
      <c r="BR23" s="24">
        <f t="shared" ref="BR23:BR49" si="38">BH23/BF23</f>
        <v>50.752688172043008</v>
      </c>
      <c r="BS23" s="4" t="s">
        <v>145</v>
      </c>
      <c r="BT23" s="20" t="s">
        <v>147</v>
      </c>
    </row>
    <row r="24" spans="1:72" ht="16.649999999999999" customHeight="1">
      <c r="A24" s="4" t="s">
        <v>50</v>
      </c>
      <c r="B24" s="4" t="s">
        <v>48</v>
      </c>
      <c r="C24" s="4">
        <v>32.5</v>
      </c>
      <c r="D24" s="4" t="s">
        <v>49</v>
      </c>
      <c r="E24" s="15">
        <v>37.090000000000003</v>
      </c>
      <c r="F24" s="15">
        <v>0.52</v>
      </c>
      <c r="G24" s="22">
        <f t="shared" si="21"/>
        <v>11.693899999999999</v>
      </c>
      <c r="H24" s="22">
        <v>8.36</v>
      </c>
      <c r="I24" s="15">
        <v>3</v>
      </c>
      <c r="J24" s="15">
        <v>1.49</v>
      </c>
      <c r="K24" s="15">
        <v>36.19</v>
      </c>
      <c r="L24" s="15">
        <v>0.03</v>
      </c>
      <c r="M24" s="15">
        <v>0.01</v>
      </c>
      <c r="N24" s="15">
        <v>0.04</v>
      </c>
      <c r="O24" s="15">
        <v>3.1E-2</v>
      </c>
      <c r="P24" s="15">
        <v>6.2E-2</v>
      </c>
      <c r="Q24" s="15"/>
      <c r="R24" s="15"/>
      <c r="S24" s="15"/>
      <c r="T24" s="15"/>
      <c r="U24" s="15"/>
      <c r="V24" s="15">
        <v>12.21</v>
      </c>
      <c r="W24" s="15">
        <v>7.52</v>
      </c>
      <c r="X24" s="15">
        <f t="shared" si="22"/>
        <v>99.033000000000015</v>
      </c>
      <c r="Y24" s="23">
        <f t="shared" si="23"/>
        <v>86.823000000000008</v>
      </c>
      <c r="Z24" s="24">
        <f t="shared" si="24"/>
        <v>1.1406309388065374</v>
      </c>
      <c r="AA24" s="25">
        <f t="shared" si="25"/>
        <v>42.306001520334476</v>
      </c>
      <c r="AB24" s="25">
        <f t="shared" si="26"/>
        <v>0.59312808817939944</v>
      </c>
      <c r="AC24" s="25">
        <f t="shared" si="27"/>
        <v>13.338424135309767</v>
      </c>
      <c r="AD24" s="25">
        <f t="shared" si="28"/>
        <v>9.5356746484226527</v>
      </c>
      <c r="AE24" s="25">
        <f t="shared" si="29"/>
        <v>3.4218928164196125</v>
      </c>
      <c r="AF24" s="25">
        <f t="shared" si="30"/>
        <v>1.6995400988217408</v>
      </c>
      <c r="AG24" s="25">
        <f t="shared" si="31"/>
        <v>41.27943367540859</v>
      </c>
      <c r="AH24" s="25">
        <f t="shared" si="32"/>
        <v>3.4218928164196125E-2</v>
      </c>
      <c r="AI24" s="25">
        <f t="shared" si="33"/>
        <v>1.1406309388065375E-2</v>
      </c>
      <c r="AJ24" s="25">
        <f t="shared" si="34"/>
        <v>4.5625237552261499E-2</v>
      </c>
      <c r="AK24" s="25">
        <f t="shared" si="35"/>
        <v>3.5359559103002661E-2</v>
      </c>
      <c r="AL24" s="25">
        <f t="shared" si="36"/>
        <v>7.0719118206005321E-2</v>
      </c>
      <c r="AM24" s="26"/>
      <c r="AN24" s="26"/>
      <c r="AO24" s="26"/>
      <c r="AP24" s="4"/>
      <c r="AQ24" s="4"/>
      <c r="AR24" s="4">
        <v>1.92</v>
      </c>
      <c r="AS24" s="4">
        <v>4.42</v>
      </c>
      <c r="AT24" s="4">
        <v>0.54</v>
      </c>
      <c r="AU24" s="4">
        <v>2.31</v>
      </c>
      <c r="AV24" s="4">
        <v>0.54</v>
      </c>
      <c r="AW24" s="4">
        <v>7.3999999999999996E-2</v>
      </c>
      <c r="AX24" s="4">
        <v>0.48</v>
      </c>
      <c r="AY24" s="4">
        <v>7.0000000000000007E-2</v>
      </c>
      <c r="AZ24" s="4">
        <v>0.35</v>
      </c>
      <c r="BA24" s="4">
        <v>6.2E-2</v>
      </c>
      <c r="BB24" s="4">
        <v>0.16</v>
      </c>
      <c r="BC24" s="4">
        <v>2.1999999999999999E-2</v>
      </c>
      <c r="BD24" s="4">
        <v>0.14000000000000001</v>
      </c>
      <c r="BE24" s="4">
        <v>2.1000000000000001E-2</v>
      </c>
      <c r="BF24" s="4">
        <v>1.64</v>
      </c>
      <c r="BG24" s="4">
        <v>0.64</v>
      </c>
      <c r="BH24" s="4">
        <v>80.599999999999994</v>
      </c>
      <c r="BI24" s="4">
        <v>9.2899999999999991</v>
      </c>
      <c r="BJ24" s="4">
        <v>0.56000000000000005</v>
      </c>
      <c r="BK24" s="4">
        <v>7.2999999999999995E-2</v>
      </c>
      <c r="BL24" s="4">
        <v>3.64</v>
      </c>
      <c r="BM24" s="4">
        <v>0.16</v>
      </c>
      <c r="BN24" s="4">
        <v>1.1599999999999999</v>
      </c>
      <c r="BO24" s="4">
        <v>0.28999999999999998</v>
      </c>
      <c r="BP24" s="4">
        <v>0.56000000000000005</v>
      </c>
      <c r="BQ24" s="24">
        <f t="shared" si="37"/>
        <v>2.4999999999999996</v>
      </c>
      <c r="BR24" s="24">
        <f t="shared" si="38"/>
        <v>49.146341463414636</v>
      </c>
      <c r="BS24" s="4" t="s">
        <v>145</v>
      </c>
      <c r="BT24" s="20" t="s">
        <v>147</v>
      </c>
    </row>
    <row r="25" spans="1:72" ht="16.649999999999999" customHeight="1">
      <c r="A25" s="4" t="s">
        <v>51</v>
      </c>
      <c r="B25" s="4" t="s">
        <v>52</v>
      </c>
      <c r="C25" s="4">
        <v>132</v>
      </c>
      <c r="D25" s="4" t="s">
        <v>49</v>
      </c>
      <c r="E25" s="15">
        <v>39.549999999999997</v>
      </c>
      <c r="F25" s="15">
        <v>3.63</v>
      </c>
      <c r="G25" s="22">
        <f t="shared" si="21"/>
        <v>9.2185050000000004</v>
      </c>
      <c r="H25" s="22">
        <v>4.9400000000000004</v>
      </c>
      <c r="I25" s="15">
        <v>3.85</v>
      </c>
      <c r="J25" s="15">
        <v>1.88</v>
      </c>
      <c r="K25" s="15">
        <v>33.79</v>
      </c>
      <c r="L25" s="15">
        <v>0.8</v>
      </c>
      <c r="M25" s="15">
        <v>0.22</v>
      </c>
      <c r="N25" s="15">
        <v>0.37</v>
      </c>
      <c r="O25" s="15">
        <v>0.11</v>
      </c>
      <c r="P25" s="15">
        <v>0.1</v>
      </c>
      <c r="Q25" s="15"/>
      <c r="R25" s="15"/>
      <c r="S25" s="15"/>
      <c r="T25" s="15"/>
      <c r="U25" s="15"/>
      <c r="V25" s="15">
        <v>10.119999999999999</v>
      </c>
      <c r="W25" s="15">
        <v>6.82</v>
      </c>
      <c r="X25" s="15">
        <f t="shared" si="22"/>
        <v>99.36</v>
      </c>
      <c r="Y25" s="23">
        <f t="shared" si="23"/>
        <v>89.24</v>
      </c>
      <c r="Z25" s="24">
        <f t="shared" si="24"/>
        <v>1.1134020618556701</v>
      </c>
      <c r="AA25" s="25">
        <f t="shared" si="25"/>
        <v>44.035051546391749</v>
      </c>
      <c r="AB25" s="25">
        <f t="shared" si="26"/>
        <v>4.0416494845360829</v>
      </c>
      <c r="AC25" s="25">
        <f t="shared" si="27"/>
        <v>10.263902474226805</v>
      </c>
      <c r="AD25" s="25">
        <f t="shared" si="28"/>
        <v>5.500206185567011</v>
      </c>
      <c r="AE25" s="25">
        <f t="shared" si="29"/>
        <v>4.2865979381443298</v>
      </c>
      <c r="AF25" s="25">
        <f t="shared" si="30"/>
        <v>2.0931958762886596</v>
      </c>
      <c r="AG25" s="25">
        <f t="shared" si="31"/>
        <v>37.621855670103095</v>
      </c>
      <c r="AH25" s="25">
        <f t="shared" si="32"/>
        <v>0.89072164948453614</v>
      </c>
      <c r="AI25" s="25">
        <f t="shared" si="33"/>
        <v>0.24494845360824744</v>
      </c>
      <c r="AJ25" s="25">
        <f t="shared" si="34"/>
        <v>0.41195876288659794</v>
      </c>
      <c r="AK25" s="25">
        <f t="shared" si="35"/>
        <v>0.12247422680412372</v>
      </c>
      <c r="AL25" s="25">
        <f t="shared" si="36"/>
        <v>0.11134020618556702</v>
      </c>
      <c r="AM25" s="26"/>
      <c r="AN25" s="26"/>
      <c r="AO25" s="26"/>
      <c r="AP25" s="4"/>
      <c r="AQ25" s="4"/>
      <c r="AR25" s="4">
        <v>11.1</v>
      </c>
      <c r="AS25" s="4">
        <v>24.9</v>
      </c>
      <c r="AT25" s="4">
        <v>3.01</v>
      </c>
      <c r="AU25" s="4">
        <v>12.2</v>
      </c>
      <c r="AV25" s="4">
        <v>2.4300000000000002</v>
      </c>
      <c r="AW25" s="4">
        <v>0.54</v>
      </c>
      <c r="AX25" s="4">
        <v>2.0299999999999998</v>
      </c>
      <c r="AY25" s="4">
        <v>0.3</v>
      </c>
      <c r="AZ25" s="4">
        <v>1.48</v>
      </c>
      <c r="BA25" s="4">
        <v>0.28999999999999998</v>
      </c>
      <c r="BB25" s="4">
        <v>0.78</v>
      </c>
      <c r="BC25" s="4">
        <v>0.12</v>
      </c>
      <c r="BD25" s="4">
        <v>0.73</v>
      </c>
      <c r="BE25" s="4">
        <v>0.11</v>
      </c>
      <c r="BF25" s="4">
        <v>7.02</v>
      </c>
      <c r="BG25" s="4">
        <v>58</v>
      </c>
      <c r="BH25" s="4">
        <v>90.9</v>
      </c>
      <c r="BI25" s="4">
        <v>225</v>
      </c>
      <c r="BJ25" s="4">
        <v>1.9</v>
      </c>
      <c r="BK25" s="4">
        <v>0.19</v>
      </c>
      <c r="BL25" s="4">
        <v>32.5</v>
      </c>
      <c r="BM25" s="4">
        <v>1.1499999999999999</v>
      </c>
      <c r="BN25" s="4">
        <v>6.03</v>
      </c>
      <c r="BO25" s="4">
        <v>0.34</v>
      </c>
      <c r="BP25" s="4">
        <v>1.62</v>
      </c>
      <c r="BQ25" s="24">
        <f t="shared" si="37"/>
        <v>2.0273972602739727</v>
      </c>
      <c r="BR25" s="24">
        <f t="shared" si="38"/>
        <v>12.948717948717951</v>
      </c>
      <c r="BS25" s="4" t="s">
        <v>145</v>
      </c>
      <c r="BT25" s="20" t="s">
        <v>147</v>
      </c>
    </row>
    <row r="26" spans="1:72" ht="16.649999999999999" customHeight="1">
      <c r="A26" s="4" t="s">
        <v>53</v>
      </c>
      <c r="B26" s="4" t="s">
        <v>52</v>
      </c>
      <c r="C26" s="4">
        <v>163</v>
      </c>
      <c r="D26" s="4" t="s">
        <v>49</v>
      </c>
      <c r="E26" s="15">
        <v>37.6</v>
      </c>
      <c r="F26" s="15">
        <v>1.48</v>
      </c>
      <c r="G26" s="22">
        <f t="shared" si="21"/>
        <v>10.891725000000001</v>
      </c>
      <c r="H26" s="22">
        <v>7.28</v>
      </c>
      <c r="I26" s="15">
        <v>3.25</v>
      </c>
      <c r="J26" s="15">
        <v>2.2200000000000002</v>
      </c>
      <c r="K26" s="15">
        <v>34.79</v>
      </c>
      <c r="L26" s="15">
        <v>0.13</v>
      </c>
      <c r="M26" s="15">
        <v>0.09</v>
      </c>
      <c r="N26" s="15">
        <v>0.17</v>
      </c>
      <c r="O26" s="15">
        <v>0.12</v>
      </c>
      <c r="P26" s="15">
        <v>9.5000000000000001E-2</v>
      </c>
      <c r="Q26" s="15"/>
      <c r="R26" s="15"/>
      <c r="S26" s="15"/>
      <c r="T26" s="15"/>
      <c r="U26" s="15"/>
      <c r="V26" s="15">
        <v>11.93</v>
      </c>
      <c r="W26" s="15">
        <v>7.98</v>
      </c>
      <c r="X26" s="15">
        <f t="shared" si="22"/>
        <v>99.155000000000001</v>
      </c>
      <c r="Y26" s="23">
        <f t="shared" si="23"/>
        <v>87.224999999999994</v>
      </c>
      <c r="Z26" s="24">
        <f t="shared" si="24"/>
        <v>1.1367727142447694</v>
      </c>
      <c r="AA26" s="25">
        <f t="shared" si="25"/>
        <v>42.742654055603332</v>
      </c>
      <c r="AB26" s="25">
        <f t="shared" si="26"/>
        <v>1.6824236170822588</v>
      </c>
      <c r="AC26" s="25">
        <f t="shared" si="27"/>
        <v>12.381415791057613</v>
      </c>
      <c r="AD26" s="25">
        <f t="shared" si="28"/>
        <v>8.2757053597019219</v>
      </c>
      <c r="AE26" s="25">
        <f t="shared" si="29"/>
        <v>3.6945113212955007</v>
      </c>
      <c r="AF26" s="25">
        <f t="shared" si="30"/>
        <v>2.5236354256233886</v>
      </c>
      <c r="AG26" s="25">
        <f t="shared" si="31"/>
        <v>39.548322728575528</v>
      </c>
      <c r="AH26" s="25">
        <f t="shared" si="32"/>
        <v>0.14778045285182004</v>
      </c>
      <c r="AI26" s="25">
        <f t="shared" si="33"/>
        <v>0.10230954428202925</v>
      </c>
      <c r="AJ26" s="25">
        <f t="shared" si="34"/>
        <v>0.19325136142161081</v>
      </c>
      <c r="AK26" s="25">
        <f t="shared" si="35"/>
        <v>0.13641272570937232</v>
      </c>
      <c r="AL26" s="25">
        <f t="shared" si="36"/>
        <v>0.10799340785325309</v>
      </c>
      <c r="AM26" s="26"/>
      <c r="AN26" s="26"/>
      <c r="AO26" s="26"/>
      <c r="AP26" s="4"/>
      <c r="AQ26" s="4"/>
      <c r="AR26" s="4">
        <v>3.71</v>
      </c>
      <c r="AS26" s="4">
        <v>9.61</v>
      </c>
      <c r="AT26" s="4">
        <v>1.39</v>
      </c>
      <c r="AU26" s="4">
        <v>5.89</v>
      </c>
      <c r="AV26" s="4">
        <v>1.28</v>
      </c>
      <c r="AW26" s="4">
        <v>0.28000000000000003</v>
      </c>
      <c r="AX26" s="4">
        <v>1.1100000000000001</v>
      </c>
      <c r="AY26" s="4">
        <v>0.16</v>
      </c>
      <c r="AZ26" s="4">
        <v>0.82</v>
      </c>
      <c r="BA26" s="4">
        <v>0.15</v>
      </c>
      <c r="BB26" s="4">
        <v>0.39</v>
      </c>
      <c r="BC26" s="4">
        <v>5.3999999999999999E-2</v>
      </c>
      <c r="BD26" s="4">
        <v>0.32</v>
      </c>
      <c r="BE26" s="4">
        <v>4.8000000000000001E-2</v>
      </c>
      <c r="BF26" s="4">
        <v>3.53</v>
      </c>
      <c r="BG26" s="4">
        <v>7.35</v>
      </c>
      <c r="BH26" s="4">
        <v>109</v>
      </c>
      <c r="BI26" s="4">
        <v>47.2</v>
      </c>
      <c r="BJ26" s="4">
        <v>1.0900000000000001</v>
      </c>
      <c r="BK26" s="4">
        <v>0.11</v>
      </c>
      <c r="BL26" s="4">
        <v>9.9499999999999993</v>
      </c>
      <c r="BM26" s="4">
        <v>0.38</v>
      </c>
      <c r="BN26" s="4">
        <v>2.83</v>
      </c>
      <c r="BO26" s="4">
        <v>0.3</v>
      </c>
      <c r="BP26" s="4">
        <v>0.68</v>
      </c>
      <c r="BQ26" s="24">
        <f t="shared" si="37"/>
        <v>2.5625</v>
      </c>
      <c r="BR26" s="24">
        <f t="shared" si="38"/>
        <v>30.878186968838527</v>
      </c>
      <c r="BS26" s="4" t="s">
        <v>145</v>
      </c>
      <c r="BT26" s="20" t="s">
        <v>147</v>
      </c>
    </row>
    <row r="27" spans="1:72" ht="16.649999999999999" customHeight="1">
      <c r="A27" s="4" t="s">
        <v>54</v>
      </c>
      <c r="B27" s="4" t="s">
        <v>52</v>
      </c>
      <c r="C27" s="4">
        <v>178</v>
      </c>
      <c r="D27" s="4" t="s">
        <v>49</v>
      </c>
      <c r="E27" s="15">
        <v>39.94</v>
      </c>
      <c r="F27" s="15">
        <v>5.5</v>
      </c>
      <c r="G27" s="22">
        <f t="shared" si="21"/>
        <v>6.6162449999999993</v>
      </c>
      <c r="H27" s="22">
        <v>2.56</v>
      </c>
      <c r="I27" s="15">
        <v>3.65</v>
      </c>
      <c r="J27" s="15">
        <v>1.1100000000000001</v>
      </c>
      <c r="K27" s="15">
        <v>33.1</v>
      </c>
      <c r="L27" s="15">
        <v>3.09</v>
      </c>
      <c r="M27" s="15">
        <v>0.04</v>
      </c>
      <c r="N27" s="15">
        <v>0.43</v>
      </c>
      <c r="O27" s="15">
        <v>0.06</v>
      </c>
      <c r="P27" s="15">
        <v>5.1999999999999998E-2</v>
      </c>
      <c r="Q27" s="15"/>
      <c r="R27" s="15"/>
      <c r="S27" s="15"/>
      <c r="T27" s="15"/>
      <c r="U27" s="15"/>
      <c r="V27" s="15">
        <v>9.4499999999999993</v>
      </c>
      <c r="W27" s="15">
        <v>6.42</v>
      </c>
      <c r="X27" s="15">
        <f t="shared" si="22"/>
        <v>98.982000000000028</v>
      </c>
      <c r="Y27" s="23">
        <f t="shared" si="23"/>
        <v>89.532000000000025</v>
      </c>
      <c r="Z27" s="24">
        <f t="shared" si="24"/>
        <v>1.1055488540410132</v>
      </c>
      <c r="AA27" s="25">
        <f t="shared" si="25"/>
        <v>44.155621230398069</v>
      </c>
      <c r="AB27" s="25">
        <f t="shared" si="26"/>
        <v>6.0805186972255729</v>
      </c>
      <c r="AC27" s="25">
        <f t="shared" si="27"/>
        <v>7.3145820778045829</v>
      </c>
      <c r="AD27" s="25">
        <f t="shared" si="28"/>
        <v>2.8302050663449938</v>
      </c>
      <c r="AE27" s="25">
        <f t="shared" si="29"/>
        <v>4.0352533172496985</v>
      </c>
      <c r="AF27" s="25">
        <f t="shared" si="30"/>
        <v>1.2271592279855248</v>
      </c>
      <c r="AG27" s="25">
        <f t="shared" si="31"/>
        <v>36.59366706875754</v>
      </c>
      <c r="AH27" s="25">
        <f t="shared" si="32"/>
        <v>3.4161459589867307</v>
      </c>
      <c r="AI27" s="25">
        <f t="shared" si="33"/>
        <v>4.4221954161640528E-2</v>
      </c>
      <c r="AJ27" s="25">
        <f t="shared" si="34"/>
        <v>0.47538600723763569</v>
      </c>
      <c r="AK27" s="25">
        <f t="shared" si="35"/>
        <v>6.6332931242460785E-2</v>
      </c>
      <c r="AL27" s="25">
        <f t="shared" si="36"/>
        <v>5.7488540410132682E-2</v>
      </c>
      <c r="AM27" s="26"/>
      <c r="AN27" s="26"/>
      <c r="AO27" s="26"/>
      <c r="AP27" s="4"/>
      <c r="AQ27" s="4"/>
      <c r="AR27" s="4">
        <v>4.42</v>
      </c>
      <c r="AS27" s="4">
        <v>10.5</v>
      </c>
      <c r="AT27" s="4">
        <v>1.34</v>
      </c>
      <c r="AU27" s="4">
        <v>5.85</v>
      </c>
      <c r="AV27" s="4">
        <v>1.28</v>
      </c>
      <c r="AW27" s="4">
        <v>0.3</v>
      </c>
      <c r="AX27" s="4">
        <v>1.06</v>
      </c>
      <c r="AY27" s="4">
        <v>0.14000000000000001</v>
      </c>
      <c r="AZ27" s="4">
        <v>0.67</v>
      </c>
      <c r="BA27" s="4">
        <v>0.12</v>
      </c>
      <c r="BB27" s="4">
        <v>0.32</v>
      </c>
      <c r="BC27" s="4">
        <v>4.7E-2</v>
      </c>
      <c r="BD27" s="4">
        <v>0.28999999999999998</v>
      </c>
      <c r="BE27" s="4">
        <v>4.4999999999999998E-2</v>
      </c>
      <c r="BF27" s="4">
        <v>2.91</v>
      </c>
      <c r="BG27" s="4">
        <v>337</v>
      </c>
      <c r="BH27" s="4">
        <v>86.6</v>
      </c>
      <c r="BI27" s="4">
        <v>657</v>
      </c>
      <c r="BJ27" s="4">
        <v>1.67</v>
      </c>
      <c r="BK27" s="4">
        <v>0.2</v>
      </c>
      <c r="BL27" s="4">
        <v>11.4</v>
      </c>
      <c r="BM27" s="4">
        <v>0.42</v>
      </c>
      <c r="BN27" s="4">
        <v>5.66</v>
      </c>
      <c r="BO27" s="4">
        <v>0.45</v>
      </c>
      <c r="BP27" s="4">
        <v>1.9</v>
      </c>
      <c r="BQ27" s="24">
        <f t="shared" si="37"/>
        <v>2.3103448275862073</v>
      </c>
      <c r="BR27" s="24">
        <f t="shared" si="38"/>
        <v>29.759450171821303</v>
      </c>
      <c r="BS27" s="4" t="s">
        <v>145</v>
      </c>
      <c r="BT27" s="20" t="s">
        <v>147</v>
      </c>
    </row>
    <row r="28" spans="1:72" ht="16.649999999999999" customHeight="1">
      <c r="A28" s="4" t="s">
        <v>55</v>
      </c>
      <c r="B28" s="4" t="s">
        <v>52</v>
      </c>
      <c r="C28" s="4">
        <v>239</v>
      </c>
      <c r="D28" s="4" t="s">
        <v>56</v>
      </c>
      <c r="E28" s="15">
        <v>37.409999999999997</v>
      </c>
      <c r="F28" s="15">
        <v>2.4500000000000002</v>
      </c>
      <c r="G28" s="22">
        <f t="shared" si="21"/>
        <v>9.6838999999999995</v>
      </c>
      <c r="H28" s="22">
        <v>6.35</v>
      </c>
      <c r="I28" s="15">
        <v>3</v>
      </c>
      <c r="J28" s="15">
        <v>1.94</v>
      </c>
      <c r="K28" s="15">
        <v>33.700000000000003</v>
      </c>
      <c r="L28" s="15">
        <v>0.84</v>
      </c>
      <c r="M28" s="15">
        <v>0.13</v>
      </c>
      <c r="N28" s="15">
        <v>0.26</v>
      </c>
      <c r="O28" s="15">
        <v>0.14000000000000001</v>
      </c>
      <c r="P28" s="15">
        <v>9.9000000000000005E-2</v>
      </c>
      <c r="Q28" s="15"/>
      <c r="R28" s="15"/>
      <c r="S28" s="15"/>
      <c r="T28" s="15"/>
      <c r="U28" s="15"/>
      <c r="V28" s="15">
        <v>12.73</v>
      </c>
      <c r="W28" s="15">
        <v>11</v>
      </c>
      <c r="X28" s="15">
        <f t="shared" si="22"/>
        <v>99.049000000000007</v>
      </c>
      <c r="Y28" s="23">
        <f t="shared" si="23"/>
        <v>86.319000000000003</v>
      </c>
      <c r="Z28" s="24">
        <f t="shared" si="24"/>
        <v>1.147476221921014</v>
      </c>
      <c r="AA28" s="25">
        <f t="shared" si="25"/>
        <v>42.927085462065129</v>
      </c>
      <c r="AB28" s="25">
        <f t="shared" si="26"/>
        <v>2.8113167437064845</v>
      </c>
      <c r="AC28" s="25">
        <f t="shared" si="27"/>
        <v>11.112044985460907</v>
      </c>
      <c r="AD28" s="25">
        <f t="shared" si="28"/>
        <v>7.2864740091984386</v>
      </c>
      <c r="AE28" s="25">
        <f t="shared" si="29"/>
        <v>3.4424286657630416</v>
      </c>
      <c r="AF28" s="25">
        <f t="shared" si="30"/>
        <v>2.2261038705267668</v>
      </c>
      <c r="AG28" s="25">
        <f t="shared" si="31"/>
        <v>38.669948678738173</v>
      </c>
      <c r="AH28" s="25">
        <f t="shared" si="32"/>
        <v>0.96388002641365167</v>
      </c>
      <c r="AI28" s="25">
        <f t="shared" si="33"/>
        <v>0.14917190884973183</v>
      </c>
      <c r="AJ28" s="25">
        <f t="shared" si="34"/>
        <v>0.29834381769946366</v>
      </c>
      <c r="AK28" s="25">
        <f t="shared" si="35"/>
        <v>0.16064667106894198</v>
      </c>
      <c r="AL28" s="25">
        <f t="shared" si="36"/>
        <v>0.11360014597018038</v>
      </c>
      <c r="AM28" s="26"/>
      <c r="AN28" s="26"/>
      <c r="AO28" s="26"/>
      <c r="AP28" s="4"/>
      <c r="AQ28" s="4"/>
      <c r="AR28" s="4">
        <v>10.5</v>
      </c>
      <c r="AS28" s="4">
        <v>23.2</v>
      </c>
      <c r="AT28" s="4">
        <v>2.86</v>
      </c>
      <c r="AU28" s="4">
        <v>12</v>
      </c>
      <c r="AV28" s="4">
        <v>2.54</v>
      </c>
      <c r="AW28" s="4">
        <v>0.56000000000000005</v>
      </c>
      <c r="AX28" s="4">
        <v>2.09</v>
      </c>
      <c r="AY28" s="4">
        <v>0.28000000000000003</v>
      </c>
      <c r="AZ28" s="4">
        <v>1.32</v>
      </c>
      <c r="BA28" s="4">
        <v>0.23</v>
      </c>
      <c r="BB28" s="4">
        <v>0.59</v>
      </c>
      <c r="BC28" s="4">
        <v>8.2000000000000003E-2</v>
      </c>
      <c r="BD28" s="4">
        <v>0.5</v>
      </c>
      <c r="BE28" s="4">
        <v>7.4999999999999997E-2</v>
      </c>
      <c r="BF28" s="4">
        <v>5.67</v>
      </c>
      <c r="BG28" s="4">
        <v>61.9</v>
      </c>
      <c r="BH28" s="4">
        <v>191</v>
      </c>
      <c r="BI28" s="4">
        <v>339</v>
      </c>
      <c r="BJ28" s="4">
        <v>1.63</v>
      </c>
      <c r="BK28" s="4">
        <v>0.16</v>
      </c>
      <c r="BL28" s="4">
        <v>16</v>
      </c>
      <c r="BM28" s="4">
        <v>0.62</v>
      </c>
      <c r="BN28" s="4">
        <v>3.52</v>
      </c>
      <c r="BO28" s="4">
        <v>0.41</v>
      </c>
      <c r="BP28" s="4">
        <v>1.56</v>
      </c>
      <c r="BQ28" s="24">
        <f t="shared" si="37"/>
        <v>2.64</v>
      </c>
      <c r="BR28" s="24">
        <f t="shared" si="38"/>
        <v>33.686067019400355</v>
      </c>
      <c r="BS28" s="4" t="s">
        <v>145</v>
      </c>
      <c r="BT28" s="20" t="s">
        <v>147</v>
      </c>
    </row>
    <row r="29" spans="1:72" ht="14.4">
      <c r="A29" s="4" t="s">
        <v>124</v>
      </c>
      <c r="B29" s="4" t="s">
        <v>52</v>
      </c>
      <c r="C29" s="4">
        <v>294</v>
      </c>
      <c r="D29" s="4" t="s">
        <v>57</v>
      </c>
      <c r="E29" s="15">
        <v>41.11</v>
      </c>
      <c r="F29" s="15">
        <v>3.83</v>
      </c>
      <c r="G29" s="22">
        <f t="shared" si="21"/>
        <v>8.5030079999999995</v>
      </c>
      <c r="H29" s="22">
        <v>3.88</v>
      </c>
      <c r="I29" s="15">
        <v>4.16</v>
      </c>
      <c r="J29" s="15">
        <v>2.5299999999999998</v>
      </c>
      <c r="K29" s="15">
        <v>32.44</v>
      </c>
      <c r="L29" s="15">
        <v>2.25</v>
      </c>
      <c r="M29" s="15">
        <v>0.06</v>
      </c>
      <c r="N29" s="15">
        <v>0.32</v>
      </c>
      <c r="O29" s="15">
        <v>7.5999999999999998E-2</v>
      </c>
      <c r="P29" s="15">
        <v>0.11</v>
      </c>
      <c r="Q29" s="15"/>
      <c r="R29" s="15"/>
      <c r="S29" s="15"/>
      <c r="T29" s="15"/>
      <c r="U29" s="15"/>
      <c r="V29" s="15">
        <v>8.6</v>
      </c>
      <c r="W29" s="15">
        <v>6.64</v>
      </c>
      <c r="X29" s="15">
        <f t="shared" si="22"/>
        <v>99.365999999999985</v>
      </c>
      <c r="Y29" s="23">
        <f t="shared" si="23"/>
        <v>90.765999999999991</v>
      </c>
      <c r="Z29" s="24">
        <f t="shared" si="24"/>
        <v>1.0947491351387082</v>
      </c>
      <c r="AA29" s="25">
        <f t="shared" si="25"/>
        <v>45.005136945552294</v>
      </c>
      <c r="AB29" s="25">
        <f t="shared" si="26"/>
        <v>4.1928891875812528</v>
      </c>
      <c r="AC29" s="25">
        <f t="shared" si="27"/>
        <v>9.3086606540775154</v>
      </c>
      <c r="AD29" s="25">
        <f t="shared" si="28"/>
        <v>4.2476266443381876</v>
      </c>
      <c r="AE29" s="25">
        <f t="shared" si="29"/>
        <v>4.5541564021770267</v>
      </c>
      <c r="AF29" s="25">
        <f t="shared" si="30"/>
        <v>2.7697153119009315</v>
      </c>
      <c r="AG29" s="25">
        <f t="shared" si="31"/>
        <v>35.513661943899692</v>
      </c>
      <c r="AH29" s="25">
        <f t="shared" si="32"/>
        <v>2.4631855540620933</v>
      </c>
      <c r="AI29" s="25">
        <f t="shared" si="33"/>
        <v>6.5684948108322483E-2</v>
      </c>
      <c r="AJ29" s="25">
        <f t="shared" si="34"/>
        <v>0.35031972324438665</v>
      </c>
      <c r="AK29" s="25">
        <f t="shared" si="35"/>
        <v>8.3200934270541815E-2</v>
      </c>
      <c r="AL29" s="25">
        <f t="shared" si="36"/>
        <v>0.1204224048652579</v>
      </c>
      <c r="AM29" s="26"/>
      <c r="AN29" s="26"/>
      <c r="AO29" s="26"/>
      <c r="AP29" s="4"/>
      <c r="AQ29" s="4"/>
      <c r="AR29" s="4">
        <v>7.64</v>
      </c>
      <c r="AS29" s="4">
        <v>16.600000000000001</v>
      </c>
      <c r="AT29" s="4">
        <v>2</v>
      </c>
      <c r="AU29" s="4">
        <v>8.26</v>
      </c>
      <c r="AV29" s="4">
        <v>1.9</v>
      </c>
      <c r="AW29" s="4">
        <v>0.51</v>
      </c>
      <c r="AX29" s="4">
        <v>1.59</v>
      </c>
      <c r="AY29" s="4">
        <v>0.21</v>
      </c>
      <c r="AZ29" s="4">
        <v>1.02</v>
      </c>
      <c r="BA29" s="4">
        <v>0.17</v>
      </c>
      <c r="BB29" s="4">
        <v>0.45</v>
      </c>
      <c r="BC29" s="4">
        <v>6.4000000000000001E-2</v>
      </c>
      <c r="BD29" s="4">
        <v>0.4</v>
      </c>
      <c r="BE29" s="4">
        <v>5.3999999999999999E-2</v>
      </c>
      <c r="BF29" s="4">
        <v>4.3</v>
      </c>
      <c r="BG29" s="4">
        <v>168</v>
      </c>
      <c r="BH29" s="4">
        <v>92.6</v>
      </c>
      <c r="BI29" s="4">
        <v>626</v>
      </c>
      <c r="BJ29" s="4">
        <v>1.44</v>
      </c>
      <c r="BK29" s="4">
        <v>0.13</v>
      </c>
      <c r="BL29" s="4">
        <v>24.2</v>
      </c>
      <c r="BM29" s="4">
        <v>0.81</v>
      </c>
      <c r="BN29" s="4">
        <v>4.8499999999999996</v>
      </c>
      <c r="BO29" s="4">
        <v>0.55000000000000004</v>
      </c>
      <c r="BP29" s="4">
        <v>2.2000000000000002</v>
      </c>
      <c r="BQ29" s="24">
        <f t="shared" si="37"/>
        <v>2.5499999999999998</v>
      </c>
      <c r="BR29" s="24">
        <f t="shared" si="38"/>
        <v>21.534883720930232</v>
      </c>
      <c r="BS29" s="4" t="s">
        <v>145</v>
      </c>
      <c r="BT29" s="20" t="s">
        <v>147</v>
      </c>
    </row>
    <row r="30" spans="1:72">
      <c r="A30" s="34" t="s">
        <v>75</v>
      </c>
      <c r="B30" s="34" t="s">
        <v>76</v>
      </c>
      <c r="C30" s="34"/>
      <c r="D30" s="34" t="s">
        <v>77</v>
      </c>
      <c r="E30" s="35">
        <v>39.82</v>
      </c>
      <c r="F30" s="35">
        <v>1.88</v>
      </c>
      <c r="G30" s="35">
        <v>11.18</v>
      </c>
      <c r="H30" s="35"/>
      <c r="I30" s="35"/>
      <c r="J30" s="35">
        <v>1</v>
      </c>
      <c r="K30" s="35">
        <v>34.47</v>
      </c>
      <c r="L30" s="35">
        <v>0.47</v>
      </c>
      <c r="M30" s="35">
        <v>0.04</v>
      </c>
      <c r="N30" s="35">
        <v>0.09</v>
      </c>
      <c r="O30" s="35">
        <v>0.05</v>
      </c>
      <c r="P30" s="35">
        <v>0.09</v>
      </c>
      <c r="Q30" s="35"/>
      <c r="R30" s="35"/>
      <c r="S30" s="35"/>
      <c r="T30" s="35"/>
      <c r="U30" s="35"/>
      <c r="V30" s="35">
        <v>10.68</v>
      </c>
      <c r="W30" s="35"/>
      <c r="X30" s="36">
        <f>E30+F30+G30+H30+I30+J30+K30+L30+M30+N30+O30+P30+V30+Q30+R30+S30</f>
        <v>99.77000000000001</v>
      </c>
      <c r="Y30" s="37">
        <f t="shared" si="23"/>
        <v>89.09</v>
      </c>
      <c r="Z30" s="38">
        <f t="shared" si="24"/>
        <v>1.119878774273207</v>
      </c>
      <c r="AA30" s="39">
        <f t="shared" ref="AA30:AA49" si="39">E30*Z30</f>
        <v>44.593572791559104</v>
      </c>
      <c r="AB30" s="39">
        <f t="shared" ref="AB30:AB49" si="40">F30*Z30</f>
        <v>2.105372095633629</v>
      </c>
      <c r="AC30" s="39">
        <f t="shared" ref="AC30:AC49" si="41">G30*Z30</f>
        <v>12.520244696374455</v>
      </c>
      <c r="AD30" s="39"/>
      <c r="AE30" s="39"/>
      <c r="AF30" s="39">
        <f t="shared" ref="AF30:AF49" si="42">J30*Z30</f>
        <v>1.119878774273207</v>
      </c>
      <c r="AG30" s="39">
        <f t="shared" ref="AG30:AG49" si="43">K30*Z30</f>
        <v>38.602221349197443</v>
      </c>
      <c r="AH30" s="39">
        <f t="shared" ref="AH30:AH49" si="44">L30*Z30</f>
        <v>0.52634302390840726</v>
      </c>
      <c r="AI30" s="39">
        <f t="shared" ref="AI30:AI49" si="45">M30*Z30</f>
        <v>4.4795150970928281E-2</v>
      </c>
      <c r="AJ30" s="39">
        <f t="shared" ref="AJ30:AJ49" si="46">N30*Z30</f>
        <v>0.10078908968458863</v>
      </c>
      <c r="AK30" s="39">
        <f t="shared" ref="AK30:AK49" si="47">O30*Z30</f>
        <v>5.5993938713660353E-2</v>
      </c>
      <c r="AL30" s="39">
        <f t="shared" ref="AL30:AL49" si="48">P30*Z30</f>
        <v>0.10078908968458863</v>
      </c>
      <c r="AM30" s="40"/>
      <c r="AN30" s="40"/>
      <c r="AO30" s="40"/>
      <c r="AP30" s="34"/>
      <c r="AQ30" s="34"/>
      <c r="AR30" s="34">
        <v>5.76</v>
      </c>
      <c r="AS30" s="34">
        <v>12.18</v>
      </c>
      <c r="AT30" s="34">
        <v>1.71</v>
      </c>
      <c r="AU30" s="34">
        <v>6.44</v>
      </c>
      <c r="AV30" s="34">
        <v>1.54</v>
      </c>
      <c r="AW30" s="34">
        <v>0.23</v>
      </c>
      <c r="AX30" s="34">
        <v>1.28</v>
      </c>
      <c r="AY30" s="34">
        <v>0.14000000000000001</v>
      </c>
      <c r="AZ30" s="34">
        <v>0.64</v>
      </c>
      <c r="BA30" s="34">
        <v>0.11</v>
      </c>
      <c r="BB30" s="34">
        <v>0.3</v>
      </c>
      <c r="BC30" s="34">
        <v>0.03</v>
      </c>
      <c r="BD30" s="34">
        <v>0.24</v>
      </c>
      <c r="BE30" s="34">
        <v>0.03</v>
      </c>
      <c r="BF30" s="34">
        <v>3.41</v>
      </c>
      <c r="BG30" s="34">
        <v>28.74</v>
      </c>
      <c r="BH30" s="34">
        <v>21.88</v>
      </c>
      <c r="BI30" s="34">
        <v>276.66000000000003</v>
      </c>
      <c r="BJ30" s="34">
        <v>1.28</v>
      </c>
      <c r="BK30" s="34">
        <v>0.1</v>
      </c>
      <c r="BL30" s="34">
        <v>10.61</v>
      </c>
      <c r="BM30" s="34">
        <v>0.36</v>
      </c>
      <c r="BN30" s="34">
        <v>2.3199999999999998</v>
      </c>
      <c r="BO30" s="34">
        <v>1.06</v>
      </c>
      <c r="BP30" s="34">
        <v>1.44</v>
      </c>
      <c r="BQ30" s="38">
        <f t="shared" si="37"/>
        <v>2.666666666666667</v>
      </c>
      <c r="BR30" s="38">
        <f t="shared" si="38"/>
        <v>6.416422287390029</v>
      </c>
      <c r="BS30" s="41" t="s">
        <v>128</v>
      </c>
    </row>
    <row r="31" spans="1:72">
      <c r="A31" s="4" t="s">
        <v>78</v>
      </c>
      <c r="B31" s="4" t="s">
        <v>76</v>
      </c>
      <c r="C31" s="4"/>
      <c r="D31" s="4" t="s">
        <v>77</v>
      </c>
      <c r="E31" s="15">
        <v>39.479999999999997</v>
      </c>
      <c r="F31" s="15">
        <v>2.76</v>
      </c>
      <c r="G31" s="15">
        <v>9.33</v>
      </c>
      <c r="H31" s="15"/>
      <c r="I31" s="15"/>
      <c r="J31" s="15">
        <v>0.43</v>
      </c>
      <c r="K31" s="15">
        <v>35.61</v>
      </c>
      <c r="L31" s="15">
        <v>1.06</v>
      </c>
      <c r="M31" s="15">
        <v>0.03</v>
      </c>
      <c r="N31" s="15">
        <v>0.19</v>
      </c>
      <c r="O31" s="15">
        <v>0.02</v>
      </c>
      <c r="P31" s="15">
        <v>7.0000000000000007E-2</v>
      </c>
      <c r="Q31" s="15"/>
      <c r="R31" s="15"/>
      <c r="S31" s="15"/>
      <c r="T31" s="15"/>
      <c r="U31" s="15"/>
      <c r="V31" s="15">
        <v>10.86</v>
      </c>
      <c r="W31" s="15"/>
      <c r="X31" s="22">
        <f>E31+F31+G31+H31+I31+J31+K31+L31+M31+N31+O31+P31+V31+Q31+R31+S31</f>
        <v>99.839999999999975</v>
      </c>
      <c r="Y31" s="23">
        <f t="shared" si="23"/>
        <v>88.979999999999976</v>
      </c>
      <c r="Z31" s="24">
        <f t="shared" si="24"/>
        <v>1.1220498988536751</v>
      </c>
      <c r="AA31" s="25">
        <f t="shared" si="39"/>
        <v>44.298530006743093</v>
      </c>
      <c r="AB31" s="25">
        <f t="shared" si="40"/>
        <v>3.0968577208361432</v>
      </c>
      <c r="AC31" s="25">
        <f t="shared" si="41"/>
        <v>10.468725556304788</v>
      </c>
      <c r="AD31" s="25"/>
      <c r="AE31" s="25"/>
      <c r="AF31" s="25">
        <f t="shared" si="42"/>
        <v>0.4824814565070803</v>
      </c>
      <c r="AG31" s="25">
        <f t="shared" si="43"/>
        <v>39.956196898179371</v>
      </c>
      <c r="AH31" s="25">
        <f t="shared" si="44"/>
        <v>1.1893728927848957</v>
      </c>
      <c r="AI31" s="25">
        <f t="shared" si="45"/>
        <v>3.3661496965610251E-2</v>
      </c>
      <c r="AJ31" s="25">
        <f t="shared" si="46"/>
        <v>0.21318948078219827</v>
      </c>
      <c r="AK31" s="25">
        <f t="shared" si="47"/>
        <v>2.2440997977073503E-2</v>
      </c>
      <c r="AL31" s="25">
        <f t="shared" si="48"/>
        <v>7.8543492919757263E-2</v>
      </c>
      <c r="AM31" s="26"/>
      <c r="AN31" s="26"/>
      <c r="AO31" s="26"/>
      <c r="AP31" s="4"/>
      <c r="AQ31" s="4"/>
      <c r="AR31" s="4">
        <v>0.76</v>
      </c>
      <c r="AS31" s="4">
        <v>1.74</v>
      </c>
      <c r="AT31" s="4">
        <v>0.26</v>
      </c>
      <c r="AU31" s="4">
        <v>1.28</v>
      </c>
      <c r="AV31" s="4">
        <v>0.32</v>
      </c>
      <c r="AW31" s="4">
        <v>0.1</v>
      </c>
      <c r="AX31" s="4">
        <v>0.26</v>
      </c>
      <c r="AY31" s="4">
        <v>0.03</v>
      </c>
      <c r="AZ31" s="4">
        <v>0.13</v>
      </c>
      <c r="BA31" s="4">
        <v>0.02</v>
      </c>
      <c r="BB31" s="4">
        <v>7.0000000000000007E-2</v>
      </c>
      <c r="BC31" s="4">
        <v>0.01</v>
      </c>
      <c r="BD31" s="4">
        <v>0.06</v>
      </c>
      <c r="BE31" s="4">
        <v>0.01</v>
      </c>
      <c r="BF31" s="4">
        <v>0.75</v>
      </c>
      <c r="BG31" s="4">
        <v>70.790000000000006</v>
      </c>
      <c r="BH31" s="4">
        <v>6.49</v>
      </c>
      <c r="BI31" s="4">
        <v>317.32</v>
      </c>
      <c r="BJ31" s="4">
        <v>0.65</v>
      </c>
      <c r="BK31" s="4">
        <v>0.04</v>
      </c>
      <c r="BL31" s="4">
        <v>3.02</v>
      </c>
      <c r="BM31" s="4">
        <v>0.1</v>
      </c>
      <c r="BN31" s="4">
        <v>2.21</v>
      </c>
      <c r="BO31" s="4">
        <v>0.06</v>
      </c>
      <c r="BP31" s="4">
        <v>0.21</v>
      </c>
      <c r="BQ31" s="24">
        <f t="shared" si="37"/>
        <v>2.166666666666667</v>
      </c>
      <c r="BR31" s="24">
        <f t="shared" si="38"/>
        <v>8.6533333333333342</v>
      </c>
      <c r="BS31" s="9" t="s">
        <v>128</v>
      </c>
    </row>
    <row r="32" spans="1:72">
      <c r="A32" s="4" t="s">
        <v>79</v>
      </c>
      <c r="B32" s="4" t="s">
        <v>76</v>
      </c>
      <c r="C32" s="4"/>
      <c r="D32" s="4" t="s">
        <v>77</v>
      </c>
      <c r="E32" s="15">
        <v>39.020000000000003</v>
      </c>
      <c r="F32" s="15">
        <v>1.97</v>
      </c>
      <c r="G32" s="15">
        <v>10.28</v>
      </c>
      <c r="H32" s="15"/>
      <c r="I32" s="15"/>
      <c r="J32" s="15">
        <v>1.2</v>
      </c>
      <c r="K32" s="15">
        <v>34.799999999999997</v>
      </c>
      <c r="L32" s="15">
        <v>0.67</v>
      </c>
      <c r="M32" s="15">
        <v>0.03</v>
      </c>
      <c r="N32" s="15">
        <v>0.14000000000000001</v>
      </c>
      <c r="O32" s="15">
        <v>0.02</v>
      </c>
      <c r="P32" s="15">
        <v>0.09</v>
      </c>
      <c r="Q32" s="15"/>
      <c r="R32" s="15"/>
      <c r="S32" s="15"/>
      <c r="T32" s="15"/>
      <c r="U32" s="15"/>
      <c r="V32" s="15">
        <v>11.45</v>
      </c>
      <c r="W32" s="15"/>
      <c r="X32" s="22">
        <f>E32+F32+G32+H32+I32+J32+K32+L32+M32+N32+O32+P32+V32+Q32+R32+S32</f>
        <v>99.670000000000016</v>
      </c>
      <c r="Y32" s="23">
        <f t="shared" si="23"/>
        <v>88.220000000000013</v>
      </c>
      <c r="Z32" s="24">
        <f t="shared" si="24"/>
        <v>1.1297891634549988</v>
      </c>
      <c r="AA32" s="25">
        <f t="shared" si="39"/>
        <v>44.08437315801406</v>
      </c>
      <c r="AB32" s="25">
        <f t="shared" si="40"/>
        <v>2.2256846520063478</v>
      </c>
      <c r="AC32" s="25">
        <f t="shared" si="41"/>
        <v>11.614232600317386</v>
      </c>
      <c r="AD32" s="25"/>
      <c r="AE32" s="25"/>
      <c r="AF32" s="25">
        <f t="shared" si="42"/>
        <v>1.3557469961459985</v>
      </c>
      <c r="AG32" s="25">
        <f t="shared" si="43"/>
        <v>39.316662888233957</v>
      </c>
      <c r="AH32" s="25">
        <f t="shared" si="44"/>
        <v>0.75695873951484927</v>
      </c>
      <c r="AI32" s="25">
        <f t="shared" si="45"/>
        <v>3.3893674903649966E-2</v>
      </c>
      <c r="AJ32" s="25">
        <f t="shared" si="46"/>
        <v>0.15817048288369984</v>
      </c>
      <c r="AK32" s="25">
        <f t="shared" si="47"/>
        <v>2.2595783269099976E-2</v>
      </c>
      <c r="AL32" s="25">
        <f t="shared" si="48"/>
        <v>0.10168102471094989</v>
      </c>
      <c r="AM32" s="26"/>
      <c r="AN32" s="26"/>
      <c r="AO32" s="26"/>
      <c r="AP32" s="4"/>
      <c r="AQ32" s="4"/>
      <c r="AR32" s="4">
        <v>0.77</v>
      </c>
      <c r="AS32" s="4">
        <v>1.73</v>
      </c>
      <c r="AT32" s="4">
        <v>0.27</v>
      </c>
      <c r="AU32" s="4">
        <v>1.33</v>
      </c>
      <c r="AV32" s="4">
        <v>0.31</v>
      </c>
      <c r="AW32" s="4">
        <v>0.09</v>
      </c>
      <c r="AX32" s="4">
        <v>0.23</v>
      </c>
      <c r="AY32" s="4">
        <v>0.03</v>
      </c>
      <c r="AZ32" s="4">
        <v>0.12</v>
      </c>
      <c r="BA32" s="4">
        <v>0.02</v>
      </c>
      <c r="BB32" s="4">
        <v>0.06</v>
      </c>
      <c r="BC32" s="4">
        <v>0.01</v>
      </c>
      <c r="BD32" s="4">
        <v>0.05</v>
      </c>
      <c r="BE32" s="4">
        <v>0.01</v>
      </c>
      <c r="BF32" s="4">
        <v>0.68</v>
      </c>
      <c r="BG32" s="4">
        <v>50.97</v>
      </c>
      <c r="BH32" s="4">
        <v>12.55</v>
      </c>
      <c r="BI32" s="4">
        <v>240.41</v>
      </c>
      <c r="BJ32" s="4">
        <v>0.51</v>
      </c>
      <c r="BK32" s="4">
        <v>0.03</v>
      </c>
      <c r="BL32" s="4">
        <v>1.9</v>
      </c>
      <c r="BM32" s="4">
        <v>7.0000000000000007E-2</v>
      </c>
      <c r="BN32" s="4">
        <v>1.9</v>
      </c>
      <c r="BO32" s="4">
        <v>0.1</v>
      </c>
      <c r="BP32" s="4">
        <v>0.24</v>
      </c>
      <c r="BQ32" s="24">
        <f t="shared" si="37"/>
        <v>2.4</v>
      </c>
      <c r="BR32" s="24">
        <f t="shared" si="38"/>
        <v>18.455882352941178</v>
      </c>
      <c r="BS32" s="9" t="s">
        <v>127</v>
      </c>
    </row>
    <row r="33" spans="1:71" ht="16.8" customHeight="1">
      <c r="A33" s="4" t="s">
        <v>80</v>
      </c>
      <c r="B33" s="4" t="s">
        <v>81</v>
      </c>
      <c r="C33" s="4"/>
      <c r="D33" s="4" t="s">
        <v>82</v>
      </c>
      <c r="E33" s="15">
        <v>40.270000000000003</v>
      </c>
      <c r="F33" s="15">
        <v>2.98</v>
      </c>
      <c r="G33" s="15">
        <v>9.5500000000000007</v>
      </c>
      <c r="H33" s="15"/>
      <c r="I33" s="15"/>
      <c r="J33" s="15">
        <v>1.1499999999999999</v>
      </c>
      <c r="K33" s="15">
        <v>33.32</v>
      </c>
      <c r="L33" s="15">
        <v>1.1599999999999999</v>
      </c>
      <c r="M33" s="15">
        <v>0.12</v>
      </c>
      <c r="N33" s="15">
        <v>0.21</v>
      </c>
      <c r="O33" s="15">
        <v>0.06</v>
      </c>
      <c r="P33" s="15">
        <v>0.06</v>
      </c>
      <c r="Q33" s="15"/>
      <c r="R33" s="15"/>
      <c r="S33" s="15"/>
      <c r="T33" s="15"/>
      <c r="U33" s="15"/>
      <c r="V33" s="15">
        <v>10.24</v>
      </c>
      <c r="W33" s="15"/>
      <c r="X33" s="22">
        <f>E33+F33+G33+H33+I33+J33+K33+L33+M33+N33+O33+P33+V33+Q33+R33+S33</f>
        <v>99.11999999999999</v>
      </c>
      <c r="Y33" s="23">
        <f t="shared" si="23"/>
        <v>88.88</v>
      </c>
      <c r="Z33" s="24">
        <f t="shared" si="24"/>
        <v>1.1152115211521152</v>
      </c>
      <c r="AA33" s="25">
        <f t="shared" si="39"/>
        <v>44.909567956795684</v>
      </c>
      <c r="AB33" s="25">
        <f t="shared" si="40"/>
        <v>3.3233303330333031</v>
      </c>
      <c r="AC33" s="25">
        <f t="shared" si="41"/>
        <v>10.650270027002701</v>
      </c>
      <c r="AD33" s="25"/>
      <c r="AE33" s="25"/>
      <c r="AF33" s="25">
        <f t="shared" si="42"/>
        <v>1.2824932493249324</v>
      </c>
      <c r="AG33" s="25">
        <f t="shared" si="43"/>
        <v>37.158847884788479</v>
      </c>
      <c r="AH33" s="25">
        <f t="shared" si="44"/>
        <v>1.2936453645364536</v>
      </c>
      <c r="AI33" s="25">
        <f t="shared" si="45"/>
        <v>0.13382538253825382</v>
      </c>
      <c r="AJ33" s="25">
        <f t="shared" si="46"/>
        <v>0.23419441944194419</v>
      </c>
      <c r="AK33" s="25">
        <f t="shared" si="47"/>
        <v>6.6912691269126912E-2</v>
      </c>
      <c r="AL33" s="25">
        <f t="shared" si="48"/>
        <v>6.6912691269126912E-2</v>
      </c>
      <c r="AM33" s="26"/>
      <c r="AN33" s="26"/>
      <c r="AO33" s="26"/>
      <c r="AP33" s="4"/>
      <c r="AQ33" s="4"/>
      <c r="AR33" s="4">
        <v>5.76</v>
      </c>
      <c r="AS33" s="4">
        <v>13.69</v>
      </c>
      <c r="AT33" s="4">
        <v>1.71</v>
      </c>
      <c r="AU33" s="4">
        <v>6.86</v>
      </c>
      <c r="AV33" s="4">
        <v>1.3</v>
      </c>
      <c r="AW33" s="4">
        <v>0.3</v>
      </c>
      <c r="AX33" s="4">
        <v>1.1200000000000001</v>
      </c>
      <c r="AY33" s="4">
        <v>0.12</v>
      </c>
      <c r="AZ33" s="4">
        <v>0.51</v>
      </c>
      <c r="BA33" s="4">
        <v>0.08</v>
      </c>
      <c r="BB33" s="4">
        <v>0.23</v>
      </c>
      <c r="BC33" s="4">
        <v>0.03</v>
      </c>
      <c r="BD33" s="4">
        <v>0.21</v>
      </c>
      <c r="BE33" s="4">
        <v>0.02</v>
      </c>
      <c r="BF33" s="4">
        <v>2.52</v>
      </c>
      <c r="BG33" s="4">
        <v>76.12</v>
      </c>
      <c r="BH33" s="4">
        <v>38.64</v>
      </c>
      <c r="BI33" s="4">
        <v>268.10000000000002</v>
      </c>
      <c r="BJ33" s="4">
        <v>1.1599999999999999</v>
      </c>
      <c r="BK33" s="4">
        <v>0.12</v>
      </c>
      <c r="BL33" s="4">
        <v>21.24</v>
      </c>
      <c r="BM33" s="4">
        <v>0.55000000000000004</v>
      </c>
      <c r="BN33" s="4"/>
      <c r="BO33" s="4">
        <v>2.83</v>
      </c>
      <c r="BP33" s="4">
        <v>3.01</v>
      </c>
      <c r="BQ33" s="24">
        <f t="shared" si="37"/>
        <v>2.4285714285714288</v>
      </c>
      <c r="BR33" s="24">
        <f t="shared" si="38"/>
        <v>15.333333333333334</v>
      </c>
      <c r="BS33" s="9" t="s">
        <v>132</v>
      </c>
    </row>
    <row r="34" spans="1:71">
      <c r="A34" s="4" t="s">
        <v>83</v>
      </c>
      <c r="B34" s="4" t="s">
        <v>43</v>
      </c>
      <c r="C34" s="4">
        <v>38</v>
      </c>
      <c r="D34" s="4" t="s">
        <v>84</v>
      </c>
      <c r="E34" s="15">
        <v>49.61</v>
      </c>
      <c r="F34" s="15">
        <v>20.170000000000002</v>
      </c>
      <c r="G34" s="22">
        <f>H34+I34*1.1113</f>
        <v>8.5729740000000003</v>
      </c>
      <c r="H34" s="22">
        <v>4.1500000000000004</v>
      </c>
      <c r="I34" s="22">
        <v>3.98</v>
      </c>
      <c r="J34" s="15">
        <v>9.06</v>
      </c>
      <c r="K34" s="15">
        <v>3.43</v>
      </c>
      <c r="L34" s="15">
        <v>0.86</v>
      </c>
      <c r="M34" s="15">
        <v>4.6500000000000004</v>
      </c>
      <c r="N34" s="15">
        <v>0.93</v>
      </c>
      <c r="O34" s="15">
        <v>0.43</v>
      </c>
      <c r="P34" s="15">
        <v>0.14000000000000001</v>
      </c>
      <c r="Q34" s="15"/>
      <c r="R34" s="15"/>
      <c r="S34" s="15"/>
      <c r="T34" s="15"/>
      <c r="U34" s="15"/>
      <c r="V34" s="15">
        <v>2.23</v>
      </c>
      <c r="W34" s="15"/>
      <c r="X34" s="22">
        <f>E34+F34+H34+I34+J34+K34+L34+M34+N34+O34+P34+V34+Q34+R34+S34</f>
        <v>99.640000000000043</v>
      </c>
      <c r="Y34" s="23">
        <f t="shared" si="23"/>
        <v>97.410000000000039</v>
      </c>
      <c r="Z34" s="24">
        <f t="shared" si="24"/>
        <v>1.0228929268042295</v>
      </c>
      <c r="AA34" s="25">
        <f t="shared" si="39"/>
        <v>50.745718098757827</v>
      </c>
      <c r="AB34" s="25">
        <f t="shared" si="40"/>
        <v>20.63175033364131</v>
      </c>
      <c r="AC34" s="25">
        <f t="shared" si="41"/>
        <v>8.7692344662765631</v>
      </c>
      <c r="AD34" s="25">
        <f t="shared" ref="AD34:AD37" si="49">H34*Z34</f>
        <v>4.2450056462375532</v>
      </c>
      <c r="AE34" s="25">
        <f t="shared" ref="AE34:AE37" si="50">I34*Z34</f>
        <v>4.0711138486808336</v>
      </c>
      <c r="AF34" s="25">
        <f t="shared" si="42"/>
        <v>9.2674099168463204</v>
      </c>
      <c r="AG34" s="25">
        <f t="shared" si="43"/>
        <v>3.5085227389385074</v>
      </c>
      <c r="AH34" s="25">
        <f t="shared" si="44"/>
        <v>0.8796879170516374</v>
      </c>
      <c r="AI34" s="25">
        <f t="shared" si="45"/>
        <v>4.7564521096396675</v>
      </c>
      <c r="AJ34" s="25">
        <f t="shared" si="46"/>
        <v>0.95129042192793345</v>
      </c>
      <c r="AK34" s="25">
        <f t="shared" si="47"/>
        <v>0.4398439585258187</v>
      </c>
      <c r="AL34" s="25">
        <f t="shared" si="48"/>
        <v>0.14320500975259215</v>
      </c>
      <c r="AM34" s="26"/>
      <c r="AN34" s="26"/>
      <c r="AO34" s="26"/>
      <c r="AP34" s="4"/>
      <c r="AQ34" s="4"/>
      <c r="AR34" s="4">
        <v>25.6</v>
      </c>
      <c r="AS34" s="4">
        <v>54.2</v>
      </c>
      <c r="AT34" s="4">
        <v>7.27</v>
      </c>
      <c r="AU34" s="4">
        <v>30</v>
      </c>
      <c r="AV34" s="4">
        <v>6.42</v>
      </c>
      <c r="AW34" s="4">
        <v>1.73</v>
      </c>
      <c r="AX34" s="4">
        <v>5.55</v>
      </c>
      <c r="AY34" s="4">
        <v>0.82</v>
      </c>
      <c r="AZ34" s="4">
        <v>4.53</v>
      </c>
      <c r="BA34" s="4">
        <v>0.90200000000000002</v>
      </c>
      <c r="BB34" s="4">
        <v>2.46</v>
      </c>
      <c r="BC34" s="4">
        <v>0.35899999999999999</v>
      </c>
      <c r="BD34" s="4">
        <v>2.31</v>
      </c>
      <c r="BE34" s="4">
        <v>0.36199999999999999</v>
      </c>
      <c r="BF34" s="4">
        <v>22.8</v>
      </c>
      <c r="BG34" s="4">
        <v>70.599999999999994</v>
      </c>
      <c r="BH34" s="4">
        <v>1930</v>
      </c>
      <c r="BI34" s="4">
        <v>381</v>
      </c>
      <c r="BJ34" s="4">
        <v>6.76</v>
      </c>
      <c r="BK34" s="4">
        <v>0.46</v>
      </c>
      <c r="BL34" s="4">
        <v>73.599999999999994</v>
      </c>
      <c r="BM34" s="4">
        <v>2.29</v>
      </c>
      <c r="BN34" s="4">
        <v>21.1</v>
      </c>
      <c r="BO34" s="4">
        <v>1.43</v>
      </c>
      <c r="BP34" s="4">
        <v>4.7300000000000004</v>
      </c>
      <c r="BQ34" s="24">
        <f t="shared" si="37"/>
        <v>1.9610389610389611</v>
      </c>
      <c r="BR34" s="24">
        <f t="shared" si="38"/>
        <v>84.649122807017548</v>
      </c>
      <c r="BS34" s="9" t="s">
        <v>131</v>
      </c>
    </row>
    <row r="35" spans="1:71">
      <c r="A35" s="4" t="s">
        <v>85</v>
      </c>
      <c r="B35" s="4" t="s">
        <v>43</v>
      </c>
      <c r="C35" s="4">
        <v>39</v>
      </c>
      <c r="D35" s="4" t="s">
        <v>84</v>
      </c>
      <c r="E35" s="15">
        <v>49.32</v>
      </c>
      <c r="F35" s="15">
        <v>20.18</v>
      </c>
      <c r="G35" s="22">
        <f>H35+I35*1.1113</f>
        <v>8.6941549999999985</v>
      </c>
      <c r="H35" s="22">
        <v>3.86</v>
      </c>
      <c r="I35" s="22">
        <v>4.3499999999999996</v>
      </c>
      <c r="J35" s="15">
        <v>9.1</v>
      </c>
      <c r="K35" s="15">
        <v>4.04</v>
      </c>
      <c r="L35" s="15">
        <v>0.84</v>
      </c>
      <c r="M35" s="15">
        <v>4.59</v>
      </c>
      <c r="N35" s="15">
        <v>0.92</v>
      </c>
      <c r="O35" s="15">
        <v>0.41</v>
      </c>
      <c r="P35" s="15">
        <v>0.15</v>
      </c>
      <c r="Q35" s="15"/>
      <c r="R35" s="15"/>
      <c r="S35" s="15"/>
      <c r="T35" s="15"/>
      <c r="U35" s="15"/>
      <c r="V35" s="15">
        <v>1.88</v>
      </c>
      <c r="W35" s="15"/>
      <c r="X35" s="22">
        <f>E35+F35+H35+I35+J35+K35+L35+M35+N35+O35+P35+V35+Q35+R35+S35</f>
        <v>99.64</v>
      </c>
      <c r="Y35" s="23">
        <f t="shared" si="23"/>
        <v>97.76</v>
      </c>
      <c r="Z35" s="24">
        <f t="shared" si="24"/>
        <v>1.0192307692307692</v>
      </c>
      <c r="AA35" s="25">
        <f t="shared" si="39"/>
        <v>50.268461538461537</v>
      </c>
      <c r="AB35" s="25">
        <f t="shared" si="40"/>
        <v>20.568076923076923</v>
      </c>
      <c r="AC35" s="25">
        <f t="shared" si="41"/>
        <v>8.8613502884615372</v>
      </c>
      <c r="AD35" s="25">
        <f t="shared" si="49"/>
        <v>3.9342307692307688</v>
      </c>
      <c r="AE35" s="25">
        <f t="shared" si="50"/>
        <v>4.4336538461538453</v>
      </c>
      <c r="AF35" s="25">
        <f t="shared" si="42"/>
        <v>9.2749999999999986</v>
      </c>
      <c r="AG35" s="25">
        <f t="shared" si="43"/>
        <v>4.1176923076923071</v>
      </c>
      <c r="AH35" s="25">
        <f t="shared" si="44"/>
        <v>0.85615384615384604</v>
      </c>
      <c r="AI35" s="25">
        <f t="shared" si="45"/>
        <v>4.6782692307692306</v>
      </c>
      <c r="AJ35" s="25">
        <f t="shared" si="46"/>
        <v>0.93769230769230771</v>
      </c>
      <c r="AK35" s="25">
        <f t="shared" si="47"/>
        <v>0.41788461538461535</v>
      </c>
      <c r="AL35" s="25">
        <f t="shared" si="48"/>
        <v>0.15288461538461537</v>
      </c>
      <c r="AM35" s="26"/>
      <c r="AN35" s="26"/>
      <c r="AO35" s="26"/>
      <c r="AP35" s="4"/>
      <c r="AQ35" s="4"/>
      <c r="AR35" s="4">
        <v>22.9</v>
      </c>
      <c r="AS35" s="4">
        <v>49.7</v>
      </c>
      <c r="AT35" s="4">
        <v>6.67</v>
      </c>
      <c r="AU35" s="4">
        <v>27.1</v>
      </c>
      <c r="AV35" s="4">
        <v>5.86</v>
      </c>
      <c r="AW35" s="4">
        <v>1.74</v>
      </c>
      <c r="AX35" s="4">
        <v>4.9000000000000004</v>
      </c>
      <c r="AY35" s="4">
        <v>0.78</v>
      </c>
      <c r="AZ35" s="4">
        <v>4.5599999999999996</v>
      </c>
      <c r="BA35" s="4">
        <v>0.76800000000000002</v>
      </c>
      <c r="BB35" s="4">
        <v>2.04</v>
      </c>
      <c r="BC35" s="4">
        <v>0.3</v>
      </c>
      <c r="BD35" s="4">
        <v>1.89</v>
      </c>
      <c r="BE35" s="4">
        <v>0.29599999999999999</v>
      </c>
      <c r="BF35" s="4">
        <v>18.2</v>
      </c>
      <c r="BG35" s="4">
        <v>21.6</v>
      </c>
      <c r="BH35" s="4">
        <v>2180</v>
      </c>
      <c r="BI35" s="4">
        <v>392</v>
      </c>
      <c r="BJ35" s="4">
        <v>4.82</v>
      </c>
      <c r="BK35" s="4">
        <v>0.33</v>
      </c>
      <c r="BL35" s="4">
        <v>69.3</v>
      </c>
      <c r="BM35" s="4">
        <v>2.02</v>
      </c>
      <c r="BN35" s="4">
        <v>21.8</v>
      </c>
      <c r="BO35" s="4">
        <v>0.39</v>
      </c>
      <c r="BP35" s="4">
        <v>0.8</v>
      </c>
      <c r="BQ35" s="24">
        <f t="shared" si="37"/>
        <v>2.4126984126984126</v>
      </c>
      <c r="BR35" s="24">
        <f t="shared" si="38"/>
        <v>119.78021978021978</v>
      </c>
      <c r="BS35" s="9" t="s">
        <v>131</v>
      </c>
    </row>
    <row r="36" spans="1:71">
      <c r="A36" s="4" t="s">
        <v>86</v>
      </c>
      <c r="B36" s="4" t="s">
        <v>45</v>
      </c>
      <c r="C36" s="4">
        <v>723</v>
      </c>
      <c r="D36" s="4" t="s">
        <v>87</v>
      </c>
      <c r="E36" s="15">
        <v>49.79</v>
      </c>
      <c r="F36" s="15">
        <v>17.39</v>
      </c>
      <c r="G36" s="22">
        <f>H36+I36*1.1113</f>
        <v>7.1897200000000003</v>
      </c>
      <c r="H36" s="22">
        <v>2.2999999999999998</v>
      </c>
      <c r="I36" s="22">
        <v>4.4000000000000004</v>
      </c>
      <c r="J36" s="15">
        <v>11.24</v>
      </c>
      <c r="K36" s="15">
        <v>8.77</v>
      </c>
      <c r="L36" s="15">
        <v>0.48</v>
      </c>
      <c r="M36" s="15">
        <v>2.5299999999999998</v>
      </c>
      <c r="N36" s="15">
        <v>0.54</v>
      </c>
      <c r="O36" s="15">
        <v>0.1</v>
      </c>
      <c r="P36" s="15">
        <v>0.12</v>
      </c>
      <c r="Q36" s="15"/>
      <c r="R36" s="15"/>
      <c r="S36" s="15"/>
      <c r="T36" s="15"/>
      <c r="U36" s="15"/>
      <c r="V36" s="15">
        <v>2.09</v>
      </c>
      <c r="W36" s="15"/>
      <c r="X36" s="22">
        <f>E36+F36+H36+I36+J36+K36+L36+M36+N36+O36+P36+V36+Q36+R36+S36</f>
        <v>99.750000000000014</v>
      </c>
      <c r="Y36" s="23">
        <f t="shared" si="23"/>
        <v>97.660000000000011</v>
      </c>
      <c r="Z36" s="24">
        <f t="shared" si="24"/>
        <v>1.0214007782101167</v>
      </c>
      <c r="AA36" s="25">
        <f t="shared" si="39"/>
        <v>50.855544747081709</v>
      </c>
      <c r="AB36" s="25">
        <f t="shared" si="40"/>
        <v>17.76215953307393</v>
      </c>
      <c r="AC36" s="25">
        <f t="shared" si="41"/>
        <v>7.3435856031128406</v>
      </c>
      <c r="AD36" s="25">
        <f t="shared" si="49"/>
        <v>2.3492217898832681</v>
      </c>
      <c r="AE36" s="25">
        <f t="shared" si="50"/>
        <v>4.4941634241245136</v>
      </c>
      <c r="AF36" s="25">
        <f t="shared" si="42"/>
        <v>11.480544747081712</v>
      </c>
      <c r="AG36" s="25">
        <f t="shared" si="43"/>
        <v>8.9576848249027226</v>
      </c>
      <c r="AH36" s="25">
        <f t="shared" si="44"/>
        <v>0.49027237354085595</v>
      </c>
      <c r="AI36" s="25">
        <f t="shared" si="45"/>
        <v>2.584143968871595</v>
      </c>
      <c r="AJ36" s="25">
        <f t="shared" si="46"/>
        <v>0.55155642023346307</v>
      </c>
      <c r="AK36" s="25">
        <f t="shared" si="47"/>
        <v>0.10214007782101167</v>
      </c>
      <c r="AL36" s="25">
        <f t="shared" si="48"/>
        <v>0.12256809338521399</v>
      </c>
      <c r="AM36" s="26"/>
      <c r="AN36" s="26"/>
      <c r="AO36" s="26"/>
      <c r="AP36" s="4"/>
      <c r="AQ36" s="4"/>
      <c r="AR36" s="4">
        <v>14</v>
      </c>
      <c r="AS36" s="4">
        <v>33</v>
      </c>
      <c r="AT36" s="4">
        <v>4.74</v>
      </c>
      <c r="AU36" s="4">
        <v>20.9</v>
      </c>
      <c r="AV36" s="4">
        <v>4.72</v>
      </c>
      <c r="AW36" s="4">
        <v>1.45</v>
      </c>
      <c r="AX36" s="4">
        <v>3.96</v>
      </c>
      <c r="AY36" s="4">
        <v>0.61</v>
      </c>
      <c r="AZ36" s="4">
        <v>3.07</v>
      </c>
      <c r="BA36" s="4">
        <v>0.58399999999999996</v>
      </c>
      <c r="BB36" s="4">
        <v>1.46</v>
      </c>
      <c r="BC36" s="4">
        <v>0.214</v>
      </c>
      <c r="BD36" s="4">
        <v>1.36</v>
      </c>
      <c r="BE36" s="4">
        <v>0.20399999999999999</v>
      </c>
      <c r="BF36" s="4">
        <v>13.1</v>
      </c>
      <c r="BG36" s="4">
        <v>16.7</v>
      </c>
      <c r="BH36" s="4">
        <v>1400</v>
      </c>
      <c r="BI36" s="4">
        <v>405</v>
      </c>
      <c r="BJ36" s="4">
        <v>2.2799999999999998</v>
      </c>
      <c r="BK36" s="4">
        <v>0.19</v>
      </c>
      <c r="BL36" s="4">
        <v>20.9</v>
      </c>
      <c r="BM36" s="4">
        <v>0.85</v>
      </c>
      <c r="BN36" s="4">
        <v>18.5</v>
      </c>
      <c r="BO36" s="4">
        <v>0.04</v>
      </c>
      <c r="BP36" s="4">
        <v>0.1</v>
      </c>
      <c r="BQ36" s="24">
        <f t="shared" si="37"/>
        <v>2.2573529411764701</v>
      </c>
      <c r="BR36" s="24">
        <f t="shared" si="38"/>
        <v>106.8702290076336</v>
      </c>
      <c r="BS36" s="9" t="s">
        <v>131</v>
      </c>
    </row>
    <row r="37" spans="1:71" ht="19.2" customHeight="1">
      <c r="A37" s="4" t="s">
        <v>88</v>
      </c>
      <c r="B37" s="4" t="s">
        <v>89</v>
      </c>
      <c r="C37" s="4" t="s">
        <v>88</v>
      </c>
      <c r="D37" s="4" t="s">
        <v>90</v>
      </c>
      <c r="E37" s="15">
        <v>39.200000000000003</v>
      </c>
      <c r="F37" s="15">
        <v>2.2200000000000002</v>
      </c>
      <c r="G37" s="22">
        <f>H37+I37*1.1113</f>
        <v>10.13616</v>
      </c>
      <c r="H37" s="22">
        <v>6.58</v>
      </c>
      <c r="I37" s="22">
        <v>3.2</v>
      </c>
      <c r="J37" s="15">
        <v>1.77</v>
      </c>
      <c r="K37" s="15">
        <v>33.89</v>
      </c>
      <c r="L37" s="15">
        <v>1.04</v>
      </c>
      <c r="M37" s="15">
        <v>0.01</v>
      </c>
      <c r="N37" s="15">
        <v>0.18</v>
      </c>
      <c r="O37" s="15">
        <v>0.02</v>
      </c>
      <c r="P37" s="15">
        <v>0.11</v>
      </c>
      <c r="Q37" s="15"/>
      <c r="R37" s="15"/>
      <c r="S37" s="15"/>
      <c r="T37" s="15"/>
      <c r="U37" s="15"/>
      <c r="V37" s="15">
        <v>10.91</v>
      </c>
      <c r="W37" s="15"/>
      <c r="X37" s="22">
        <f>E37+F37+H37+I37+J37+K37+L37+M37+N37+O37+P37+V37+Q37+R37+S37</f>
        <v>99.130000000000024</v>
      </c>
      <c r="Y37" s="23">
        <f t="shared" si="23"/>
        <v>88.220000000000027</v>
      </c>
      <c r="Z37" s="24">
        <f t="shared" si="24"/>
        <v>1.1236681024710948</v>
      </c>
      <c r="AA37" s="25">
        <f t="shared" si="39"/>
        <v>44.047789616866922</v>
      </c>
      <c r="AB37" s="25">
        <f t="shared" si="40"/>
        <v>2.4945431874858306</v>
      </c>
      <c r="AC37" s="25">
        <f t="shared" si="41"/>
        <v>11.389679673543412</v>
      </c>
      <c r="AD37" s="25">
        <f t="shared" si="49"/>
        <v>7.3937361142598039</v>
      </c>
      <c r="AE37" s="25">
        <f t="shared" si="50"/>
        <v>3.5957379279075035</v>
      </c>
      <c r="AF37" s="25">
        <f t="shared" si="42"/>
        <v>1.9888925413738379</v>
      </c>
      <c r="AG37" s="25">
        <f t="shared" si="43"/>
        <v>38.081111992745406</v>
      </c>
      <c r="AH37" s="25">
        <f t="shared" si="44"/>
        <v>1.1686148265699388</v>
      </c>
      <c r="AI37" s="25">
        <f t="shared" si="45"/>
        <v>1.1236681024710949E-2</v>
      </c>
      <c r="AJ37" s="25">
        <f t="shared" si="46"/>
        <v>0.20226025844479706</v>
      </c>
      <c r="AK37" s="25">
        <f t="shared" si="47"/>
        <v>2.2473362049421897E-2</v>
      </c>
      <c r="AL37" s="25">
        <f t="shared" si="48"/>
        <v>0.12360349127182044</v>
      </c>
      <c r="AM37" s="26"/>
      <c r="AN37" s="26"/>
      <c r="AO37" s="26"/>
      <c r="AP37" s="4"/>
      <c r="AQ37" s="4"/>
      <c r="AR37" s="4">
        <v>2.23</v>
      </c>
      <c r="AS37" s="4">
        <v>4.8</v>
      </c>
      <c r="AT37" s="4">
        <v>0.65</v>
      </c>
      <c r="AU37" s="4">
        <v>2.79</v>
      </c>
      <c r="AV37" s="4">
        <v>0.68</v>
      </c>
      <c r="AW37" s="4">
        <v>0.16</v>
      </c>
      <c r="AX37" s="4">
        <v>0.56000000000000005</v>
      </c>
      <c r="AY37" s="4">
        <v>0.08</v>
      </c>
      <c r="AZ37" s="4">
        <v>0.39</v>
      </c>
      <c r="BA37" s="4">
        <v>7.3999999999999996E-2</v>
      </c>
      <c r="BB37" s="4">
        <v>0.189</v>
      </c>
      <c r="BC37" s="4">
        <v>2.7E-2</v>
      </c>
      <c r="BD37" s="4">
        <v>0.16300000000000001</v>
      </c>
      <c r="BE37" s="4">
        <v>2.5999999999999999E-2</v>
      </c>
      <c r="BF37" s="4">
        <v>2.0699999999999998</v>
      </c>
      <c r="BG37" s="4">
        <v>51.3</v>
      </c>
      <c r="BH37" s="4">
        <v>43</v>
      </c>
      <c r="BI37" s="4">
        <v>427</v>
      </c>
      <c r="BJ37" s="4">
        <v>1.08</v>
      </c>
      <c r="BK37" s="4">
        <v>0.1</v>
      </c>
      <c r="BL37" s="4">
        <v>4.25</v>
      </c>
      <c r="BM37" s="4">
        <v>0.14000000000000001</v>
      </c>
      <c r="BN37" s="4">
        <v>2.79</v>
      </c>
      <c r="BO37" s="4">
        <v>0.08</v>
      </c>
      <c r="BP37" s="4">
        <v>0.2</v>
      </c>
      <c r="BQ37" s="24">
        <f t="shared" si="37"/>
        <v>2.3926380368098159</v>
      </c>
      <c r="BR37" s="24">
        <f t="shared" si="38"/>
        <v>20.772946859903382</v>
      </c>
      <c r="BS37" s="9" t="s">
        <v>130</v>
      </c>
    </row>
    <row r="38" spans="1:71" ht="22.2" customHeight="1">
      <c r="A38" s="4" t="s">
        <v>91</v>
      </c>
      <c r="B38" s="4" t="s">
        <v>92</v>
      </c>
      <c r="C38" s="4" t="s">
        <v>91</v>
      </c>
      <c r="D38" s="4" t="s">
        <v>93</v>
      </c>
      <c r="E38" s="15">
        <v>37.99</v>
      </c>
      <c r="F38" s="15">
        <v>1.93</v>
      </c>
      <c r="G38" s="15">
        <v>14.16</v>
      </c>
      <c r="H38" s="15"/>
      <c r="I38" s="15"/>
      <c r="J38" s="15">
        <v>1.26</v>
      </c>
      <c r="K38" s="15">
        <v>35</v>
      </c>
      <c r="L38" s="15">
        <v>0.46</v>
      </c>
      <c r="M38" s="15">
        <v>0.03</v>
      </c>
      <c r="N38" s="15">
        <v>9.5000000000000001E-2</v>
      </c>
      <c r="O38" s="15">
        <v>0.16</v>
      </c>
      <c r="P38" s="15">
        <v>0.14000000000000001</v>
      </c>
      <c r="Q38" s="15"/>
      <c r="R38" s="15"/>
      <c r="S38" s="15"/>
      <c r="T38" s="15"/>
      <c r="U38" s="15"/>
      <c r="V38" s="15">
        <v>8.07</v>
      </c>
      <c r="W38" s="15"/>
      <c r="X38" s="22">
        <f>E38+F38+G38+H38+I38+J38+K38+L38+M38+N38+O38+P38+V38+Q38+R38+S38</f>
        <v>99.294999999999987</v>
      </c>
      <c r="Y38" s="23">
        <f t="shared" si="23"/>
        <v>91.224999999999994</v>
      </c>
      <c r="Z38" s="24">
        <f>X38/Y38</f>
        <v>1.0884625924910933</v>
      </c>
      <c r="AA38" s="25">
        <f t="shared" si="39"/>
        <v>41.350693888736636</v>
      </c>
      <c r="AB38" s="25">
        <f t="shared" si="40"/>
        <v>2.1007328035078099</v>
      </c>
      <c r="AC38" s="25">
        <f t="shared" si="41"/>
        <v>15.412630309673881</v>
      </c>
      <c r="AD38" s="25"/>
      <c r="AE38" s="25"/>
      <c r="AF38" s="25">
        <f t="shared" si="42"/>
        <v>1.3714628665387776</v>
      </c>
      <c r="AG38" s="25">
        <f t="shared" si="43"/>
        <v>38.096190737188266</v>
      </c>
      <c r="AH38" s="25">
        <f t="shared" si="44"/>
        <v>0.50069279254590293</v>
      </c>
      <c r="AI38" s="25">
        <f t="shared" si="45"/>
        <v>3.2653877774732797E-2</v>
      </c>
      <c r="AJ38" s="25">
        <f t="shared" si="46"/>
        <v>0.10340394628665386</v>
      </c>
      <c r="AK38" s="25">
        <f t="shared" si="47"/>
        <v>0.17415401479857492</v>
      </c>
      <c r="AL38" s="25">
        <f t="shared" si="48"/>
        <v>0.15238476294875308</v>
      </c>
      <c r="AM38" s="26"/>
      <c r="AN38" s="26"/>
      <c r="AO38" s="26"/>
      <c r="AP38" s="4"/>
      <c r="AQ38" s="4"/>
      <c r="AR38" s="4">
        <v>6.35</v>
      </c>
      <c r="AS38" s="4">
        <v>12.17</v>
      </c>
      <c r="AT38" s="4">
        <v>1.38</v>
      </c>
      <c r="AU38" s="4">
        <v>5.45</v>
      </c>
      <c r="AV38" s="4">
        <v>1.08</v>
      </c>
      <c r="AW38" s="4">
        <v>0.16</v>
      </c>
      <c r="AX38" s="4">
        <v>0.84</v>
      </c>
      <c r="AY38" s="4">
        <v>0.1</v>
      </c>
      <c r="AZ38" s="4">
        <v>0.48</v>
      </c>
      <c r="BA38" s="4">
        <v>0.08</v>
      </c>
      <c r="BB38" s="4">
        <v>0.21</v>
      </c>
      <c r="BC38" s="4">
        <v>0.03</v>
      </c>
      <c r="BD38" s="4">
        <v>0.2</v>
      </c>
      <c r="BE38" s="4">
        <v>0.03</v>
      </c>
      <c r="BF38" s="4">
        <v>2.39</v>
      </c>
      <c r="BG38" s="4">
        <v>38.090000000000003</v>
      </c>
      <c r="BH38" s="4">
        <v>13.85</v>
      </c>
      <c r="BI38" s="4">
        <v>178.36</v>
      </c>
      <c r="BJ38" s="4">
        <v>1.74</v>
      </c>
      <c r="BK38" s="4">
        <v>0.15</v>
      </c>
      <c r="BL38" s="4">
        <v>37.94</v>
      </c>
      <c r="BM38" s="4">
        <v>1.1200000000000001</v>
      </c>
      <c r="BN38" s="4">
        <v>4.07</v>
      </c>
      <c r="BO38" s="4">
        <v>1.92</v>
      </c>
      <c r="BP38" s="4">
        <v>4.22</v>
      </c>
      <c r="BQ38" s="24">
        <f t="shared" si="37"/>
        <v>2.4</v>
      </c>
      <c r="BR38" s="24">
        <f t="shared" si="38"/>
        <v>5.7949790794979075</v>
      </c>
      <c r="BS38" s="9" t="s">
        <v>129</v>
      </c>
    </row>
    <row r="39" spans="1:71" ht="20.399999999999999" customHeight="1">
      <c r="A39" s="4" t="s">
        <v>94</v>
      </c>
      <c r="B39" s="4" t="s">
        <v>92</v>
      </c>
      <c r="C39" s="4" t="s">
        <v>94</v>
      </c>
      <c r="D39" s="4" t="s">
        <v>93</v>
      </c>
      <c r="E39" s="15">
        <v>35.28</v>
      </c>
      <c r="F39" s="15">
        <v>1.43</v>
      </c>
      <c r="G39" s="15">
        <v>13.69</v>
      </c>
      <c r="H39" s="15"/>
      <c r="I39" s="15"/>
      <c r="J39" s="15">
        <v>1.78</v>
      </c>
      <c r="K39" s="15">
        <v>34.92</v>
      </c>
      <c r="L39" s="15">
        <v>0.38</v>
      </c>
      <c r="M39" s="15">
        <v>0.02</v>
      </c>
      <c r="N39" s="15">
        <v>7.0000000000000007E-2</v>
      </c>
      <c r="O39" s="15">
        <v>0.1</v>
      </c>
      <c r="P39" s="15">
        <v>0.12</v>
      </c>
      <c r="Q39" s="15"/>
      <c r="R39" s="15"/>
      <c r="S39" s="15"/>
      <c r="T39" s="15"/>
      <c r="U39" s="15"/>
      <c r="V39" s="15">
        <v>11.65</v>
      </c>
      <c r="W39" s="15"/>
      <c r="X39" s="22">
        <f>E39+F39+G39+H39+I39+J39+K39+L39+M39+N39+O39+P39+V39+Q39+R39+S39</f>
        <v>99.439999999999984</v>
      </c>
      <c r="Y39" s="23">
        <f t="shared" si="23"/>
        <v>87.789999999999978</v>
      </c>
      <c r="Z39" s="24">
        <f t="shared" si="24"/>
        <v>1.1327030413486732</v>
      </c>
      <c r="AA39" s="25">
        <f t="shared" si="39"/>
        <v>39.961763298781193</v>
      </c>
      <c r="AB39" s="25">
        <f t="shared" si="40"/>
        <v>1.6197653491286026</v>
      </c>
      <c r="AC39" s="25">
        <f t="shared" si="41"/>
        <v>15.506704636063334</v>
      </c>
      <c r="AD39" s="25"/>
      <c r="AE39" s="25"/>
      <c r="AF39" s="25">
        <f t="shared" si="42"/>
        <v>2.0162114136006384</v>
      </c>
      <c r="AG39" s="25">
        <f t="shared" si="43"/>
        <v>39.553990203895665</v>
      </c>
      <c r="AH39" s="25">
        <f t="shared" si="44"/>
        <v>0.43042715571249579</v>
      </c>
      <c r="AI39" s="25">
        <f t="shared" si="45"/>
        <v>2.2654060826973462E-2</v>
      </c>
      <c r="AJ39" s="25">
        <f t="shared" si="46"/>
        <v>7.9289212894407129E-2</v>
      </c>
      <c r="AK39" s="25">
        <f t="shared" si="47"/>
        <v>0.11327030413486733</v>
      </c>
      <c r="AL39" s="25">
        <f t="shared" si="48"/>
        <v>0.13592436496184077</v>
      </c>
      <c r="AM39" s="26"/>
      <c r="AN39" s="26"/>
      <c r="AO39" s="26"/>
      <c r="AP39" s="4"/>
      <c r="AQ39" s="4"/>
      <c r="AR39" s="4">
        <v>5.21</v>
      </c>
      <c r="AS39" s="4">
        <v>11.03</v>
      </c>
      <c r="AT39" s="4">
        <v>1.31</v>
      </c>
      <c r="AU39" s="4">
        <v>5.41</v>
      </c>
      <c r="AV39" s="4">
        <v>1.1399999999999999</v>
      </c>
      <c r="AW39" s="4">
        <v>0.22</v>
      </c>
      <c r="AX39" s="4">
        <v>0.93</v>
      </c>
      <c r="AY39" s="4">
        <v>0.12</v>
      </c>
      <c r="AZ39" s="4">
        <v>0.63</v>
      </c>
      <c r="BA39" s="4">
        <v>0.11</v>
      </c>
      <c r="BB39" s="4">
        <v>0.28999999999999998</v>
      </c>
      <c r="BC39" s="4">
        <v>0.04</v>
      </c>
      <c r="BD39" s="4">
        <v>0.26</v>
      </c>
      <c r="BE39" s="4">
        <v>0.04</v>
      </c>
      <c r="BF39" s="4">
        <v>3.39</v>
      </c>
      <c r="BG39" s="4">
        <v>22.72</v>
      </c>
      <c r="BH39" s="4">
        <v>68.73</v>
      </c>
      <c r="BI39" s="4">
        <v>171.61</v>
      </c>
      <c r="BJ39" s="4">
        <v>1.26</v>
      </c>
      <c r="BK39" s="4">
        <v>0.06</v>
      </c>
      <c r="BL39" s="4">
        <v>56.51</v>
      </c>
      <c r="BM39" s="4">
        <v>1.58</v>
      </c>
      <c r="BN39" s="4">
        <v>2.06</v>
      </c>
      <c r="BO39" s="4">
        <v>0.54</v>
      </c>
      <c r="BP39" s="4">
        <v>1.29</v>
      </c>
      <c r="BQ39" s="24">
        <f t="shared" si="37"/>
        <v>2.4230769230769229</v>
      </c>
      <c r="BR39" s="24">
        <f t="shared" si="38"/>
        <v>20.274336283185843</v>
      </c>
      <c r="BS39" s="9" t="s">
        <v>129</v>
      </c>
    </row>
    <row r="40" spans="1:71" ht="17.399999999999999" customHeight="1">
      <c r="A40" s="4" t="s">
        <v>95</v>
      </c>
      <c r="B40" s="4" t="s">
        <v>92</v>
      </c>
      <c r="C40" s="4" t="s">
        <v>95</v>
      </c>
      <c r="D40" s="4" t="s">
        <v>93</v>
      </c>
      <c r="E40" s="15">
        <v>36.17</v>
      </c>
      <c r="F40" s="15">
        <v>1.7</v>
      </c>
      <c r="G40" s="15">
        <v>13.92</v>
      </c>
      <c r="H40" s="15"/>
      <c r="I40" s="15"/>
      <c r="J40" s="15">
        <v>1.41</v>
      </c>
      <c r="K40" s="15">
        <v>35.35</v>
      </c>
      <c r="L40" s="15">
        <v>0.7</v>
      </c>
      <c r="M40" s="15">
        <v>0.02</v>
      </c>
      <c r="N40" s="15">
        <v>0.09</v>
      </c>
      <c r="O40" s="15">
        <v>0.13</v>
      </c>
      <c r="P40" s="15">
        <v>0.13</v>
      </c>
      <c r="Q40" s="15"/>
      <c r="R40" s="15"/>
      <c r="S40" s="15"/>
      <c r="T40" s="15"/>
      <c r="U40" s="15"/>
      <c r="V40" s="15">
        <v>9.77</v>
      </c>
      <c r="W40" s="15"/>
      <c r="X40" s="22">
        <f>E40+F40+G40+H40+I40+J40+K40+L40+M40+N40+O40+P40+V40+Q40+R40+S40</f>
        <v>99.39</v>
      </c>
      <c r="Y40" s="23">
        <f t="shared" si="23"/>
        <v>89.62</v>
      </c>
      <c r="Z40" s="24">
        <f t="shared" si="24"/>
        <v>1.1090158446775273</v>
      </c>
      <c r="AA40" s="25">
        <f t="shared" si="39"/>
        <v>40.113103101986162</v>
      </c>
      <c r="AB40" s="25">
        <f t="shared" si="40"/>
        <v>1.8853269359517963</v>
      </c>
      <c r="AC40" s="25">
        <f t="shared" si="41"/>
        <v>15.43750055791118</v>
      </c>
      <c r="AD40" s="25"/>
      <c r="AE40" s="25"/>
      <c r="AF40" s="25">
        <f t="shared" si="42"/>
        <v>1.5637123409953135</v>
      </c>
      <c r="AG40" s="25">
        <f t="shared" si="43"/>
        <v>39.203710109350595</v>
      </c>
      <c r="AH40" s="25">
        <f t="shared" si="44"/>
        <v>0.77631109127426912</v>
      </c>
      <c r="AI40" s="25">
        <f t="shared" si="45"/>
        <v>2.2180316893550548E-2</v>
      </c>
      <c r="AJ40" s="25">
        <f t="shared" si="46"/>
        <v>9.9811426020977451E-2</v>
      </c>
      <c r="AK40" s="25">
        <f t="shared" si="47"/>
        <v>0.14417205980807857</v>
      </c>
      <c r="AL40" s="25">
        <f t="shared" si="48"/>
        <v>0.14417205980807857</v>
      </c>
      <c r="AM40" s="26"/>
      <c r="AN40" s="26"/>
      <c r="AO40" s="26"/>
      <c r="AP40" s="4"/>
      <c r="AQ40" s="4"/>
      <c r="AR40" s="4">
        <v>5.53</v>
      </c>
      <c r="AS40" s="4">
        <v>11.84</v>
      </c>
      <c r="AT40" s="4">
        <v>1.47</v>
      </c>
      <c r="AU40" s="4">
        <v>6.33</v>
      </c>
      <c r="AV40" s="4">
        <v>1.45</v>
      </c>
      <c r="AW40" s="4">
        <v>0.27</v>
      </c>
      <c r="AX40" s="4">
        <v>1.26</v>
      </c>
      <c r="AY40" s="4">
        <v>0.18</v>
      </c>
      <c r="AZ40" s="4">
        <v>0.83</v>
      </c>
      <c r="BA40" s="4">
        <v>0.17</v>
      </c>
      <c r="BB40" s="4">
        <v>0.33</v>
      </c>
      <c r="BC40" s="4">
        <v>0.06</v>
      </c>
      <c r="BD40" s="4">
        <v>0.31</v>
      </c>
      <c r="BE40" s="4">
        <v>0.05</v>
      </c>
      <c r="BF40" s="4">
        <v>5.14</v>
      </c>
      <c r="BG40" s="4">
        <v>33.65</v>
      </c>
      <c r="BH40" s="4">
        <v>78.89</v>
      </c>
      <c r="BI40" s="4">
        <v>345.18</v>
      </c>
      <c r="BJ40" s="4">
        <v>1.1100000000000001</v>
      </c>
      <c r="BK40" s="4">
        <v>0.06</v>
      </c>
      <c r="BL40" s="4">
        <v>25.79</v>
      </c>
      <c r="BM40" s="4">
        <v>0.61</v>
      </c>
      <c r="BN40" s="4">
        <v>2.25</v>
      </c>
      <c r="BO40" s="4">
        <v>0.81</v>
      </c>
      <c r="BP40" s="4">
        <v>1.77</v>
      </c>
      <c r="BQ40" s="24">
        <f t="shared" si="37"/>
        <v>2.6774193548387095</v>
      </c>
      <c r="BR40" s="24">
        <f t="shared" si="38"/>
        <v>15.348249027237355</v>
      </c>
      <c r="BS40" s="9" t="s">
        <v>129</v>
      </c>
    </row>
    <row r="41" spans="1:71">
      <c r="A41" s="4" t="s">
        <v>96</v>
      </c>
      <c r="B41" s="4" t="s">
        <v>92</v>
      </c>
      <c r="C41" s="4" t="s">
        <v>96</v>
      </c>
      <c r="D41" s="4" t="s">
        <v>97</v>
      </c>
      <c r="E41" s="15">
        <v>52.86</v>
      </c>
      <c r="F41" s="15">
        <v>18.239999999999998</v>
      </c>
      <c r="G41" s="15">
        <v>2.68</v>
      </c>
      <c r="H41" s="15"/>
      <c r="I41" s="15"/>
      <c r="J41" s="15">
        <v>4.08</v>
      </c>
      <c r="K41" s="15">
        <v>4.9800000000000004</v>
      </c>
      <c r="L41" s="15">
        <v>1.81</v>
      </c>
      <c r="M41" s="15">
        <v>3.44</v>
      </c>
      <c r="N41" s="15">
        <v>1.43</v>
      </c>
      <c r="O41" s="15">
        <v>0.09</v>
      </c>
      <c r="P41" s="15">
        <v>0.15</v>
      </c>
      <c r="Q41" s="15"/>
      <c r="R41" s="15"/>
      <c r="S41" s="15"/>
      <c r="T41" s="15"/>
      <c r="U41" s="15"/>
      <c r="V41" s="15">
        <v>1.69</v>
      </c>
      <c r="W41" s="15"/>
      <c r="X41" s="22">
        <f>E41+F41+G41+H41+I41+J41+K41+L41+M41+N41+O41+P41+V41+Q41+R41+S41</f>
        <v>91.450000000000017</v>
      </c>
      <c r="Y41" s="23">
        <f t="shared" si="23"/>
        <v>89.760000000000019</v>
      </c>
      <c r="Z41" s="24">
        <f t="shared" si="24"/>
        <v>1.0188279857397504</v>
      </c>
      <c r="AA41" s="25">
        <f t="shared" si="39"/>
        <v>53.855247326203205</v>
      </c>
      <c r="AB41" s="25">
        <f t="shared" si="40"/>
        <v>18.583422459893047</v>
      </c>
      <c r="AC41" s="25">
        <f t="shared" si="41"/>
        <v>2.7304590017825312</v>
      </c>
      <c r="AD41" s="25"/>
      <c r="AE41" s="25"/>
      <c r="AF41" s="25">
        <f t="shared" si="42"/>
        <v>4.1568181818181822</v>
      </c>
      <c r="AG41" s="25">
        <f t="shared" si="43"/>
        <v>5.0737633689839576</v>
      </c>
      <c r="AH41" s="25">
        <f t="shared" si="44"/>
        <v>1.8440786541889482</v>
      </c>
      <c r="AI41" s="25">
        <f t="shared" si="45"/>
        <v>3.5047682709447412</v>
      </c>
      <c r="AJ41" s="25">
        <f t="shared" si="46"/>
        <v>1.456924019607843</v>
      </c>
      <c r="AK41" s="25">
        <f t="shared" si="47"/>
        <v>9.1694518716577536E-2</v>
      </c>
      <c r="AL41" s="25">
        <f t="shared" si="48"/>
        <v>0.15282419786096255</v>
      </c>
      <c r="AM41" s="26"/>
      <c r="AN41" s="26"/>
      <c r="AO41" s="26"/>
      <c r="AP41" s="4"/>
      <c r="AQ41" s="4"/>
      <c r="AR41" s="4">
        <v>42.68</v>
      </c>
      <c r="AS41" s="4">
        <v>85.11</v>
      </c>
      <c r="AT41" s="4">
        <v>9.8000000000000007</v>
      </c>
      <c r="AU41" s="4">
        <v>38.57</v>
      </c>
      <c r="AV41" s="4">
        <v>7.8</v>
      </c>
      <c r="AW41" s="4">
        <v>1.26</v>
      </c>
      <c r="AX41" s="4">
        <v>7.09</v>
      </c>
      <c r="AY41" s="4">
        <v>1.1000000000000001</v>
      </c>
      <c r="AZ41" s="4">
        <v>6.8</v>
      </c>
      <c r="BA41" s="4">
        <v>1.37</v>
      </c>
      <c r="BB41" s="4">
        <v>3.97</v>
      </c>
      <c r="BC41" s="4">
        <v>0.62</v>
      </c>
      <c r="BD41" s="4">
        <v>4.1399999999999997</v>
      </c>
      <c r="BE41" s="4">
        <v>0.62</v>
      </c>
      <c r="BF41" s="4">
        <v>40.18</v>
      </c>
      <c r="BG41" s="4">
        <v>134.55000000000001</v>
      </c>
      <c r="BH41" s="4">
        <v>90.18</v>
      </c>
      <c r="BI41" s="4">
        <v>502.96</v>
      </c>
      <c r="BJ41" s="4">
        <v>14.66</v>
      </c>
      <c r="BK41" s="4">
        <v>0.88</v>
      </c>
      <c r="BL41" s="4">
        <v>230.48</v>
      </c>
      <c r="BM41" s="4">
        <v>6.43</v>
      </c>
      <c r="BN41" s="4">
        <v>22.63</v>
      </c>
      <c r="BO41" s="4">
        <v>2.3199999999999998</v>
      </c>
      <c r="BP41" s="4">
        <v>15.14</v>
      </c>
      <c r="BQ41" s="24">
        <f t="shared" si="37"/>
        <v>1.6425120772946862</v>
      </c>
      <c r="BR41" s="24">
        <f t="shared" si="38"/>
        <v>2.2444001991040321</v>
      </c>
      <c r="BS41" s="9" t="s">
        <v>129</v>
      </c>
    </row>
    <row r="42" spans="1:71">
      <c r="A42" s="4" t="s">
        <v>98</v>
      </c>
      <c r="B42" s="4"/>
      <c r="C42" s="4"/>
      <c r="D42" s="4" t="s">
        <v>99</v>
      </c>
      <c r="E42" s="15">
        <v>72.38</v>
      </c>
      <c r="F42" s="15">
        <v>16.100000000000001</v>
      </c>
      <c r="G42" s="15">
        <v>0.92</v>
      </c>
      <c r="H42" s="15"/>
      <c r="I42" s="15"/>
      <c r="J42" s="15">
        <v>1.95</v>
      </c>
      <c r="K42" s="15">
        <v>0.38</v>
      </c>
      <c r="L42" s="15">
        <v>2.09</v>
      </c>
      <c r="M42" s="15">
        <v>5.69</v>
      </c>
      <c r="N42" s="15">
        <v>0.14000000000000001</v>
      </c>
      <c r="O42" s="15">
        <v>0.03</v>
      </c>
      <c r="P42" s="15">
        <v>0.01</v>
      </c>
      <c r="Q42" s="15"/>
      <c r="R42" s="15"/>
      <c r="S42" s="15"/>
      <c r="T42" s="15"/>
      <c r="U42" s="15"/>
      <c r="V42" s="15">
        <v>0.53</v>
      </c>
      <c r="W42" s="15"/>
      <c r="X42" s="15">
        <v>100.22</v>
      </c>
      <c r="Y42" s="23">
        <f t="shared" si="23"/>
        <v>99.69</v>
      </c>
      <c r="Z42" s="24">
        <f t="shared" si="24"/>
        <v>1.0053164810913833</v>
      </c>
      <c r="AA42" s="25">
        <f t="shared" si="39"/>
        <v>72.764806901394323</v>
      </c>
      <c r="AB42" s="25">
        <f t="shared" si="40"/>
        <v>16.185595345571272</v>
      </c>
      <c r="AC42" s="25">
        <f t="shared" si="41"/>
        <v>0.92489116260407267</v>
      </c>
      <c r="AD42" s="25"/>
      <c r="AE42" s="25"/>
      <c r="AF42" s="25">
        <f t="shared" si="42"/>
        <v>1.9603671381281973</v>
      </c>
      <c r="AG42" s="25">
        <f t="shared" si="43"/>
        <v>0.38202026281472568</v>
      </c>
      <c r="AH42" s="25">
        <f t="shared" si="44"/>
        <v>2.1011114454809907</v>
      </c>
      <c r="AI42" s="25">
        <f t="shared" si="45"/>
        <v>5.7202507774099711</v>
      </c>
      <c r="AJ42" s="25">
        <f t="shared" si="46"/>
        <v>0.14074430735279367</v>
      </c>
      <c r="AK42" s="25">
        <f t="shared" si="47"/>
        <v>3.0159494432741497E-2</v>
      </c>
      <c r="AL42" s="25">
        <f t="shared" si="48"/>
        <v>1.0053164810913832E-2</v>
      </c>
      <c r="AM42" s="26"/>
      <c r="AN42" s="26"/>
      <c r="AO42" s="26"/>
      <c r="AP42" s="4"/>
      <c r="AQ42" s="4"/>
      <c r="AR42" s="4">
        <v>9.66</v>
      </c>
      <c r="AS42" s="4">
        <v>21.83</v>
      </c>
      <c r="AT42" s="4">
        <v>2.79</v>
      </c>
      <c r="AU42" s="4">
        <v>11.43</v>
      </c>
      <c r="AV42" s="4">
        <v>2.72</v>
      </c>
      <c r="AW42" s="4">
        <v>0.68</v>
      </c>
      <c r="AX42" s="4">
        <v>1.93</v>
      </c>
      <c r="AY42" s="4">
        <v>0.25</v>
      </c>
      <c r="AZ42" s="4">
        <v>1.22</v>
      </c>
      <c r="BA42" s="4">
        <v>0.22</v>
      </c>
      <c r="BB42" s="4">
        <v>0.62</v>
      </c>
      <c r="BC42" s="4">
        <v>0.09</v>
      </c>
      <c r="BD42" s="4">
        <v>0.6</v>
      </c>
      <c r="BE42" s="4">
        <v>0.1</v>
      </c>
      <c r="BF42" s="4">
        <v>6.43</v>
      </c>
      <c r="BG42" s="4">
        <v>43</v>
      </c>
      <c r="BH42" s="4">
        <v>778</v>
      </c>
      <c r="BI42" s="4">
        <v>268</v>
      </c>
      <c r="BJ42" s="4">
        <v>3.19</v>
      </c>
      <c r="BK42" s="4">
        <v>0.24</v>
      </c>
      <c r="BL42" s="4">
        <v>82</v>
      </c>
      <c r="BM42" s="4">
        <v>2.48</v>
      </c>
      <c r="BN42" s="4">
        <v>20.5</v>
      </c>
      <c r="BO42" s="4">
        <v>1.1599999999999999</v>
      </c>
      <c r="BP42" s="4">
        <v>2.85</v>
      </c>
      <c r="BQ42" s="24">
        <f t="shared" si="37"/>
        <v>2.0333333333333332</v>
      </c>
      <c r="BR42" s="24">
        <f t="shared" si="38"/>
        <v>120.99533437013997</v>
      </c>
      <c r="BS42" s="9" t="s">
        <v>134</v>
      </c>
    </row>
    <row r="43" spans="1:71">
      <c r="A43" s="4" t="s">
        <v>100</v>
      </c>
      <c r="B43" s="4"/>
      <c r="C43" s="4"/>
      <c r="D43" s="4" t="s">
        <v>99</v>
      </c>
      <c r="E43" s="15">
        <v>71.81</v>
      </c>
      <c r="F43" s="15">
        <v>16.52</v>
      </c>
      <c r="G43" s="15">
        <v>1.22</v>
      </c>
      <c r="H43" s="15"/>
      <c r="I43" s="15"/>
      <c r="J43" s="15">
        <v>3.6</v>
      </c>
      <c r="K43" s="15">
        <v>0.41</v>
      </c>
      <c r="L43" s="15">
        <v>0.72</v>
      </c>
      <c r="M43" s="15">
        <v>5.23</v>
      </c>
      <c r="N43" s="15">
        <v>0.1</v>
      </c>
      <c r="O43" s="15">
        <v>0.05</v>
      </c>
      <c r="P43" s="15">
        <v>0.01</v>
      </c>
      <c r="Q43" s="15"/>
      <c r="R43" s="15"/>
      <c r="S43" s="15"/>
      <c r="T43" s="15"/>
      <c r="U43" s="15"/>
      <c r="V43" s="15">
        <v>0.44</v>
      </c>
      <c r="W43" s="15"/>
      <c r="X43" s="15">
        <v>100.11</v>
      </c>
      <c r="Y43" s="23">
        <f t="shared" si="23"/>
        <v>99.67</v>
      </c>
      <c r="Z43" s="24">
        <f t="shared" si="24"/>
        <v>1.0044145680746464</v>
      </c>
      <c r="AA43" s="25">
        <f t="shared" si="39"/>
        <v>72.127010133440351</v>
      </c>
      <c r="AB43" s="25">
        <f t="shared" si="40"/>
        <v>16.592928664593156</v>
      </c>
      <c r="AC43" s="25">
        <f t="shared" si="41"/>
        <v>1.2253857730510684</v>
      </c>
      <c r="AD43" s="25"/>
      <c r="AE43" s="25"/>
      <c r="AF43" s="25">
        <f t="shared" si="42"/>
        <v>3.6158924450687269</v>
      </c>
      <c r="AG43" s="25">
        <f t="shared" si="43"/>
        <v>0.411809972910605</v>
      </c>
      <c r="AH43" s="25">
        <f t="shared" si="44"/>
        <v>0.72317848901374537</v>
      </c>
      <c r="AI43" s="25">
        <f t="shared" si="45"/>
        <v>5.2530881910304013</v>
      </c>
      <c r="AJ43" s="25">
        <f t="shared" si="46"/>
        <v>0.10044145680746464</v>
      </c>
      <c r="AK43" s="25">
        <f t="shared" si="47"/>
        <v>5.0220728403732318E-2</v>
      </c>
      <c r="AL43" s="25">
        <f t="shared" si="48"/>
        <v>1.0044145680746464E-2</v>
      </c>
      <c r="AM43" s="26"/>
      <c r="AN43" s="26"/>
      <c r="AO43" s="26"/>
      <c r="AP43" s="4"/>
      <c r="AQ43" s="4"/>
      <c r="AR43" s="4">
        <v>15.69</v>
      </c>
      <c r="AS43" s="4">
        <v>30.31</v>
      </c>
      <c r="AT43" s="4">
        <v>3.57</v>
      </c>
      <c r="AU43" s="4">
        <v>13.58</v>
      </c>
      <c r="AV43" s="4">
        <v>2.33</v>
      </c>
      <c r="AW43" s="4">
        <v>1.21</v>
      </c>
      <c r="AX43" s="4">
        <v>1.6</v>
      </c>
      <c r="AY43" s="4">
        <v>0.19</v>
      </c>
      <c r="AZ43" s="4">
        <v>0.84</v>
      </c>
      <c r="BA43" s="4">
        <v>0.14000000000000001</v>
      </c>
      <c r="BB43" s="4">
        <v>0.39</v>
      </c>
      <c r="BC43" s="4">
        <v>0.05</v>
      </c>
      <c r="BD43" s="4">
        <v>0.33</v>
      </c>
      <c r="BE43" s="4">
        <v>0.06</v>
      </c>
      <c r="BF43" s="4">
        <v>3.99</v>
      </c>
      <c r="BG43" s="4">
        <v>19</v>
      </c>
      <c r="BH43" s="4">
        <v>754</v>
      </c>
      <c r="BI43" s="4">
        <v>201</v>
      </c>
      <c r="BJ43" s="4">
        <v>1.1299999999999999</v>
      </c>
      <c r="BK43" s="4">
        <v>0.05</v>
      </c>
      <c r="BL43" s="4">
        <v>83</v>
      </c>
      <c r="BM43" s="4">
        <v>2.1800000000000002</v>
      </c>
      <c r="BN43" s="4">
        <v>17.5</v>
      </c>
      <c r="BO43" s="4">
        <v>0.64</v>
      </c>
      <c r="BP43" s="4">
        <v>4.24</v>
      </c>
      <c r="BQ43" s="24">
        <f t="shared" si="37"/>
        <v>2.5454545454545454</v>
      </c>
      <c r="BR43" s="24">
        <f t="shared" si="38"/>
        <v>188.97243107769424</v>
      </c>
      <c r="BS43" s="9" t="s">
        <v>134</v>
      </c>
    </row>
    <row r="44" spans="1:71">
      <c r="A44" s="4" t="s">
        <v>101</v>
      </c>
      <c r="B44" s="4"/>
      <c r="C44" s="4"/>
      <c r="D44" s="4" t="s">
        <v>99</v>
      </c>
      <c r="E44" s="15">
        <v>71.16</v>
      </c>
      <c r="F44" s="15">
        <v>15.98</v>
      </c>
      <c r="G44" s="15">
        <v>1.57</v>
      </c>
      <c r="H44" s="15"/>
      <c r="I44" s="15"/>
      <c r="J44" s="15">
        <v>2.1800000000000002</v>
      </c>
      <c r="K44" s="15">
        <v>0.81</v>
      </c>
      <c r="L44" s="15">
        <v>0.81</v>
      </c>
      <c r="M44" s="15">
        <v>5.98</v>
      </c>
      <c r="N44" s="15">
        <v>0.17</v>
      </c>
      <c r="O44" s="15">
        <v>0.05</v>
      </c>
      <c r="P44" s="15">
        <v>0.02</v>
      </c>
      <c r="Q44" s="15"/>
      <c r="R44" s="15"/>
      <c r="S44" s="15"/>
      <c r="T44" s="15"/>
      <c r="U44" s="15"/>
      <c r="V44" s="15">
        <v>0.77</v>
      </c>
      <c r="W44" s="15"/>
      <c r="X44" s="15">
        <v>99.49</v>
      </c>
      <c r="Y44" s="23">
        <f t="shared" si="23"/>
        <v>98.72</v>
      </c>
      <c r="Z44" s="24">
        <f t="shared" si="24"/>
        <v>1.0077998379254456</v>
      </c>
      <c r="AA44" s="25">
        <f t="shared" si="39"/>
        <v>71.715036466774706</v>
      </c>
      <c r="AB44" s="25">
        <f t="shared" si="40"/>
        <v>16.104641410048622</v>
      </c>
      <c r="AC44" s="25">
        <f t="shared" si="41"/>
        <v>1.5822457455429497</v>
      </c>
      <c r="AD44" s="25"/>
      <c r="AE44" s="25"/>
      <c r="AF44" s="25">
        <f t="shared" si="42"/>
        <v>2.1970036466774716</v>
      </c>
      <c r="AG44" s="25">
        <f t="shared" si="43"/>
        <v>0.81631786871961098</v>
      </c>
      <c r="AH44" s="25">
        <f t="shared" si="44"/>
        <v>0.81631786871961098</v>
      </c>
      <c r="AI44" s="25">
        <f t="shared" si="45"/>
        <v>6.0266430307941654</v>
      </c>
      <c r="AJ44" s="25">
        <f t="shared" si="46"/>
        <v>0.17132597244732575</v>
      </c>
      <c r="AK44" s="25">
        <f t="shared" si="47"/>
        <v>5.0389991896272281E-2</v>
      </c>
      <c r="AL44" s="25">
        <f t="shared" si="48"/>
        <v>2.0155996758508911E-2</v>
      </c>
      <c r="AM44" s="26"/>
      <c r="AN44" s="26"/>
      <c r="AO44" s="26"/>
      <c r="AP44" s="4"/>
      <c r="AQ44" s="4"/>
      <c r="AR44" s="4">
        <v>8.1</v>
      </c>
      <c r="AS44" s="4">
        <v>18.39</v>
      </c>
      <c r="AT44" s="4">
        <v>2.3199999999999998</v>
      </c>
      <c r="AU44" s="4">
        <v>9.7200000000000006</v>
      </c>
      <c r="AV44" s="4">
        <v>2.27</v>
      </c>
      <c r="AW44" s="4">
        <v>0.59</v>
      </c>
      <c r="AX44" s="4">
        <v>1.87</v>
      </c>
      <c r="AY44" s="4">
        <v>0.24</v>
      </c>
      <c r="AZ44" s="4">
        <v>1.26</v>
      </c>
      <c r="BA44" s="4">
        <v>0.2</v>
      </c>
      <c r="BB44" s="4">
        <v>0.53</v>
      </c>
      <c r="BC44" s="4">
        <v>0.08</v>
      </c>
      <c r="BD44" s="4">
        <v>0.53</v>
      </c>
      <c r="BE44" s="4">
        <v>0.08</v>
      </c>
      <c r="BF44" s="4">
        <v>6.14</v>
      </c>
      <c r="BG44" s="4">
        <v>20</v>
      </c>
      <c r="BH44" s="4">
        <v>553</v>
      </c>
      <c r="BI44" s="4">
        <v>148</v>
      </c>
      <c r="BJ44" s="4">
        <v>2.54</v>
      </c>
      <c r="BK44" s="4">
        <v>0.21</v>
      </c>
      <c r="BL44" s="4">
        <v>96</v>
      </c>
      <c r="BM44" s="4">
        <v>2.86</v>
      </c>
      <c r="BN44" s="4">
        <v>19.600000000000001</v>
      </c>
      <c r="BO44" s="4">
        <v>0.85</v>
      </c>
      <c r="BP44" s="4">
        <v>2.61</v>
      </c>
      <c r="BQ44" s="24">
        <f t="shared" si="37"/>
        <v>2.3773584905660377</v>
      </c>
      <c r="BR44" s="24">
        <f t="shared" si="38"/>
        <v>90.065146579804562</v>
      </c>
      <c r="BS44" s="9" t="s">
        <v>133</v>
      </c>
    </row>
    <row r="45" spans="1:71">
      <c r="A45" s="4" t="s">
        <v>102</v>
      </c>
      <c r="B45" s="4"/>
      <c r="C45" s="4"/>
      <c r="D45" s="4" t="s">
        <v>99</v>
      </c>
      <c r="E45" s="15">
        <v>71.02</v>
      </c>
      <c r="F45" s="15">
        <v>16.21</v>
      </c>
      <c r="G45" s="15">
        <v>1.82</v>
      </c>
      <c r="H45" s="15"/>
      <c r="I45" s="15"/>
      <c r="J45" s="15">
        <v>2.93</v>
      </c>
      <c r="K45" s="15">
        <v>0.82</v>
      </c>
      <c r="L45" s="15">
        <v>1.1100000000000001</v>
      </c>
      <c r="M45" s="15">
        <v>4.9800000000000004</v>
      </c>
      <c r="N45" s="15">
        <v>0.19</v>
      </c>
      <c r="O45" s="15">
        <v>0.04</v>
      </c>
      <c r="P45" s="15">
        <v>0.02</v>
      </c>
      <c r="Q45" s="15"/>
      <c r="R45" s="15"/>
      <c r="S45" s="15"/>
      <c r="T45" s="15"/>
      <c r="U45" s="15"/>
      <c r="V45" s="15">
        <v>0.72</v>
      </c>
      <c r="W45" s="15"/>
      <c r="X45" s="15">
        <v>99.86</v>
      </c>
      <c r="Y45" s="23">
        <f t="shared" si="23"/>
        <v>99.14</v>
      </c>
      <c r="Z45" s="24">
        <f t="shared" si="24"/>
        <v>1.0072624571313293</v>
      </c>
      <c r="AA45" s="25">
        <f t="shared" si="39"/>
        <v>71.535779705467007</v>
      </c>
      <c r="AB45" s="25">
        <f t="shared" si="40"/>
        <v>16.327724430098851</v>
      </c>
      <c r="AC45" s="25">
        <f t="shared" si="41"/>
        <v>1.8332176719790194</v>
      </c>
      <c r="AD45" s="25"/>
      <c r="AE45" s="25"/>
      <c r="AF45" s="25">
        <f t="shared" si="42"/>
        <v>2.9512789993947952</v>
      </c>
      <c r="AG45" s="25">
        <f t="shared" si="43"/>
        <v>0.82595521484768997</v>
      </c>
      <c r="AH45" s="25">
        <f t="shared" si="44"/>
        <v>1.1180613274157756</v>
      </c>
      <c r="AI45" s="25">
        <f t="shared" si="45"/>
        <v>5.0161670365140205</v>
      </c>
      <c r="AJ45" s="25">
        <f t="shared" si="46"/>
        <v>0.19137986685495256</v>
      </c>
      <c r="AK45" s="25">
        <f t="shared" si="47"/>
        <v>4.0290498285253176E-2</v>
      </c>
      <c r="AL45" s="25">
        <f t="shared" si="48"/>
        <v>2.0145249142626588E-2</v>
      </c>
      <c r="AM45" s="26"/>
      <c r="AN45" s="26"/>
      <c r="AO45" s="26"/>
      <c r="AP45" s="4"/>
      <c r="AQ45" s="4"/>
      <c r="AR45" s="4">
        <v>10.99</v>
      </c>
      <c r="AS45" s="4">
        <v>23.55</v>
      </c>
      <c r="AT45" s="4">
        <v>2.89</v>
      </c>
      <c r="AU45" s="4">
        <v>11.54</v>
      </c>
      <c r="AV45" s="4">
        <v>2.5499999999999998</v>
      </c>
      <c r="AW45" s="4">
        <v>0.71</v>
      </c>
      <c r="AX45" s="4">
        <v>1.93</v>
      </c>
      <c r="AY45" s="4">
        <v>0.26</v>
      </c>
      <c r="AZ45" s="4">
        <v>1.38</v>
      </c>
      <c r="BA45" s="4">
        <v>0.22</v>
      </c>
      <c r="BB45" s="4">
        <v>0.56999999999999995</v>
      </c>
      <c r="BC45" s="4">
        <v>0.08</v>
      </c>
      <c r="BD45" s="4">
        <v>0.52</v>
      </c>
      <c r="BE45" s="4">
        <v>0.08</v>
      </c>
      <c r="BF45" s="4">
        <v>6.56</v>
      </c>
      <c r="BG45" s="4">
        <v>43</v>
      </c>
      <c r="BH45" s="4">
        <v>532</v>
      </c>
      <c r="BI45" s="4">
        <v>162</v>
      </c>
      <c r="BJ45" s="4">
        <v>3.16</v>
      </c>
      <c r="BK45" s="4">
        <v>0.22</v>
      </c>
      <c r="BL45" s="4">
        <v>81</v>
      </c>
      <c r="BM45" s="4">
        <v>2.31</v>
      </c>
      <c r="BN45" s="4">
        <v>17.600000000000001</v>
      </c>
      <c r="BO45" s="4">
        <v>0.96</v>
      </c>
      <c r="BP45" s="4">
        <v>4.04</v>
      </c>
      <c r="BQ45" s="24">
        <f t="shared" si="37"/>
        <v>2.6538461538461537</v>
      </c>
      <c r="BR45" s="24">
        <f t="shared" si="38"/>
        <v>81.097560975609767</v>
      </c>
      <c r="BS45" s="9" t="s">
        <v>133</v>
      </c>
    </row>
    <row r="46" spans="1:71">
      <c r="A46" s="4" t="s">
        <v>103</v>
      </c>
      <c r="B46" s="4"/>
      <c r="C46" s="4"/>
      <c r="D46" s="4" t="s">
        <v>99</v>
      </c>
      <c r="E46" s="15">
        <v>69.67</v>
      </c>
      <c r="F46" s="15">
        <v>16.73</v>
      </c>
      <c r="G46" s="15">
        <v>2.02</v>
      </c>
      <c r="H46" s="15"/>
      <c r="I46" s="15"/>
      <c r="J46" s="15">
        <v>3.49</v>
      </c>
      <c r="K46" s="15">
        <v>0.96</v>
      </c>
      <c r="L46" s="15">
        <v>1.17</v>
      </c>
      <c r="M46" s="15">
        <v>5.0199999999999996</v>
      </c>
      <c r="N46" s="15">
        <v>0.21</v>
      </c>
      <c r="O46" s="15">
        <v>7.0000000000000007E-2</v>
      </c>
      <c r="P46" s="15">
        <v>0.03</v>
      </c>
      <c r="Q46" s="15"/>
      <c r="R46" s="15"/>
      <c r="S46" s="15"/>
      <c r="T46" s="15"/>
      <c r="U46" s="15"/>
      <c r="V46" s="15">
        <v>0.79</v>
      </c>
      <c r="W46" s="15"/>
      <c r="X46" s="15">
        <v>100.16</v>
      </c>
      <c r="Y46" s="23">
        <f t="shared" si="23"/>
        <v>99.36999999999999</v>
      </c>
      <c r="Z46" s="24">
        <f t="shared" si="24"/>
        <v>1.0079500855388952</v>
      </c>
      <c r="AA46" s="25">
        <f t="shared" si="39"/>
        <v>70.223882459494831</v>
      </c>
      <c r="AB46" s="25">
        <f t="shared" si="40"/>
        <v>16.863004931065717</v>
      </c>
      <c r="AC46" s="25">
        <f t="shared" si="41"/>
        <v>2.0360591727885682</v>
      </c>
      <c r="AD46" s="25"/>
      <c r="AE46" s="25"/>
      <c r="AF46" s="25">
        <f t="shared" si="42"/>
        <v>3.5177457985307443</v>
      </c>
      <c r="AG46" s="25">
        <f t="shared" si="43"/>
        <v>0.96763208211733931</v>
      </c>
      <c r="AH46" s="25">
        <f t="shared" si="44"/>
        <v>1.1793016000805072</v>
      </c>
      <c r="AI46" s="25">
        <f t="shared" si="45"/>
        <v>5.0599094294052538</v>
      </c>
      <c r="AJ46" s="25">
        <f t="shared" si="46"/>
        <v>0.21166951796316799</v>
      </c>
      <c r="AK46" s="25">
        <f t="shared" si="47"/>
        <v>7.0556505987722673E-2</v>
      </c>
      <c r="AL46" s="25">
        <f t="shared" si="48"/>
        <v>3.0238502566166853E-2</v>
      </c>
      <c r="AM46" s="26"/>
      <c r="AN46" s="26"/>
      <c r="AO46" s="26"/>
      <c r="AP46" s="4"/>
      <c r="AQ46" s="4"/>
      <c r="AR46" s="4">
        <v>6.56</v>
      </c>
      <c r="AS46" s="4">
        <v>13.05</v>
      </c>
      <c r="AT46" s="4">
        <v>1.57</v>
      </c>
      <c r="AU46" s="4">
        <v>6.35</v>
      </c>
      <c r="AV46" s="4">
        <v>1.46</v>
      </c>
      <c r="AW46" s="4">
        <v>0.64</v>
      </c>
      <c r="AX46" s="4">
        <v>1.1200000000000001</v>
      </c>
      <c r="AY46" s="4">
        <v>0.16</v>
      </c>
      <c r="AZ46" s="4">
        <v>0.91</v>
      </c>
      <c r="BA46" s="4">
        <v>0.18</v>
      </c>
      <c r="BB46" s="4">
        <v>0.52</v>
      </c>
      <c r="BC46" s="4">
        <v>0.09</v>
      </c>
      <c r="BD46" s="4">
        <v>0.62</v>
      </c>
      <c r="BE46" s="4">
        <v>0.09</v>
      </c>
      <c r="BF46" s="4">
        <v>5.34</v>
      </c>
      <c r="BG46" s="4">
        <v>45</v>
      </c>
      <c r="BH46" s="4">
        <v>614</v>
      </c>
      <c r="BI46" s="4">
        <v>164</v>
      </c>
      <c r="BJ46" s="4">
        <v>1.73</v>
      </c>
      <c r="BK46" s="4">
        <v>0.25</v>
      </c>
      <c r="BL46" s="4">
        <v>107</v>
      </c>
      <c r="BM46" s="4">
        <v>3.06</v>
      </c>
      <c r="BN46" s="4">
        <v>19.7</v>
      </c>
      <c r="BO46" s="4">
        <v>0.36</v>
      </c>
      <c r="BP46" s="4">
        <v>1.23</v>
      </c>
      <c r="BQ46" s="24">
        <f t="shared" si="37"/>
        <v>1.467741935483871</v>
      </c>
      <c r="BR46" s="24">
        <f t="shared" si="38"/>
        <v>114.9812734082397</v>
      </c>
      <c r="BS46" s="9" t="s">
        <v>133</v>
      </c>
    </row>
    <row r="47" spans="1:71">
      <c r="A47" s="4" t="s">
        <v>104</v>
      </c>
      <c r="B47" s="4"/>
      <c r="C47" s="4"/>
      <c r="D47" s="4" t="s">
        <v>99</v>
      </c>
      <c r="E47" s="15">
        <v>70.84</v>
      </c>
      <c r="F47" s="15">
        <v>15.92</v>
      </c>
      <c r="G47" s="15">
        <v>1.88</v>
      </c>
      <c r="H47" s="15"/>
      <c r="I47" s="15"/>
      <c r="J47" s="15">
        <v>2.77</v>
      </c>
      <c r="K47" s="15">
        <v>0.82</v>
      </c>
      <c r="L47" s="15">
        <v>1.52</v>
      </c>
      <c r="M47" s="15">
        <v>5.07</v>
      </c>
      <c r="N47" s="15">
        <v>0.17</v>
      </c>
      <c r="O47" s="15">
        <v>0.06</v>
      </c>
      <c r="P47" s="15">
        <v>0.03</v>
      </c>
      <c r="Q47" s="15"/>
      <c r="R47" s="15"/>
      <c r="S47" s="15"/>
      <c r="T47" s="15"/>
      <c r="U47" s="15"/>
      <c r="V47" s="15">
        <v>0.76</v>
      </c>
      <c r="W47" s="15"/>
      <c r="X47" s="15">
        <v>99.84</v>
      </c>
      <c r="Y47" s="23">
        <f t="shared" si="23"/>
        <v>99.08</v>
      </c>
      <c r="Z47" s="24">
        <f t="shared" si="24"/>
        <v>1.0076705692369803</v>
      </c>
      <c r="AA47" s="25">
        <f t="shared" si="39"/>
        <v>71.383383124747681</v>
      </c>
      <c r="AB47" s="25">
        <f t="shared" si="40"/>
        <v>16.042115462252728</v>
      </c>
      <c r="AC47" s="25">
        <f t="shared" si="41"/>
        <v>1.8944206701655228</v>
      </c>
      <c r="AD47" s="25"/>
      <c r="AE47" s="25"/>
      <c r="AF47" s="25">
        <f t="shared" si="42"/>
        <v>2.7912474767864355</v>
      </c>
      <c r="AG47" s="25">
        <f t="shared" si="43"/>
        <v>0.82628986677432381</v>
      </c>
      <c r="AH47" s="25">
        <f t="shared" si="44"/>
        <v>1.5316592652402101</v>
      </c>
      <c r="AI47" s="25">
        <f t="shared" si="45"/>
        <v>5.1088897860314901</v>
      </c>
      <c r="AJ47" s="25">
        <f t="shared" si="46"/>
        <v>0.17130399677028665</v>
      </c>
      <c r="AK47" s="25">
        <f t="shared" si="47"/>
        <v>6.0460234154218813E-2</v>
      </c>
      <c r="AL47" s="25">
        <f t="shared" si="48"/>
        <v>3.0230117077109406E-2</v>
      </c>
      <c r="AM47" s="26"/>
      <c r="AN47" s="26"/>
      <c r="AO47" s="26"/>
      <c r="AP47" s="4"/>
      <c r="AQ47" s="4"/>
      <c r="AR47" s="4">
        <v>4.63</v>
      </c>
      <c r="AS47" s="4">
        <v>9.31</v>
      </c>
      <c r="AT47" s="4">
        <v>1.1399999999999999</v>
      </c>
      <c r="AU47" s="4">
        <v>4.71</v>
      </c>
      <c r="AV47" s="4">
        <v>1.35</v>
      </c>
      <c r="AW47" s="4">
        <v>0.53</v>
      </c>
      <c r="AX47" s="4">
        <v>1.3</v>
      </c>
      <c r="AY47" s="4">
        <v>0.22</v>
      </c>
      <c r="AZ47" s="4">
        <v>1.33</v>
      </c>
      <c r="BA47" s="4">
        <v>0.23</v>
      </c>
      <c r="BB47" s="4">
        <v>0.59</v>
      </c>
      <c r="BC47" s="4">
        <v>0.09</v>
      </c>
      <c r="BD47" s="4">
        <v>0.57999999999999996</v>
      </c>
      <c r="BE47" s="4">
        <v>0.09</v>
      </c>
      <c r="BF47" s="4">
        <v>6.59</v>
      </c>
      <c r="BG47" s="4">
        <v>54</v>
      </c>
      <c r="BH47" s="4">
        <v>498</v>
      </c>
      <c r="BI47" s="4">
        <v>212</v>
      </c>
      <c r="BJ47" s="4">
        <v>3.27</v>
      </c>
      <c r="BK47" s="4">
        <v>0.79</v>
      </c>
      <c r="BL47" s="4">
        <v>89</v>
      </c>
      <c r="BM47" s="4">
        <v>2.65</v>
      </c>
      <c r="BN47" s="4">
        <v>18.7</v>
      </c>
      <c r="BO47" s="4">
        <v>0.67</v>
      </c>
      <c r="BP47" s="4">
        <v>1.59</v>
      </c>
      <c r="BQ47" s="24">
        <f t="shared" si="37"/>
        <v>2.2931034482758625</v>
      </c>
      <c r="BR47" s="24">
        <f t="shared" si="38"/>
        <v>75.569044006069802</v>
      </c>
      <c r="BS47" s="9" t="s">
        <v>133</v>
      </c>
    </row>
    <row r="48" spans="1:71">
      <c r="A48" s="4" t="s">
        <v>105</v>
      </c>
      <c r="B48" s="4"/>
      <c r="C48" s="4"/>
      <c r="D48" s="4" t="s">
        <v>99</v>
      </c>
      <c r="E48" s="15">
        <v>70.63</v>
      </c>
      <c r="F48" s="15">
        <v>16.32</v>
      </c>
      <c r="G48" s="15">
        <v>1.82</v>
      </c>
      <c r="H48" s="15"/>
      <c r="I48" s="15"/>
      <c r="J48" s="15">
        <v>3.06</v>
      </c>
      <c r="K48" s="15">
        <v>0.92</v>
      </c>
      <c r="L48" s="15">
        <v>1.3</v>
      </c>
      <c r="M48" s="15">
        <v>4.95</v>
      </c>
      <c r="N48" s="15">
        <v>0.19</v>
      </c>
      <c r="O48" s="15">
        <v>0.06</v>
      </c>
      <c r="P48" s="15">
        <v>0.03</v>
      </c>
      <c r="Q48" s="15"/>
      <c r="R48" s="15"/>
      <c r="S48" s="15"/>
      <c r="T48" s="15"/>
      <c r="U48" s="15"/>
      <c r="V48" s="15">
        <v>0.7</v>
      </c>
      <c r="W48" s="15"/>
      <c r="X48" s="15">
        <v>99.98</v>
      </c>
      <c r="Y48" s="23">
        <f t="shared" si="23"/>
        <v>99.28</v>
      </c>
      <c r="Z48" s="24">
        <f t="shared" si="24"/>
        <v>1.0070507655116843</v>
      </c>
      <c r="AA48" s="25">
        <f t="shared" si="39"/>
        <v>71.127995568090256</v>
      </c>
      <c r="AB48" s="25">
        <f t="shared" si="40"/>
        <v>16.435068493150688</v>
      </c>
      <c r="AC48" s="25">
        <f t="shared" si="41"/>
        <v>1.8328323932312653</v>
      </c>
      <c r="AD48" s="25"/>
      <c r="AE48" s="25"/>
      <c r="AF48" s="25">
        <f t="shared" si="42"/>
        <v>3.0815753424657539</v>
      </c>
      <c r="AG48" s="25">
        <f t="shared" si="43"/>
        <v>0.92648670427074953</v>
      </c>
      <c r="AH48" s="25">
        <f t="shared" si="44"/>
        <v>1.3091659951651895</v>
      </c>
      <c r="AI48" s="25">
        <f t="shared" si="45"/>
        <v>4.9849012892828375</v>
      </c>
      <c r="AJ48" s="25">
        <f t="shared" si="46"/>
        <v>0.19133964544722001</v>
      </c>
      <c r="AK48" s="25">
        <f t="shared" si="47"/>
        <v>6.0423045930701053E-2</v>
      </c>
      <c r="AL48" s="25">
        <f t="shared" si="48"/>
        <v>3.0211522965350526E-2</v>
      </c>
      <c r="AM48" s="26"/>
      <c r="AN48" s="26"/>
      <c r="AO48" s="26"/>
      <c r="AP48" s="4"/>
      <c r="AQ48" s="4"/>
      <c r="AR48" s="4">
        <v>8.26</v>
      </c>
      <c r="AS48" s="4">
        <v>17.53</v>
      </c>
      <c r="AT48" s="4">
        <v>2.23</v>
      </c>
      <c r="AU48" s="4">
        <v>8.9</v>
      </c>
      <c r="AV48" s="4">
        <v>1.97</v>
      </c>
      <c r="AW48" s="4">
        <v>0.6</v>
      </c>
      <c r="AX48" s="4">
        <v>1.51</v>
      </c>
      <c r="AY48" s="4">
        <v>0.2</v>
      </c>
      <c r="AZ48" s="4">
        <v>1.04</v>
      </c>
      <c r="BA48" s="4">
        <v>0.18</v>
      </c>
      <c r="BB48" s="4">
        <v>0.49</v>
      </c>
      <c r="BC48" s="4">
        <v>0.06</v>
      </c>
      <c r="BD48" s="4">
        <v>0.4</v>
      </c>
      <c r="BE48" s="4">
        <v>0.05</v>
      </c>
      <c r="BF48" s="4">
        <v>5.25</v>
      </c>
      <c r="BG48" s="4">
        <v>45</v>
      </c>
      <c r="BH48" s="4">
        <v>506</v>
      </c>
      <c r="BI48" s="4">
        <v>172</v>
      </c>
      <c r="BJ48" s="4">
        <v>2.02</v>
      </c>
      <c r="BK48" s="4">
        <v>0.3</v>
      </c>
      <c r="BL48" s="4">
        <v>87</v>
      </c>
      <c r="BM48" s="4">
        <v>2.46</v>
      </c>
      <c r="BN48" s="4">
        <v>18.399999999999999</v>
      </c>
      <c r="BO48" s="4">
        <v>0.49</v>
      </c>
      <c r="BP48" s="4">
        <v>1.96</v>
      </c>
      <c r="BQ48" s="24">
        <f t="shared" si="37"/>
        <v>2.6</v>
      </c>
      <c r="BR48" s="24">
        <f t="shared" si="38"/>
        <v>96.38095238095238</v>
      </c>
      <c r="BS48" s="9" t="s">
        <v>133</v>
      </c>
    </row>
    <row r="49" spans="1:71">
      <c r="A49" s="27" t="s">
        <v>106</v>
      </c>
      <c r="B49" s="27"/>
      <c r="C49" s="27"/>
      <c r="D49" s="27" t="s">
        <v>99</v>
      </c>
      <c r="E49" s="28">
        <v>67.92</v>
      </c>
      <c r="F49" s="28">
        <v>17.37</v>
      </c>
      <c r="G49" s="28">
        <v>2.52</v>
      </c>
      <c r="H49" s="28"/>
      <c r="I49" s="28"/>
      <c r="J49" s="28">
        <v>3.21</v>
      </c>
      <c r="K49" s="28">
        <v>0.93</v>
      </c>
      <c r="L49" s="28">
        <v>1.98</v>
      </c>
      <c r="M49" s="28">
        <v>4.72</v>
      </c>
      <c r="N49" s="28">
        <v>0.35</v>
      </c>
      <c r="O49" s="28">
        <v>0.05</v>
      </c>
      <c r="P49" s="28">
        <v>0.04</v>
      </c>
      <c r="Q49" s="28"/>
      <c r="R49" s="28"/>
      <c r="S49" s="28"/>
      <c r="T49" s="28"/>
      <c r="U49" s="28"/>
      <c r="V49" s="28">
        <v>1.39</v>
      </c>
      <c r="W49" s="28"/>
      <c r="X49" s="28">
        <v>100.48</v>
      </c>
      <c r="Y49" s="29">
        <f t="shared" si="23"/>
        <v>99.09</v>
      </c>
      <c r="Z49" s="30">
        <f t="shared" si="24"/>
        <v>1.0140276516298314</v>
      </c>
      <c r="AA49" s="31">
        <f t="shared" si="39"/>
        <v>68.872758098698156</v>
      </c>
      <c r="AB49" s="31">
        <f t="shared" si="40"/>
        <v>17.613660308810172</v>
      </c>
      <c r="AC49" s="31">
        <f t="shared" si="41"/>
        <v>2.5553496821071753</v>
      </c>
      <c r="AD49" s="31"/>
      <c r="AE49" s="31"/>
      <c r="AF49" s="31">
        <f t="shared" si="42"/>
        <v>3.2550287617317588</v>
      </c>
      <c r="AG49" s="31">
        <f t="shared" si="43"/>
        <v>0.94304571601574327</v>
      </c>
      <c r="AH49" s="31">
        <f t="shared" si="44"/>
        <v>2.0077747502270662</v>
      </c>
      <c r="AI49" s="31">
        <f t="shared" si="45"/>
        <v>4.7862105156928045</v>
      </c>
      <c r="AJ49" s="31">
        <f t="shared" si="46"/>
        <v>0.35490967807044099</v>
      </c>
      <c r="AK49" s="31">
        <f t="shared" si="47"/>
        <v>5.0701382581491573E-2</v>
      </c>
      <c r="AL49" s="31">
        <f t="shared" si="48"/>
        <v>4.056110606519326E-2</v>
      </c>
      <c r="AM49" s="32"/>
      <c r="AN49" s="32"/>
      <c r="AO49" s="32"/>
      <c r="AP49" s="27"/>
      <c r="AQ49" s="27"/>
      <c r="AR49" s="27">
        <v>18.04</v>
      </c>
      <c r="AS49" s="27">
        <v>35.36</v>
      </c>
      <c r="AT49" s="27">
        <v>3.94</v>
      </c>
      <c r="AU49" s="27">
        <v>14.33</v>
      </c>
      <c r="AV49" s="27">
        <v>2.0699999999999998</v>
      </c>
      <c r="AW49" s="27">
        <v>1</v>
      </c>
      <c r="AX49" s="27">
        <v>1.1399999999999999</v>
      </c>
      <c r="AY49" s="27">
        <v>0.11</v>
      </c>
      <c r="AZ49" s="27">
        <v>0.45</v>
      </c>
      <c r="BA49" s="27">
        <v>0.08</v>
      </c>
      <c r="BB49" s="27">
        <v>0.25</v>
      </c>
      <c r="BC49" s="27">
        <v>0.05</v>
      </c>
      <c r="BD49" s="27">
        <v>0.38</v>
      </c>
      <c r="BE49" s="27">
        <v>7.0000000000000007E-2</v>
      </c>
      <c r="BF49" s="27">
        <v>2.39</v>
      </c>
      <c r="BG49" s="27">
        <v>65</v>
      </c>
      <c r="BH49" s="27">
        <v>533</v>
      </c>
      <c r="BI49" s="27">
        <v>339</v>
      </c>
      <c r="BJ49" s="27">
        <v>2.7</v>
      </c>
      <c r="BK49" s="27">
        <v>0.4</v>
      </c>
      <c r="BL49" s="27">
        <v>112</v>
      </c>
      <c r="BM49" s="27">
        <v>3.06</v>
      </c>
      <c r="BN49" s="27">
        <v>19</v>
      </c>
      <c r="BO49" s="27">
        <v>0.48</v>
      </c>
      <c r="BP49" s="27">
        <v>4.03</v>
      </c>
      <c r="BQ49" s="30">
        <f t="shared" si="37"/>
        <v>1.1842105263157894</v>
      </c>
      <c r="BR49" s="30">
        <f t="shared" si="38"/>
        <v>223.01255230125523</v>
      </c>
      <c r="BS49" s="33" t="s">
        <v>133</v>
      </c>
    </row>
    <row r="50" spans="1:71">
      <c r="A50" s="47" t="s">
        <v>149</v>
      </c>
      <c r="B50" s="47"/>
      <c r="C50" s="47"/>
      <c r="D50" s="4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21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8"/>
      <c r="BR50" s="8"/>
    </row>
    <row r="51" spans="1:71">
      <c r="A51" s="48"/>
      <c r="B51" s="48"/>
      <c r="C51" s="48"/>
      <c r="D51" s="48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21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8"/>
      <c r="BR51" s="8"/>
    </row>
    <row r="52" spans="1:71">
      <c r="A52" s="48"/>
      <c r="B52" s="48"/>
      <c r="C52" s="48"/>
      <c r="D52" s="48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8"/>
      <c r="BR52" s="8"/>
    </row>
    <row r="53" spans="1:71">
      <c r="A53" s="48"/>
      <c r="B53" s="48"/>
      <c r="C53" s="48"/>
      <c r="D53" s="48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8"/>
      <c r="BR53" s="8"/>
    </row>
    <row r="54" spans="1:71">
      <c r="A54" s="6" t="s">
        <v>139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7"/>
      <c r="V54" s="7"/>
      <c r="W54" s="7"/>
      <c r="X54" s="7"/>
      <c r="Y54" s="7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8"/>
      <c r="BR54" s="8"/>
    </row>
    <row r="55" spans="1:71">
      <c r="A55" s="5" t="s">
        <v>137</v>
      </c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</row>
    <row r="56" spans="1:71" ht="14.4">
      <c r="A56" s="5" t="s">
        <v>138</v>
      </c>
    </row>
    <row r="57" spans="1:71" ht="14.4">
      <c r="A57" s="5" t="s">
        <v>135</v>
      </c>
    </row>
    <row r="58" spans="1:71">
      <c r="A58" s="5" t="s">
        <v>136</v>
      </c>
    </row>
  </sheetData>
  <mergeCells count="10">
    <mergeCell ref="A1:BT1"/>
    <mergeCell ref="BT3:BT4"/>
    <mergeCell ref="Z3:Z4"/>
    <mergeCell ref="A50:D53"/>
    <mergeCell ref="E2:X2"/>
    <mergeCell ref="BS3:BS4"/>
    <mergeCell ref="A3:A4"/>
    <mergeCell ref="B3:B4"/>
    <mergeCell ref="C3:C4"/>
    <mergeCell ref="D3:D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2026-09-01T01:59:34Z</dcterms:modified>
</cp:coreProperties>
</file>