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pavusettysairam/Downloads/"/>
    </mc:Choice>
  </mc:AlternateContent>
  <xr:revisionPtr revIDLastSave="0" documentId="8_{9257FDAF-D774-8646-9B6C-D8D5A3AF3F1C}" xr6:coauthVersionLast="47" xr6:coauthVersionMax="47" xr10:uidLastSave="{00000000-0000-0000-0000-000000000000}"/>
  <bookViews>
    <workbookView xWindow="0" yWindow="740" windowWidth="29400" windowHeight="16840" xr2:uid="{00000000-000D-0000-FFFF-FFFF00000000}"/>
  </bookViews>
  <sheets>
    <sheet name="Sheet2" sheetId="2" r:id="rId1"/>
    <sheet name="Sheet1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4" i="2"/>
  <c r="AK98" i="4"/>
  <c r="AK97" i="4"/>
  <c r="AM96" i="4"/>
  <c r="AK96" i="4"/>
  <c r="AK95" i="4"/>
  <c r="AK94" i="4"/>
  <c r="AK93" i="4"/>
  <c r="AI93" i="4"/>
  <c r="AK92" i="4"/>
  <c r="AI92" i="4"/>
  <c r="AJ23" i="4"/>
  <c r="AJ24" i="4"/>
  <c r="AJ25" i="4"/>
  <c r="AJ26" i="4"/>
  <c r="AJ27" i="4"/>
  <c r="AJ28" i="4"/>
  <c r="AJ22" i="4"/>
  <c r="AG12" i="4"/>
  <c r="AG5" i="4"/>
  <c r="AU10" i="4"/>
  <c r="AU9" i="4"/>
  <c r="AO23" i="4"/>
  <c r="AO24" i="4"/>
  <c r="AO25" i="4"/>
  <c r="AO27" i="4"/>
  <c r="AO28" i="4"/>
  <c r="AO29" i="4"/>
  <c r="AO30" i="4"/>
  <c r="AO31" i="4"/>
  <c r="AO32" i="4"/>
  <c r="AO33" i="4"/>
  <c r="AO34" i="4"/>
  <c r="AO35" i="4"/>
  <c r="AO22" i="4"/>
  <c r="AN23" i="4"/>
  <c r="AN24" i="4"/>
  <c r="AN25" i="4"/>
  <c r="AN26" i="4"/>
  <c r="AK9" i="4" s="1"/>
  <c r="AN27" i="4"/>
  <c r="AN28" i="4"/>
  <c r="AN29" i="4"/>
  <c r="AN30" i="4"/>
  <c r="AN31" i="4"/>
  <c r="AN32" i="4"/>
  <c r="AN33" i="4"/>
  <c r="AN34" i="4"/>
  <c r="AN35" i="4"/>
  <c r="AN22" i="4"/>
  <c r="AS4" i="4"/>
  <c r="R20" i="4"/>
  <c r="T20" i="4" s="1"/>
  <c r="U20" i="4" s="1"/>
  <c r="V20" i="4" s="1"/>
  <c r="R8" i="4"/>
  <c r="T8" i="4" s="1"/>
  <c r="U8" i="4" s="1"/>
  <c r="V8" i="4" s="1"/>
  <c r="R9" i="4"/>
  <c r="T9" i="4" s="1"/>
  <c r="U9" i="4" s="1"/>
  <c r="V9" i="4" s="1"/>
  <c r="R10" i="4"/>
  <c r="T10" i="4" s="1"/>
  <c r="U10" i="4" s="1"/>
  <c r="V10" i="4" s="1"/>
  <c r="R11" i="4"/>
  <c r="T11" i="4" s="1"/>
  <c r="U11" i="4" s="1"/>
  <c r="V11" i="4" s="1"/>
  <c r="R12" i="4"/>
  <c r="T12" i="4" s="1"/>
  <c r="U12" i="4" s="1"/>
  <c r="V12" i="4" s="1"/>
  <c r="R13" i="4"/>
  <c r="T13" i="4" s="1"/>
  <c r="U13" i="4" s="1"/>
  <c r="V13" i="4" s="1"/>
  <c r="R14" i="4"/>
  <c r="T14" i="4" s="1"/>
  <c r="U14" i="4" s="1"/>
  <c r="V14" i="4" s="1"/>
  <c r="R15" i="4"/>
  <c r="T15" i="4" s="1"/>
  <c r="U15" i="4" s="1"/>
  <c r="V15" i="4" s="1"/>
  <c r="R16" i="4"/>
  <c r="T16" i="4" s="1"/>
  <c r="U16" i="4" s="1"/>
  <c r="V16" i="4" s="1"/>
  <c r="R17" i="4"/>
  <c r="T17" i="4" s="1"/>
  <c r="U17" i="4" s="1"/>
  <c r="V17" i="4" s="1"/>
  <c r="R18" i="4"/>
  <c r="T18" i="4" s="1"/>
  <c r="U18" i="4" s="1"/>
  <c r="V18" i="4" s="1"/>
  <c r="R19" i="4"/>
  <c r="T19" i="4" s="1"/>
  <c r="U19" i="4" s="1"/>
  <c r="V19" i="4" s="1"/>
  <c r="R7" i="4"/>
  <c r="T7" i="4" s="1"/>
  <c r="U7" i="4" s="1"/>
  <c r="V7" i="4" s="1"/>
  <c r="K7" i="4"/>
  <c r="L7" i="4" s="1"/>
  <c r="M7" i="4" s="1"/>
  <c r="K8" i="4"/>
  <c r="L8" i="4" s="1"/>
  <c r="M8" i="4" s="1"/>
  <c r="K9" i="4"/>
  <c r="L9" i="4" s="1"/>
  <c r="M9" i="4" s="1"/>
  <c r="K10" i="4"/>
  <c r="L10" i="4" s="1"/>
  <c r="M10" i="4" s="1"/>
  <c r="K11" i="4"/>
  <c r="L11" i="4" s="1"/>
  <c r="M11" i="4" s="1"/>
  <c r="K12" i="4"/>
  <c r="L12" i="4" s="1"/>
  <c r="M12" i="4" s="1"/>
  <c r="K13" i="4"/>
  <c r="L13" i="4" s="1"/>
  <c r="M13" i="4" s="1"/>
  <c r="K14" i="4"/>
  <c r="L14" i="4" s="1"/>
  <c r="M14" i="4" s="1"/>
  <c r="K15" i="4"/>
  <c r="L15" i="4" s="1"/>
  <c r="M15" i="4" s="1"/>
  <c r="K16" i="4"/>
  <c r="L16" i="4" s="1"/>
  <c r="M16" i="4" s="1"/>
  <c r="K17" i="4"/>
  <c r="L17" i="4" s="1"/>
  <c r="M17" i="4" s="1"/>
  <c r="K18" i="4"/>
  <c r="L18" i="4" s="1"/>
  <c r="M18" i="4" s="1"/>
  <c r="K19" i="4"/>
  <c r="L19" i="4" s="1"/>
  <c r="M19" i="4" s="1"/>
  <c r="K6" i="4"/>
  <c r="L6" i="4" s="1"/>
  <c r="M6" i="4" s="1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6" i="4"/>
  <c r="J53" i="2"/>
  <c r="I46" i="2"/>
  <c r="J46" i="2" s="1"/>
  <c r="I47" i="2"/>
  <c r="J47" i="2" s="1"/>
  <c r="I48" i="2"/>
  <c r="J48" i="2" s="1"/>
  <c r="I49" i="2"/>
  <c r="J49" i="2" s="1"/>
  <c r="I50" i="2"/>
  <c r="J50" i="2" s="1"/>
  <c r="I51" i="2"/>
  <c r="J51" i="2" s="1"/>
  <c r="I52" i="2"/>
  <c r="J52" i="2" s="1"/>
  <c r="I53" i="2"/>
  <c r="I54" i="2"/>
  <c r="J54" i="2" s="1"/>
  <c r="I55" i="2"/>
  <c r="J55" i="2" s="1"/>
  <c r="I56" i="2"/>
  <c r="J56" i="2" s="1"/>
  <c r="I57" i="2"/>
  <c r="J57" i="2" s="1"/>
  <c r="I58" i="2"/>
  <c r="J58" i="2" s="1"/>
  <c r="I45" i="2"/>
  <c r="J45" i="2" s="1"/>
  <c r="O33" i="2"/>
  <c r="P33" i="2" s="1"/>
  <c r="O36" i="2"/>
  <c r="P36" i="2" s="1"/>
  <c r="O37" i="2"/>
  <c r="P37" i="2" s="1"/>
  <c r="O38" i="2"/>
  <c r="P38" i="2" s="1"/>
  <c r="N28" i="2"/>
  <c r="O28" i="2" s="1"/>
  <c r="P28" i="2" s="1"/>
  <c r="N29" i="2"/>
  <c r="O29" i="2" s="1"/>
  <c r="P29" i="2" s="1"/>
  <c r="N30" i="2"/>
  <c r="O30" i="2" s="1"/>
  <c r="P30" i="2" s="1"/>
  <c r="N31" i="2"/>
  <c r="O31" i="2" s="1"/>
  <c r="P31" i="2" s="1"/>
  <c r="N32" i="2"/>
  <c r="O32" i="2" s="1"/>
  <c r="P32" i="2" s="1"/>
  <c r="N33" i="2"/>
  <c r="N34" i="2"/>
  <c r="O34" i="2" s="1"/>
  <c r="P34" i="2" s="1"/>
  <c r="N35" i="2"/>
  <c r="O35" i="2" s="1"/>
  <c r="P35" i="2" s="1"/>
  <c r="N36" i="2"/>
  <c r="N37" i="2"/>
  <c r="N38" i="2"/>
  <c r="N39" i="2"/>
  <c r="O39" i="2" s="1"/>
  <c r="P39" i="2" s="1"/>
  <c r="N40" i="2"/>
  <c r="O40" i="2" s="1"/>
  <c r="P40" i="2" s="1"/>
  <c r="N27" i="2"/>
  <c r="O27" i="2" s="1"/>
  <c r="P27" i="2" s="1"/>
  <c r="I36" i="2"/>
  <c r="J36" i="2" s="1"/>
  <c r="I39" i="2"/>
  <c r="J39" i="2" s="1"/>
  <c r="H28" i="2"/>
  <c r="I28" i="2" s="1"/>
  <c r="J28" i="2" s="1"/>
  <c r="H29" i="2"/>
  <c r="I29" i="2" s="1"/>
  <c r="J29" i="2" s="1"/>
  <c r="H30" i="2"/>
  <c r="I30" i="2" s="1"/>
  <c r="J30" i="2" s="1"/>
  <c r="H31" i="2"/>
  <c r="I31" i="2" s="1"/>
  <c r="J31" i="2" s="1"/>
  <c r="H32" i="2"/>
  <c r="I32" i="2" s="1"/>
  <c r="J32" i="2" s="1"/>
  <c r="H33" i="2"/>
  <c r="I33" i="2" s="1"/>
  <c r="J33" i="2" s="1"/>
  <c r="H34" i="2"/>
  <c r="I34" i="2" s="1"/>
  <c r="J34" i="2" s="1"/>
  <c r="H35" i="2"/>
  <c r="I35" i="2" s="1"/>
  <c r="J35" i="2" s="1"/>
  <c r="H36" i="2"/>
  <c r="H37" i="2"/>
  <c r="I37" i="2" s="1"/>
  <c r="J37" i="2" s="1"/>
  <c r="H38" i="2"/>
  <c r="I38" i="2" s="1"/>
  <c r="J38" i="2" s="1"/>
  <c r="H39" i="2"/>
  <c r="H40" i="2"/>
  <c r="I40" i="2" s="1"/>
  <c r="J40" i="2" s="1"/>
  <c r="H27" i="2"/>
  <c r="I27" i="2" s="1"/>
  <c r="J27" i="2" s="1"/>
  <c r="AG5" i="2" l="1"/>
  <c r="AG6" i="2"/>
  <c r="AG7" i="2"/>
  <c r="AG8" i="2"/>
  <c r="AG9" i="2"/>
  <c r="AG10" i="2"/>
  <c r="AG11" i="2"/>
  <c r="AG12" i="2"/>
  <c r="AG13" i="2"/>
  <c r="AG14" i="2"/>
  <c r="AG15" i="2"/>
  <c r="AG16" i="2"/>
  <c r="AG17" i="2"/>
  <c r="AG4" i="2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4" i="2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4" i="2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4" i="2"/>
  <c r="AA17" i="2"/>
  <c r="AA16" i="2"/>
  <c r="AA15" i="2"/>
  <c r="AA14" i="2"/>
  <c r="AA13" i="2"/>
  <c r="AA12" i="2"/>
  <c r="AA11" i="2"/>
  <c r="O17" i="2"/>
  <c r="N17" i="2"/>
  <c r="O13" i="2"/>
  <c r="N13" i="2"/>
  <c r="M10" i="2"/>
  <c r="L10" i="2"/>
  <c r="M6" i="2"/>
  <c r="L6" i="2"/>
  <c r="O16" i="2"/>
  <c r="N16" i="2"/>
  <c r="O15" i="2"/>
  <c r="N15" i="2"/>
  <c r="O14" i="2"/>
  <c r="N14" i="2"/>
  <c r="O12" i="2"/>
  <c r="N12" i="2"/>
  <c r="O11" i="2"/>
  <c r="N11" i="2"/>
  <c r="O10" i="2"/>
  <c r="N10" i="2"/>
  <c r="O9" i="2"/>
  <c r="N9" i="2"/>
  <c r="O8" i="2"/>
  <c r="N8" i="2"/>
  <c r="O7" i="2"/>
  <c r="N7" i="2"/>
  <c r="O6" i="2"/>
  <c r="N6" i="2"/>
  <c r="O5" i="2"/>
  <c r="N5" i="2"/>
</calcChain>
</file>

<file path=xl/sharedStrings.xml><?xml version="1.0" encoding="utf-8"?>
<sst xmlns="http://schemas.openxmlformats.org/spreadsheetml/2006/main" count="278" uniqueCount="64">
  <si>
    <t>OBSERVATIONS RECORDED</t>
  </si>
  <si>
    <t>BIOCHEMICAL  TESTS</t>
  </si>
  <si>
    <t>GERMINATION% AT 25℃</t>
  </si>
  <si>
    <t>GERMINATION% AT 15℃</t>
  </si>
  <si>
    <r>
      <rPr>
        <b/>
        <sz val="14"/>
        <color theme="1"/>
        <rFont val="Times New Roman"/>
        <family val="1"/>
      </rPr>
      <t>SEEDLING DRY WEIGHT AT 25℃(gm</t>
    </r>
    <r>
      <rPr>
        <sz val="14"/>
        <color theme="1"/>
        <rFont val="Times New Roman"/>
        <family val="1"/>
      </rPr>
      <t>)</t>
    </r>
  </si>
  <si>
    <t>SEEDLING DRY WEIGHT AT 15℃(gm)</t>
  </si>
  <si>
    <t>SEEDLING VIGOUR -II AT 25℃</t>
  </si>
  <si>
    <t>SEEDLING VIGOUR -II AT 15℃</t>
  </si>
  <si>
    <t>Per cent seed infection AT 25℃</t>
  </si>
  <si>
    <t>Per cent seed infection AT 15℃</t>
  </si>
  <si>
    <t>Speed of germination AT 25℃(15 DAYS)</t>
  </si>
  <si>
    <t>Speed of germination AT 15℃(15DAYS)</t>
  </si>
  <si>
    <t>Cold tolerance index (%)</t>
  </si>
  <si>
    <t>F1(SEED SAMPLES)</t>
  </si>
  <si>
    <r>
      <rPr>
        <b/>
        <sz val="14"/>
        <color theme="1"/>
        <rFont val="Times New Roman"/>
        <family val="1"/>
      </rPr>
      <t>F2(TREATMENTS</t>
    </r>
    <r>
      <rPr>
        <sz val="14"/>
        <color theme="1"/>
        <rFont val="Times New Roman"/>
        <family val="1"/>
      </rPr>
      <t>)</t>
    </r>
  </si>
  <si>
    <t>R1</t>
  </si>
  <si>
    <t>R2</t>
  </si>
  <si>
    <t>Normal seed</t>
  </si>
  <si>
    <t>T1(10 KV15MIN)</t>
  </si>
  <si>
    <t>T2(10KV20MIN)</t>
  </si>
  <si>
    <t>T3(20KV15MIN)</t>
  </si>
  <si>
    <t>T4(20KV20MIN)</t>
  </si>
  <si>
    <t>T5(30KV15MIN)</t>
  </si>
  <si>
    <t>T6(30KV20MIN)</t>
  </si>
  <si>
    <t>T7(CONTROL)</t>
  </si>
  <si>
    <t>Sprouted SEED</t>
  </si>
  <si>
    <r>
      <rPr>
        <b/>
        <sz val="14"/>
        <color theme="1"/>
        <rFont val="Times New Roman"/>
        <family val="1"/>
      </rPr>
      <t>Radicle emergence AT 25℃(96hrs</t>
    </r>
    <r>
      <rPr>
        <sz val="14"/>
        <color theme="1"/>
        <rFont val="Times New Roman"/>
        <family val="1"/>
      </rPr>
      <t>)</t>
    </r>
  </si>
  <si>
    <t>Radicle emergence AT 15℃(168hrs)</t>
  </si>
  <si>
    <t>Super oxydismutase activity (ppm) AT 15ºC</t>
  </si>
  <si>
    <t>Super oxydismutase activity (ppm) AT 25ºC</t>
  </si>
  <si>
    <t>Peroxidase activity AT 25ºC</t>
  </si>
  <si>
    <t>Peroxidase activity AT 15ºC</t>
  </si>
  <si>
    <t>Catalase (ppm) AT 25ºC</t>
  </si>
  <si>
    <t xml:space="preserve"> Proline content  AT 25ºC</t>
  </si>
  <si>
    <t>Catalase (ppm) AT 15ºC</t>
  </si>
  <si>
    <t xml:space="preserve"> Proline content  AT 15ºC</t>
  </si>
  <si>
    <t>Germination at 25 ℃</t>
  </si>
  <si>
    <t>Germination at 15 ℃</t>
  </si>
  <si>
    <t>INTERACTION EFFECTS</t>
  </si>
  <si>
    <t>S1P1</t>
  </si>
  <si>
    <t>S1P2</t>
  </si>
  <si>
    <t>S1P3</t>
  </si>
  <si>
    <t>S1P4</t>
  </si>
  <si>
    <t>S1P5</t>
  </si>
  <si>
    <t>S1P6</t>
  </si>
  <si>
    <t>S1P7</t>
  </si>
  <si>
    <t>S2P1</t>
  </si>
  <si>
    <t>S2P2</t>
  </si>
  <si>
    <t>S2P3</t>
  </si>
  <si>
    <t>S2P4</t>
  </si>
  <si>
    <t>S2P5</t>
  </si>
  <si>
    <t>S2P6</t>
  </si>
  <si>
    <t>S2P7</t>
  </si>
  <si>
    <t>TREATMENTS</t>
  </si>
  <si>
    <t>TYPES OF SEEDS</t>
  </si>
  <si>
    <t>P1</t>
  </si>
  <si>
    <t>P2</t>
  </si>
  <si>
    <t>P3</t>
  </si>
  <si>
    <t>P4</t>
  </si>
  <si>
    <t>P5</t>
  </si>
  <si>
    <t>P6</t>
  </si>
  <si>
    <t>P7</t>
  </si>
  <si>
    <t>S1</t>
  </si>
  <si>
    <t>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</si>
</sst>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5" x14ac:knownFonts="1">
    <font>
      <sz val="12"/>
      <color theme="1"/>
      <name val="Aptos Narrow"/>
      <charset val="134"/>
      <scheme val="min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rgb="FFFF0000"/>
      <name val="Times New Roman"/>
      <family val="1"/>
    </font>
    <font>
      <sz val="16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name val="Aptos Narrow"/>
      <scheme val="minor"/>
    </font>
    <font>
      <sz val="14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  <xf numFmtId="0" fontId="3" fillId="2" borderId="1" xfId="0" applyFont="1" applyFill="1" applyBorder="1"/>
    <xf numFmtId="0" fontId="3" fillId="0" borderId="0" xfId="0" applyFont="1"/>
    <xf numFmtId="0" fontId="0" fillId="2" borderId="0" xfId="0" applyFill="1"/>
    <xf numFmtId="0" fontId="4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vertical="center"/>
    </xf>
    <xf numFmtId="0" fontId="7" fillId="0" borderId="0" xfId="0" applyFont="1"/>
    <xf numFmtId="0" fontId="9" fillId="0" borderId="1" xfId="0" applyFont="1" applyBorder="1"/>
    <xf numFmtId="0" fontId="10" fillId="0" borderId="0" xfId="0" applyFont="1"/>
    <xf numFmtId="164" fontId="10" fillId="0" borderId="0" xfId="0" applyNumberFormat="1" applyFont="1"/>
    <xf numFmtId="164" fontId="11" fillId="0" borderId="0" xfId="0" applyNumberFormat="1" applyFont="1"/>
    <xf numFmtId="0" fontId="12" fillId="0" borderId="0" xfId="0" applyFont="1"/>
    <xf numFmtId="165" fontId="7" fillId="0" borderId="0" xfId="0" applyNumberFormat="1" applyFont="1"/>
    <xf numFmtId="2" fontId="7" fillId="0" borderId="0" xfId="0" applyNumberFormat="1" applyFont="1"/>
    <xf numFmtId="2" fontId="6" fillId="0" borderId="0" xfId="0" applyNumberFormat="1" applyFont="1"/>
    <xf numFmtId="165" fontId="10" fillId="0" borderId="0" xfId="0" applyNumberFormat="1" applyFont="1"/>
    <xf numFmtId="166" fontId="0" fillId="0" borderId="0" xfId="0" applyNumberFormat="1"/>
    <xf numFmtId="0" fontId="13" fillId="0" borderId="0" xfId="0" applyFont="1"/>
    <xf numFmtId="1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multiLvlStrRef>
              <c:f>Sheet2!$T$29:$U$42</c:f>
              <c:multiLvlStrCache>
                <c:ptCount val="14"/>
                <c:lvl>
                  <c:pt idx="0">
                    <c:v>T1(10 KV15MIN)</c:v>
                  </c:pt>
                  <c:pt idx="1">
                    <c:v>T2(10KV20MIN)</c:v>
                  </c:pt>
                  <c:pt idx="2">
                    <c:v>T3(20KV15MIN)</c:v>
                  </c:pt>
                  <c:pt idx="3">
                    <c:v>T4(20KV20MIN)</c:v>
                  </c:pt>
                  <c:pt idx="4">
                    <c:v>T5(30KV15MIN)</c:v>
                  </c:pt>
                  <c:pt idx="5">
                    <c:v>T6(30KV20MIN)</c:v>
                  </c:pt>
                  <c:pt idx="6">
                    <c:v>T7(CONTROL)</c:v>
                  </c:pt>
                  <c:pt idx="7">
                    <c:v>T1(10 KV15MIN)</c:v>
                  </c:pt>
                  <c:pt idx="8">
                    <c:v>T2(10KV20MIN)</c:v>
                  </c:pt>
                  <c:pt idx="9">
                    <c:v>T3(20KV15MIN)</c:v>
                  </c:pt>
                  <c:pt idx="10">
                    <c:v>T4(20KV20MIN)</c:v>
                  </c:pt>
                  <c:pt idx="11">
                    <c:v>T5(30KV15MIN)</c:v>
                  </c:pt>
                  <c:pt idx="12">
                    <c:v>T6(30KV20MIN)</c:v>
                  </c:pt>
                  <c:pt idx="13">
                    <c:v>T7(CONTROL)</c:v>
                  </c:pt>
                </c:lvl>
                <c:lvl>
                  <c:pt idx="0">
                    <c:v>Normal seed</c:v>
                  </c:pt>
                  <c:pt idx="7">
                    <c:v>Sprouted SEED</c:v>
                  </c:pt>
                </c:lvl>
              </c:multiLvlStrCache>
            </c:multiLvlStrRef>
          </c:cat>
          <c:val>
            <c:numRef>
              <c:f>Sheet2!$V$29:$V$42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8</c:v>
                </c:pt>
                <c:pt idx="8">
                  <c:v>7</c:v>
                </c:pt>
                <c:pt idx="9">
                  <c:v>5</c:v>
                </c:pt>
                <c:pt idx="10">
                  <c:v>9</c:v>
                </c:pt>
                <c:pt idx="11">
                  <c:v>11</c:v>
                </c:pt>
                <c:pt idx="12">
                  <c:v>10</c:v>
                </c:pt>
                <c:pt idx="1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68-AA4E-BA77-30B2B3D1858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multiLvlStrRef>
              <c:f>Sheet2!$T$29:$U$42</c:f>
              <c:multiLvlStrCache>
                <c:ptCount val="14"/>
                <c:lvl>
                  <c:pt idx="0">
                    <c:v>T1(10 KV15MIN)</c:v>
                  </c:pt>
                  <c:pt idx="1">
                    <c:v>T2(10KV20MIN)</c:v>
                  </c:pt>
                  <c:pt idx="2">
                    <c:v>T3(20KV15MIN)</c:v>
                  </c:pt>
                  <c:pt idx="3">
                    <c:v>T4(20KV20MIN)</c:v>
                  </c:pt>
                  <c:pt idx="4">
                    <c:v>T5(30KV15MIN)</c:v>
                  </c:pt>
                  <c:pt idx="5">
                    <c:v>T6(30KV20MIN)</c:v>
                  </c:pt>
                  <c:pt idx="6">
                    <c:v>T7(CONTROL)</c:v>
                  </c:pt>
                  <c:pt idx="7">
                    <c:v>T1(10 KV15MIN)</c:v>
                  </c:pt>
                  <c:pt idx="8">
                    <c:v>T2(10KV20MIN)</c:v>
                  </c:pt>
                  <c:pt idx="9">
                    <c:v>T3(20KV15MIN)</c:v>
                  </c:pt>
                  <c:pt idx="10">
                    <c:v>T4(20KV20MIN)</c:v>
                  </c:pt>
                  <c:pt idx="11">
                    <c:v>T5(30KV15MIN)</c:v>
                  </c:pt>
                  <c:pt idx="12">
                    <c:v>T6(30KV20MIN)</c:v>
                  </c:pt>
                  <c:pt idx="13">
                    <c:v>T7(CONTROL)</c:v>
                  </c:pt>
                </c:lvl>
                <c:lvl>
                  <c:pt idx="0">
                    <c:v>Normal seed</c:v>
                  </c:pt>
                  <c:pt idx="7">
                    <c:v>Sprouted SEED</c:v>
                  </c:pt>
                </c:lvl>
              </c:multiLvlStrCache>
            </c:multiLvlStrRef>
          </c:cat>
          <c:val>
            <c:numRef>
              <c:f>Sheet2!$W$29:$W$42</c:f>
              <c:numCache>
                <c:formatCode>General</c:formatCode>
                <c:ptCount val="14"/>
                <c:pt idx="0">
                  <c:v>2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7</c:v>
                </c:pt>
                <c:pt idx="8">
                  <c:v>6</c:v>
                </c:pt>
                <c:pt idx="9">
                  <c:v>4</c:v>
                </c:pt>
                <c:pt idx="10">
                  <c:v>10</c:v>
                </c:pt>
                <c:pt idx="11">
                  <c:v>7</c:v>
                </c:pt>
                <c:pt idx="12">
                  <c:v>9</c:v>
                </c:pt>
                <c:pt idx="1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68-AA4E-BA77-30B2B3D1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8353712"/>
        <c:axId val="1920777328"/>
        <c:axId val="1557747296"/>
      </c:bar3DChart>
      <c:catAx>
        <c:axId val="198835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0777328"/>
        <c:crosses val="autoZero"/>
        <c:auto val="1"/>
        <c:lblAlgn val="ctr"/>
        <c:lblOffset val="100"/>
        <c:noMultiLvlLbl val="0"/>
      </c:catAx>
      <c:valAx>
        <c:axId val="192077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8353712"/>
        <c:crosses val="autoZero"/>
        <c:crossBetween val="between"/>
      </c:valAx>
      <c:serAx>
        <c:axId val="15577472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0777328"/>
        <c:crosses val="autoZero"/>
      </c:serAx>
      <c:spPr>
        <a:noFill/>
        <a:ln w="0">
          <a:solidFill>
            <a:schemeClr val="accent2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50800" h="107950"/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02729044834308E-2"/>
          <c:y val="9.8585740442922107E-2"/>
          <c:w val="0.96569200779727093"/>
          <c:h val="0.83728259431762009"/>
        </c:manualLayout>
      </c:layout>
      <c:lineChart>
        <c:grouping val="percentStacke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Sheet3!$I$27:$J$40</c:f>
            </c:multiLvlStrRef>
          </c:cat>
          <c:val>
            <c:numRef>
              <c:f>Sheet3!$K$27:$K$40</c:f>
              <c:numCache>
                <c:formatCode>0.0</c:formatCode>
                <c:ptCount val="14"/>
                <c:pt idx="0">
                  <c:v>2.2598870056497176</c:v>
                </c:pt>
                <c:pt idx="1">
                  <c:v>0</c:v>
                </c:pt>
                <c:pt idx="2">
                  <c:v>4.9450549450549453</c:v>
                </c:pt>
                <c:pt idx="3">
                  <c:v>-1.7647058823529411</c:v>
                </c:pt>
                <c:pt idx="4">
                  <c:v>1.1428571428571428</c:v>
                </c:pt>
                <c:pt idx="5">
                  <c:v>2.2598870056497176</c:v>
                </c:pt>
                <c:pt idx="6">
                  <c:v>0</c:v>
                </c:pt>
                <c:pt idx="7">
                  <c:v>2.5</c:v>
                </c:pt>
                <c:pt idx="8">
                  <c:v>0</c:v>
                </c:pt>
                <c:pt idx="9">
                  <c:v>6.024096385542169</c:v>
                </c:pt>
                <c:pt idx="10">
                  <c:v>-9.8591549295774641</c:v>
                </c:pt>
                <c:pt idx="11">
                  <c:v>-3.3112582781456954</c:v>
                </c:pt>
                <c:pt idx="12">
                  <c:v>-12.23021582733813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9E-AA45-B56F-47B4940B55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4036736"/>
        <c:axId val="114038272"/>
      </c:lineChart>
      <c:catAx>
        <c:axId val="114036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038272"/>
        <c:crosses val="autoZero"/>
        <c:auto val="1"/>
        <c:lblAlgn val="ctr"/>
        <c:lblOffset val="100"/>
        <c:noMultiLvlLbl val="0"/>
      </c:catAx>
      <c:valAx>
        <c:axId val="11403827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14036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82912"/>
        <c:axId val="115802112"/>
      </c:lineChart>
      <c:catAx>
        <c:axId val="115382912"/>
        <c:scaling>
          <c:orientation val="minMax"/>
        </c:scaling>
        <c:delete val="0"/>
        <c:axPos val="b"/>
        <c:majorTickMark val="out"/>
        <c:minorTickMark val="none"/>
        <c:tickLblPos val="nextTo"/>
        <c:crossAx val="115802112"/>
        <c:crosses val="autoZero"/>
        <c:auto val="1"/>
        <c:lblAlgn val="ctr"/>
        <c:lblOffset val="100"/>
        <c:noMultiLvlLbl val="0"/>
      </c:catAx>
      <c:valAx>
        <c:axId val="1158021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153829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Sheet3!$I$27:$J$40</c:f>
            </c:multiLvlStrRef>
          </c:cat>
          <c:val>
            <c:numRef>
              <c:f>Sheet3!$K$27:$K$40</c:f>
              <c:numCache>
                <c:formatCode>0.0</c:formatCode>
                <c:ptCount val="14"/>
                <c:pt idx="0">
                  <c:v>2.2598870056497176</c:v>
                </c:pt>
                <c:pt idx="1">
                  <c:v>0</c:v>
                </c:pt>
                <c:pt idx="2">
                  <c:v>4.9450549450549453</c:v>
                </c:pt>
                <c:pt idx="3">
                  <c:v>-1.7647058823529411</c:v>
                </c:pt>
                <c:pt idx="4">
                  <c:v>1.1428571428571428</c:v>
                </c:pt>
                <c:pt idx="5">
                  <c:v>2.2598870056497176</c:v>
                </c:pt>
                <c:pt idx="6">
                  <c:v>0</c:v>
                </c:pt>
                <c:pt idx="7">
                  <c:v>2.5</c:v>
                </c:pt>
                <c:pt idx="8">
                  <c:v>0</c:v>
                </c:pt>
                <c:pt idx="9">
                  <c:v>6.024096385542169</c:v>
                </c:pt>
                <c:pt idx="10">
                  <c:v>-9.8591549295774641</c:v>
                </c:pt>
                <c:pt idx="11">
                  <c:v>-3.3112582781456954</c:v>
                </c:pt>
                <c:pt idx="12">
                  <c:v>-12.23021582733813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02-3842-B6CA-785DB0522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434432"/>
        <c:axId val="116435968"/>
      </c:barChart>
      <c:catAx>
        <c:axId val="116434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116435968"/>
        <c:crosses val="autoZero"/>
        <c:auto val="1"/>
        <c:lblAlgn val="ctr"/>
        <c:lblOffset val="100"/>
        <c:noMultiLvlLbl val="0"/>
      </c:catAx>
      <c:valAx>
        <c:axId val="11643596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16434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Sheet3!$K$26</c:f>
              <c:strCache>
                <c:ptCount val="1"/>
                <c:pt idx="0">
                  <c:v>Germination at 25 ℃</c:v>
                </c:pt>
              </c:strCache>
            </c:strRef>
          </c:tx>
          <c:spPr>
            <a:solidFill>
              <a:schemeClr val="accent1"/>
            </a:solidFill>
            <a:ln cap="sq">
              <a:solidFill>
                <a:schemeClr val="accent1"/>
              </a:solidFill>
            </a:ln>
            <a:effectLst/>
          </c:spPr>
          <c:invertIfNegative val="0"/>
          <c:cat>
            <c:multiLvlStrRef>
              <c:f>Sheet3!$I$27:$J$40</c:f>
            </c:multiLvlStrRef>
          </c:cat>
          <c:val>
            <c:numRef>
              <c:f>Sheet3!$K$27:$K$40</c:f>
              <c:numCache>
                <c:formatCode>0.0</c:formatCode>
                <c:ptCount val="14"/>
                <c:pt idx="0">
                  <c:v>2.2598870056497176</c:v>
                </c:pt>
                <c:pt idx="1">
                  <c:v>0</c:v>
                </c:pt>
                <c:pt idx="2">
                  <c:v>4.9450549450549453</c:v>
                </c:pt>
                <c:pt idx="3">
                  <c:v>-1.7647058823529411</c:v>
                </c:pt>
                <c:pt idx="4">
                  <c:v>1.1428571428571428</c:v>
                </c:pt>
                <c:pt idx="5">
                  <c:v>2.2598870056497176</c:v>
                </c:pt>
                <c:pt idx="6">
                  <c:v>0</c:v>
                </c:pt>
                <c:pt idx="7">
                  <c:v>2.5</c:v>
                </c:pt>
                <c:pt idx="8">
                  <c:v>0</c:v>
                </c:pt>
                <c:pt idx="9">
                  <c:v>6.024096385542169</c:v>
                </c:pt>
                <c:pt idx="10">
                  <c:v>-9.8591549295774641</c:v>
                </c:pt>
                <c:pt idx="11">
                  <c:v>-3.3112582781456954</c:v>
                </c:pt>
                <c:pt idx="12">
                  <c:v>-12.23021582733813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7F-634C-ACDF-E61A9A363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3"/>
        <c:overlap val="100"/>
        <c:axId val="318846431"/>
        <c:axId val="880291823"/>
      </c:barChart>
      <c:lineChart>
        <c:grouping val="standard"/>
        <c:varyColors val="0"/>
        <c:ser>
          <c:idx val="1"/>
          <c:order val="1"/>
          <c:tx>
            <c:strRef>
              <c:f>Sheet3!$L$26</c:f>
              <c:strCache>
                <c:ptCount val="1"/>
                <c:pt idx="0">
                  <c:v>Germination at 15 ℃</c:v>
                </c:pt>
              </c:strCache>
            </c:strRef>
          </c:tx>
          <c:spPr>
            <a:ln w="28575" cap="flat" cmpd="dbl">
              <a:solidFill>
                <a:schemeClr val="accent2"/>
              </a:solidFill>
              <a:miter lim="800000"/>
            </a:ln>
            <a:effectLst/>
          </c:spPr>
          <c:marker>
            <c:symbol val="none"/>
          </c:marker>
          <c:cat>
            <c:multiLvlStrRef>
              <c:f>Sheet3!$I$27:$J$40</c:f>
            </c:multiLvlStrRef>
          </c:cat>
          <c:val>
            <c:numRef>
              <c:f>Sheet3!$L$27:$L$40</c:f>
              <c:numCache>
                <c:formatCode>0.0</c:formatCode>
                <c:ptCount val="14"/>
                <c:pt idx="0">
                  <c:v>2.3809523809523809</c:v>
                </c:pt>
                <c:pt idx="1">
                  <c:v>1.2048192771084338</c:v>
                </c:pt>
                <c:pt idx="2">
                  <c:v>5.202312138728324</c:v>
                </c:pt>
                <c:pt idx="3">
                  <c:v>-1.8633540372670807</c:v>
                </c:pt>
                <c:pt idx="4">
                  <c:v>4.6511627906976747</c:v>
                </c:pt>
                <c:pt idx="5">
                  <c:v>4.0935672514619883</c:v>
                </c:pt>
                <c:pt idx="6">
                  <c:v>0</c:v>
                </c:pt>
                <c:pt idx="7">
                  <c:v>35.433070866141733</c:v>
                </c:pt>
                <c:pt idx="8">
                  <c:v>36.434108527131784</c:v>
                </c:pt>
                <c:pt idx="9">
                  <c:v>40.579710144927539</c:v>
                </c:pt>
                <c:pt idx="10">
                  <c:v>32.786885245901637</c:v>
                </c:pt>
                <c:pt idx="11">
                  <c:v>31.092436974789916</c:v>
                </c:pt>
                <c:pt idx="12">
                  <c:v>13.684210526315791</c:v>
                </c:pt>
                <c:pt idx="1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17F-634C-ACDF-E61A9A363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846431"/>
        <c:axId val="880291823"/>
      </c:lineChart>
      <c:catAx>
        <c:axId val="31884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0291823"/>
        <c:crosses val="autoZero"/>
        <c:auto val="1"/>
        <c:lblAlgn val="ctr"/>
        <c:lblOffset val="100"/>
        <c:noMultiLvlLbl val="0"/>
      </c:catAx>
      <c:valAx>
        <c:axId val="880291823"/>
        <c:scaling>
          <c:orientation val="minMax"/>
          <c:max val="41"/>
          <c:min val="-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846431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Sheet3!$F$76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Sheet3!$D$77:$E$90</c:f>
              <c:multiLvlStrCache>
                <c:ptCount val="14"/>
                <c:lvl>
                  <c:pt idx="0">
                    <c:v>T1(10 KV15MIN)</c:v>
                  </c:pt>
                  <c:pt idx="1">
                    <c:v>T2(10KV20MIN)</c:v>
                  </c:pt>
                  <c:pt idx="2">
                    <c:v>T3(20KV15MIN)</c:v>
                  </c:pt>
                  <c:pt idx="3">
                    <c:v>T4(20KV20MIN)</c:v>
                  </c:pt>
                  <c:pt idx="4">
                    <c:v>T5(30KV15MIN)</c:v>
                  </c:pt>
                  <c:pt idx="5">
                    <c:v>T6(30KV20MIN)</c:v>
                  </c:pt>
                  <c:pt idx="6">
                    <c:v>T7(CONTROL)</c:v>
                  </c:pt>
                  <c:pt idx="7">
                    <c:v>T1(10 KV15MIN)</c:v>
                  </c:pt>
                  <c:pt idx="8">
                    <c:v>T2(10KV20MIN)</c:v>
                  </c:pt>
                  <c:pt idx="9">
                    <c:v>T3(20KV15MIN)</c:v>
                  </c:pt>
                  <c:pt idx="10">
                    <c:v>T4(20KV20MIN)</c:v>
                  </c:pt>
                  <c:pt idx="11">
                    <c:v>T5(30KV15MIN)</c:v>
                  </c:pt>
                  <c:pt idx="12">
                    <c:v>T6(30KV20MIN)</c:v>
                  </c:pt>
                  <c:pt idx="13">
                    <c:v>T7(CONTROL)</c:v>
                  </c:pt>
                </c:lvl>
                <c:lvl>
                  <c:pt idx="0">
                    <c:v>Normal seed</c:v>
                  </c:pt>
                  <c:pt idx="7">
                    <c:v>Sprouted SEED</c:v>
                  </c:pt>
                </c:lvl>
              </c:multiLvlStrCache>
            </c:multiLvlStrRef>
          </c:cat>
          <c:val>
            <c:numRef>
              <c:f>Sheet3!$F$77:$F$90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7771-DC41-811E-4F65249A89BD}"/>
            </c:ext>
          </c:extLst>
        </c:ser>
        <c:ser>
          <c:idx val="1"/>
          <c:order val="1"/>
          <c:tx>
            <c:strRef>
              <c:f>Sheet3!$G$76</c:f>
              <c:strCache>
                <c:ptCount val="1"/>
                <c:pt idx="0">
                  <c:v>Germination at 25 ℃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multiLvlStrRef>
              <c:f>Sheet3!$D$77:$E$90</c:f>
              <c:multiLvlStrCache>
                <c:ptCount val="14"/>
                <c:lvl>
                  <c:pt idx="0">
                    <c:v>T1(10 KV15MIN)</c:v>
                  </c:pt>
                  <c:pt idx="1">
                    <c:v>T2(10KV20MIN)</c:v>
                  </c:pt>
                  <c:pt idx="2">
                    <c:v>T3(20KV15MIN)</c:v>
                  </c:pt>
                  <c:pt idx="3">
                    <c:v>T4(20KV20MIN)</c:v>
                  </c:pt>
                  <c:pt idx="4">
                    <c:v>T5(30KV15MIN)</c:v>
                  </c:pt>
                  <c:pt idx="5">
                    <c:v>T6(30KV20MIN)</c:v>
                  </c:pt>
                  <c:pt idx="6">
                    <c:v>T7(CONTROL)</c:v>
                  </c:pt>
                  <c:pt idx="7">
                    <c:v>T1(10 KV15MIN)</c:v>
                  </c:pt>
                  <c:pt idx="8">
                    <c:v>T2(10KV20MIN)</c:v>
                  </c:pt>
                  <c:pt idx="9">
                    <c:v>T3(20KV15MIN)</c:v>
                  </c:pt>
                  <c:pt idx="10">
                    <c:v>T4(20KV20MIN)</c:v>
                  </c:pt>
                  <c:pt idx="11">
                    <c:v>T5(30KV15MIN)</c:v>
                  </c:pt>
                  <c:pt idx="12">
                    <c:v>T6(30KV20MIN)</c:v>
                  </c:pt>
                  <c:pt idx="13">
                    <c:v>T7(CONTROL)</c:v>
                  </c:pt>
                </c:lvl>
                <c:lvl>
                  <c:pt idx="0">
                    <c:v>Normal seed</c:v>
                  </c:pt>
                  <c:pt idx="7">
                    <c:v>Sprouted SEED</c:v>
                  </c:pt>
                </c:lvl>
              </c:multiLvlStrCache>
            </c:multiLvlStrRef>
          </c:cat>
          <c:val>
            <c:numRef>
              <c:f>Sheet3!$G$77:$G$90</c:f>
              <c:numCache>
                <c:formatCode>0.0</c:formatCode>
                <c:ptCount val="14"/>
                <c:pt idx="0">
                  <c:v>2.2598870056497176</c:v>
                </c:pt>
                <c:pt idx="1">
                  <c:v>0</c:v>
                </c:pt>
                <c:pt idx="2">
                  <c:v>4.9450549450549453</c:v>
                </c:pt>
                <c:pt idx="3">
                  <c:v>-1.7647058823529411</c:v>
                </c:pt>
                <c:pt idx="4">
                  <c:v>1.1428571428571428</c:v>
                </c:pt>
                <c:pt idx="5">
                  <c:v>2.2598870056497176</c:v>
                </c:pt>
                <c:pt idx="6">
                  <c:v>0</c:v>
                </c:pt>
                <c:pt idx="7">
                  <c:v>2.5</c:v>
                </c:pt>
                <c:pt idx="8">
                  <c:v>0</c:v>
                </c:pt>
                <c:pt idx="9">
                  <c:v>6.024096385542169</c:v>
                </c:pt>
                <c:pt idx="10">
                  <c:v>-9.8591549295774641</c:v>
                </c:pt>
                <c:pt idx="11">
                  <c:v>-3.3112582781456954</c:v>
                </c:pt>
                <c:pt idx="12">
                  <c:v>-12.23021582733813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71-DC41-811E-4F65249A8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39"/>
        <c:axId val="972207231"/>
        <c:axId val="972964975"/>
      </c:barChart>
      <c:lineChart>
        <c:grouping val="standard"/>
        <c:varyColors val="0"/>
        <c:ser>
          <c:idx val="2"/>
          <c:order val="2"/>
          <c:tx>
            <c:strRef>
              <c:f>Sheet3!$H$76</c:f>
              <c:strCache>
                <c:ptCount val="1"/>
                <c:pt idx="0">
                  <c:v>Germination at 15 ℃</c:v>
                </c:pt>
              </c:strCache>
            </c:strRef>
          </c:tx>
          <c:spPr>
            <a:ln w="31750" cap="sq" cmpd="thickThin">
              <a:solidFill>
                <a:schemeClr val="accent3"/>
              </a:solidFill>
              <a:bevel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Sheet3!$D$77:$E$90</c:f>
              <c:multiLvlStrCache>
                <c:ptCount val="14"/>
                <c:lvl>
                  <c:pt idx="0">
                    <c:v>T1(10 KV15MIN)</c:v>
                  </c:pt>
                  <c:pt idx="1">
                    <c:v>T2(10KV20MIN)</c:v>
                  </c:pt>
                  <c:pt idx="2">
                    <c:v>T3(20KV15MIN)</c:v>
                  </c:pt>
                  <c:pt idx="3">
                    <c:v>T4(20KV20MIN)</c:v>
                  </c:pt>
                  <c:pt idx="4">
                    <c:v>T5(30KV15MIN)</c:v>
                  </c:pt>
                  <c:pt idx="5">
                    <c:v>T6(30KV20MIN)</c:v>
                  </c:pt>
                  <c:pt idx="6">
                    <c:v>T7(CONTROL)</c:v>
                  </c:pt>
                  <c:pt idx="7">
                    <c:v>T1(10 KV15MIN)</c:v>
                  </c:pt>
                  <c:pt idx="8">
                    <c:v>T2(10KV20MIN)</c:v>
                  </c:pt>
                  <c:pt idx="9">
                    <c:v>T3(20KV15MIN)</c:v>
                  </c:pt>
                  <c:pt idx="10">
                    <c:v>T4(20KV20MIN)</c:v>
                  </c:pt>
                  <c:pt idx="11">
                    <c:v>T5(30KV15MIN)</c:v>
                  </c:pt>
                  <c:pt idx="12">
                    <c:v>T6(30KV20MIN)</c:v>
                  </c:pt>
                  <c:pt idx="13">
                    <c:v>T7(CONTROL)</c:v>
                  </c:pt>
                </c:lvl>
                <c:lvl>
                  <c:pt idx="0">
                    <c:v>Normal seed</c:v>
                  </c:pt>
                  <c:pt idx="7">
                    <c:v>Sprouted SEED</c:v>
                  </c:pt>
                </c:lvl>
              </c:multiLvlStrCache>
            </c:multiLvlStrRef>
          </c:cat>
          <c:val>
            <c:numRef>
              <c:f>Sheet3!$H$77:$H$90</c:f>
              <c:numCache>
                <c:formatCode>0.0</c:formatCode>
                <c:ptCount val="14"/>
                <c:pt idx="0">
                  <c:v>2.3809523809523809</c:v>
                </c:pt>
                <c:pt idx="1">
                  <c:v>1.2048192771084338</c:v>
                </c:pt>
                <c:pt idx="2">
                  <c:v>5.202312138728324</c:v>
                </c:pt>
                <c:pt idx="3">
                  <c:v>-1.8633540372670807</c:v>
                </c:pt>
                <c:pt idx="4">
                  <c:v>4.6511627906976747</c:v>
                </c:pt>
                <c:pt idx="5">
                  <c:v>4.0935672514619883</c:v>
                </c:pt>
                <c:pt idx="6">
                  <c:v>0</c:v>
                </c:pt>
                <c:pt idx="7">
                  <c:v>35.433070866141733</c:v>
                </c:pt>
                <c:pt idx="8">
                  <c:v>36.434108527131784</c:v>
                </c:pt>
                <c:pt idx="9">
                  <c:v>40.579710144927539</c:v>
                </c:pt>
                <c:pt idx="10">
                  <c:v>32.786885245901637</c:v>
                </c:pt>
                <c:pt idx="11">
                  <c:v>31.092436974789916</c:v>
                </c:pt>
                <c:pt idx="12">
                  <c:v>13.684210526315791</c:v>
                </c:pt>
                <c:pt idx="1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771-DC41-811E-4F65249A89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46339968"/>
        <c:axId val="1446804976"/>
      </c:lineChart>
      <c:catAx>
        <c:axId val="9722072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2964975"/>
        <c:crossesAt val="-15"/>
        <c:auto val="1"/>
        <c:lblAlgn val="ctr"/>
        <c:lblOffset val="100"/>
        <c:noMultiLvlLbl val="0"/>
      </c:catAx>
      <c:valAx>
        <c:axId val="972964975"/>
        <c:scaling>
          <c:orientation val="minMax"/>
          <c:max val="40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2207231"/>
        <c:crosses val="autoZero"/>
        <c:crossBetween val="between"/>
        <c:majorUnit val="5"/>
      </c:valAx>
      <c:valAx>
        <c:axId val="1446804976"/>
        <c:scaling>
          <c:orientation val="minMax"/>
        </c:scaling>
        <c:delete val="0"/>
        <c:axPos val="r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6339968"/>
        <c:crosses val="max"/>
        <c:crossBetween val="between"/>
      </c:valAx>
      <c:catAx>
        <c:axId val="1446339968"/>
        <c:scaling>
          <c:orientation val="minMax"/>
        </c:scaling>
        <c:delete val="1"/>
        <c:axPos val="b"/>
        <c:minorGridlines>
          <c:spPr>
            <a:ln>
              <a:solidFill>
                <a:schemeClr val="tx2">
                  <a:lumMod val="5000"/>
                  <a:lumOff val="95000"/>
                </a:schemeClr>
              </a:soli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14468049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Sheet3!$F$76</c:f>
              <c:strCache>
                <c:ptCount val="1"/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Sheet3!$D$77:$E$90</c:f>
              <c:multiLvlStrCache>
                <c:ptCount val="14"/>
                <c:lvl>
                  <c:pt idx="0">
                    <c:v>T1(10 KV15MIN)</c:v>
                  </c:pt>
                  <c:pt idx="1">
                    <c:v>T2(10KV20MIN)</c:v>
                  </c:pt>
                  <c:pt idx="2">
                    <c:v>T3(20KV15MIN)</c:v>
                  </c:pt>
                  <c:pt idx="3">
                    <c:v>T4(20KV20MIN)</c:v>
                  </c:pt>
                  <c:pt idx="4">
                    <c:v>T5(30KV15MIN)</c:v>
                  </c:pt>
                  <c:pt idx="5">
                    <c:v>T6(30KV20MIN)</c:v>
                  </c:pt>
                  <c:pt idx="6">
                    <c:v>T7(CONTROL)</c:v>
                  </c:pt>
                  <c:pt idx="7">
                    <c:v>T1(10 KV15MIN)</c:v>
                  </c:pt>
                  <c:pt idx="8">
                    <c:v>T2(10KV20MIN)</c:v>
                  </c:pt>
                  <c:pt idx="9">
                    <c:v>T3(20KV15MIN)</c:v>
                  </c:pt>
                  <c:pt idx="10">
                    <c:v>T4(20KV20MIN)</c:v>
                  </c:pt>
                  <c:pt idx="11">
                    <c:v>T5(30KV15MIN)</c:v>
                  </c:pt>
                  <c:pt idx="12">
                    <c:v>T6(30KV20MIN)</c:v>
                  </c:pt>
                  <c:pt idx="13">
                    <c:v>T7(CONTROL)</c:v>
                  </c:pt>
                </c:lvl>
                <c:lvl>
                  <c:pt idx="0">
                    <c:v>Normal seed</c:v>
                  </c:pt>
                  <c:pt idx="7">
                    <c:v>Sprouted SEED</c:v>
                  </c:pt>
                </c:lvl>
              </c:multiLvlStrCache>
            </c:multiLvlStrRef>
          </c:cat>
          <c:val>
            <c:numRef>
              <c:f>Sheet3!$F$77:$F$90</c:f>
              <c:numCache>
                <c:formatCode>General</c:formatCode>
                <c:ptCount val="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C7-3D4C-8907-FE5C58397C79}"/>
            </c:ext>
          </c:extLst>
        </c:ser>
        <c:ser>
          <c:idx val="1"/>
          <c:order val="1"/>
          <c:tx>
            <c:strRef>
              <c:f>Sheet3!$G$76</c:f>
              <c:strCache>
                <c:ptCount val="1"/>
                <c:pt idx="0">
                  <c:v>Germination at 25 ℃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Sheet3!$D$77:$E$90</c:f>
              <c:multiLvlStrCache>
                <c:ptCount val="14"/>
                <c:lvl>
                  <c:pt idx="0">
                    <c:v>T1(10 KV15MIN)</c:v>
                  </c:pt>
                  <c:pt idx="1">
                    <c:v>T2(10KV20MIN)</c:v>
                  </c:pt>
                  <c:pt idx="2">
                    <c:v>T3(20KV15MIN)</c:v>
                  </c:pt>
                  <c:pt idx="3">
                    <c:v>T4(20KV20MIN)</c:v>
                  </c:pt>
                  <c:pt idx="4">
                    <c:v>T5(30KV15MIN)</c:v>
                  </c:pt>
                  <c:pt idx="5">
                    <c:v>T6(30KV20MIN)</c:v>
                  </c:pt>
                  <c:pt idx="6">
                    <c:v>T7(CONTROL)</c:v>
                  </c:pt>
                  <c:pt idx="7">
                    <c:v>T1(10 KV15MIN)</c:v>
                  </c:pt>
                  <c:pt idx="8">
                    <c:v>T2(10KV20MIN)</c:v>
                  </c:pt>
                  <c:pt idx="9">
                    <c:v>T3(20KV15MIN)</c:v>
                  </c:pt>
                  <c:pt idx="10">
                    <c:v>T4(20KV20MIN)</c:v>
                  </c:pt>
                  <c:pt idx="11">
                    <c:v>T5(30KV15MIN)</c:v>
                  </c:pt>
                  <c:pt idx="12">
                    <c:v>T6(30KV20MIN)</c:v>
                  </c:pt>
                  <c:pt idx="13">
                    <c:v>T7(CONTROL)</c:v>
                  </c:pt>
                </c:lvl>
                <c:lvl>
                  <c:pt idx="0">
                    <c:v>Normal seed</c:v>
                  </c:pt>
                  <c:pt idx="7">
                    <c:v>Sprouted SEED</c:v>
                  </c:pt>
                </c:lvl>
              </c:multiLvlStrCache>
            </c:multiLvlStrRef>
          </c:cat>
          <c:val>
            <c:numRef>
              <c:f>Sheet3!$G$77:$G$90</c:f>
              <c:numCache>
                <c:formatCode>0.0</c:formatCode>
                <c:ptCount val="14"/>
                <c:pt idx="0">
                  <c:v>2.2598870056497176</c:v>
                </c:pt>
                <c:pt idx="1">
                  <c:v>0</c:v>
                </c:pt>
                <c:pt idx="2">
                  <c:v>4.9450549450549453</c:v>
                </c:pt>
                <c:pt idx="3">
                  <c:v>-1.7647058823529411</c:v>
                </c:pt>
                <c:pt idx="4">
                  <c:v>1.1428571428571428</c:v>
                </c:pt>
                <c:pt idx="5">
                  <c:v>2.2598870056497176</c:v>
                </c:pt>
                <c:pt idx="6">
                  <c:v>0</c:v>
                </c:pt>
                <c:pt idx="7">
                  <c:v>2.5</c:v>
                </c:pt>
                <c:pt idx="8">
                  <c:v>0</c:v>
                </c:pt>
                <c:pt idx="9">
                  <c:v>6.024096385542169</c:v>
                </c:pt>
                <c:pt idx="10">
                  <c:v>-9.8591549295774641</c:v>
                </c:pt>
                <c:pt idx="11">
                  <c:v>-3.3112582781456954</c:v>
                </c:pt>
                <c:pt idx="12">
                  <c:v>-12.23021582733813</c:v>
                </c:pt>
                <c:pt idx="1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5C7-3D4C-8907-FE5C58397C79}"/>
            </c:ext>
          </c:extLst>
        </c:ser>
        <c:ser>
          <c:idx val="2"/>
          <c:order val="2"/>
          <c:tx>
            <c:strRef>
              <c:f>Sheet3!$H$76</c:f>
              <c:strCache>
                <c:ptCount val="1"/>
                <c:pt idx="0">
                  <c:v>Germination at 15 ℃</c:v>
                </c:pt>
              </c:strCache>
            </c:strRef>
          </c:tx>
          <c:spPr>
            <a:ln w="22225" cap="rnd">
              <a:solidFill>
                <a:schemeClr val="accent3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Sheet3!$D$77:$E$90</c:f>
              <c:multiLvlStrCache>
                <c:ptCount val="14"/>
                <c:lvl>
                  <c:pt idx="0">
                    <c:v>T1(10 KV15MIN)</c:v>
                  </c:pt>
                  <c:pt idx="1">
                    <c:v>T2(10KV20MIN)</c:v>
                  </c:pt>
                  <c:pt idx="2">
                    <c:v>T3(20KV15MIN)</c:v>
                  </c:pt>
                  <c:pt idx="3">
                    <c:v>T4(20KV20MIN)</c:v>
                  </c:pt>
                  <c:pt idx="4">
                    <c:v>T5(30KV15MIN)</c:v>
                  </c:pt>
                  <c:pt idx="5">
                    <c:v>T6(30KV20MIN)</c:v>
                  </c:pt>
                  <c:pt idx="6">
                    <c:v>T7(CONTROL)</c:v>
                  </c:pt>
                  <c:pt idx="7">
                    <c:v>T1(10 KV15MIN)</c:v>
                  </c:pt>
                  <c:pt idx="8">
                    <c:v>T2(10KV20MIN)</c:v>
                  </c:pt>
                  <c:pt idx="9">
                    <c:v>T3(20KV15MIN)</c:v>
                  </c:pt>
                  <c:pt idx="10">
                    <c:v>T4(20KV20MIN)</c:v>
                  </c:pt>
                  <c:pt idx="11">
                    <c:v>T5(30KV15MIN)</c:v>
                  </c:pt>
                  <c:pt idx="12">
                    <c:v>T6(30KV20MIN)</c:v>
                  </c:pt>
                  <c:pt idx="13">
                    <c:v>T7(CONTROL)</c:v>
                  </c:pt>
                </c:lvl>
                <c:lvl>
                  <c:pt idx="0">
                    <c:v>Normal seed</c:v>
                  </c:pt>
                  <c:pt idx="7">
                    <c:v>Sprouted SEED</c:v>
                  </c:pt>
                </c:lvl>
              </c:multiLvlStrCache>
            </c:multiLvlStrRef>
          </c:cat>
          <c:val>
            <c:numRef>
              <c:f>Sheet3!$H$77:$H$90</c:f>
              <c:numCache>
                <c:formatCode>0.0</c:formatCode>
                <c:ptCount val="14"/>
                <c:pt idx="0">
                  <c:v>2.3809523809523809</c:v>
                </c:pt>
                <c:pt idx="1">
                  <c:v>1.2048192771084338</c:v>
                </c:pt>
                <c:pt idx="2">
                  <c:v>5.202312138728324</c:v>
                </c:pt>
                <c:pt idx="3">
                  <c:v>-1.8633540372670807</c:v>
                </c:pt>
                <c:pt idx="4">
                  <c:v>4.6511627906976747</c:v>
                </c:pt>
                <c:pt idx="5">
                  <c:v>4.0935672514619883</c:v>
                </c:pt>
                <c:pt idx="6">
                  <c:v>0</c:v>
                </c:pt>
                <c:pt idx="7">
                  <c:v>35.433070866141733</c:v>
                </c:pt>
                <c:pt idx="8">
                  <c:v>36.434108527131784</c:v>
                </c:pt>
                <c:pt idx="9">
                  <c:v>40.579710144927539</c:v>
                </c:pt>
                <c:pt idx="10">
                  <c:v>32.786885245901637</c:v>
                </c:pt>
                <c:pt idx="11">
                  <c:v>31.092436974789916</c:v>
                </c:pt>
                <c:pt idx="12">
                  <c:v>13.684210526315791</c:v>
                </c:pt>
                <c:pt idx="1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5C7-3D4C-8907-FE5C58397C7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hiLowLines>
          <c:spPr>
            <a:ln w="9525">
              <a:solidFill>
                <a:schemeClr val="lt1">
                  <a:lumMod val="50000"/>
                </a:schemeClr>
              </a:solidFill>
              <a:round/>
            </a:ln>
            <a:effectLst/>
          </c:spPr>
        </c:hiLowLines>
        <c:upDownBars>
          <c:gapWidth val="315"/>
          <c:upBars>
            <c:spPr>
              <a:solidFill>
                <a:schemeClr val="lt1">
                  <a:lumMod val="85000"/>
                </a:schemeClr>
              </a:solidFill>
              <a:ln w="9525">
                <a:solidFill>
                  <a:schemeClr val="dk1">
                    <a:lumMod val="50000"/>
                  </a:schemeClr>
                </a:solidFill>
                <a:round/>
              </a:ln>
              <a:effectLst/>
            </c:spPr>
          </c:upBars>
          <c:downBars>
            <c:spPr>
              <a:solidFill>
                <a:schemeClr val="dk1">
                  <a:lumMod val="50000"/>
                  <a:lumOff val="50000"/>
                </a:schemeClr>
              </a:solidFill>
              <a:ln w="9525">
                <a:solidFill>
                  <a:schemeClr val="dk1">
                    <a:lumMod val="75000"/>
                  </a:schemeClr>
                </a:solidFill>
                <a:round/>
              </a:ln>
              <a:effectLst/>
            </c:spPr>
          </c:downBars>
        </c:upDownBars>
        <c:smooth val="0"/>
        <c:axId val="1028589648"/>
        <c:axId val="1865403104"/>
      </c:lineChart>
      <c:catAx>
        <c:axId val="102858964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1\2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5403104"/>
        <c:crosses val="autoZero"/>
        <c:auto val="1"/>
        <c:lblAlgn val="ctr"/>
        <c:lblOffset val="100"/>
        <c:noMultiLvlLbl val="0"/>
      </c:catAx>
      <c:valAx>
        <c:axId val="1865403104"/>
        <c:scaling>
          <c:orientation val="minMax"/>
          <c:max val="42"/>
          <c:min val="-15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8589648"/>
        <c:crosses val="autoZero"/>
        <c:crossBetween val="between"/>
        <c:majorUnit val="5"/>
        <c:min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6356627296588"/>
          <c:y val="1.061356460877173E-2"/>
          <c:w val="0.85534804243219598"/>
          <c:h val="0.93046369203849522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rgbClr val="FF0000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multiLvlStrRef>
              <c:f>Sheet3!$AF$4:$AJ$18</c:f>
              <c:multiLvlStrCache>
                <c:ptCount val="15"/>
                <c:lvl>
                  <c:pt idx="0">
                    <c:v>INTERACTION EFFECTS</c:v>
                  </c:pt>
                  <c:pt idx="1">
                    <c:v>S1P1</c:v>
                  </c:pt>
                  <c:pt idx="2">
                    <c:v>S1P2</c:v>
                  </c:pt>
                  <c:pt idx="3">
                    <c:v>S1P3</c:v>
                  </c:pt>
                  <c:pt idx="4">
                    <c:v>S1P4</c:v>
                  </c:pt>
                  <c:pt idx="5">
                    <c:v>S1P5</c:v>
                  </c:pt>
                  <c:pt idx="6">
                    <c:v>S1P6</c:v>
                  </c:pt>
                  <c:pt idx="7">
                    <c:v>S1P7</c:v>
                  </c:pt>
                  <c:pt idx="8">
                    <c:v>S2P1</c:v>
                  </c:pt>
                  <c:pt idx="9">
                    <c:v>S2P2</c:v>
                  </c:pt>
                  <c:pt idx="10">
                    <c:v>S2P3</c:v>
                  </c:pt>
                  <c:pt idx="11">
                    <c:v>S2P4</c:v>
                  </c:pt>
                  <c:pt idx="12">
                    <c:v>S2P5</c:v>
                  </c:pt>
                  <c:pt idx="13">
                    <c:v>S2P6</c:v>
                  </c:pt>
                  <c:pt idx="14">
                    <c:v>S2P7</c:v>
                  </c:pt>
                </c:lvl>
                <c:lvl>
                  <c:pt idx="1">
                    <c:v>1.5</c:v>
                  </c:pt>
                  <c:pt idx="2">
                    <c:v>2.5</c:v>
                  </c:pt>
                  <c:pt idx="3">
                    <c:v>1.5</c:v>
                  </c:pt>
                  <c:pt idx="4">
                    <c:v>2</c:v>
                  </c:pt>
                  <c:pt idx="5">
                    <c:v>2.5</c:v>
                  </c:pt>
                  <c:pt idx="6">
                    <c:v>2</c:v>
                  </c:pt>
                  <c:pt idx="7">
                    <c:v>2.5</c:v>
                  </c:pt>
                  <c:pt idx="8">
                    <c:v>7.5</c:v>
                  </c:pt>
                  <c:pt idx="9">
                    <c:v>6.5</c:v>
                  </c:pt>
                  <c:pt idx="10">
                    <c:v>4.5</c:v>
                  </c:pt>
                  <c:pt idx="11">
                    <c:v>9.5</c:v>
                  </c:pt>
                  <c:pt idx="12">
                    <c:v>9</c:v>
                  </c:pt>
                  <c:pt idx="13">
                    <c:v>9.5</c:v>
                  </c:pt>
                  <c:pt idx="14">
                    <c:v>9</c:v>
                  </c:pt>
                </c:lvl>
                <c:lvl>
                  <c:pt idx="0">
                    <c:v>TREATMENTS</c:v>
                  </c:pt>
                  <c:pt idx="1">
                    <c:v>P1</c:v>
                  </c:pt>
                  <c:pt idx="2">
                    <c:v>P2</c:v>
                  </c:pt>
                  <c:pt idx="3">
                    <c:v>P3</c:v>
                  </c:pt>
                  <c:pt idx="4">
                    <c:v>P4</c:v>
                  </c:pt>
                  <c:pt idx="5">
                    <c:v>P5</c:v>
                  </c:pt>
                  <c:pt idx="6">
                    <c:v>P6</c:v>
                  </c:pt>
                  <c:pt idx="7">
                    <c:v>P7</c:v>
                  </c:pt>
                  <c:pt idx="8">
                    <c:v>P1</c:v>
                  </c:pt>
                  <c:pt idx="9">
                    <c:v>P2</c:v>
                  </c:pt>
                  <c:pt idx="10">
                    <c:v>P3</c:v>
                  </c:pt>
                  <c:pt idx="11">
                    <c:v>P4</c:v>
                  </c:pt>
                  <c:pt idx="12">
                    <c:v>P5</c:v>
                  </c:pt>
                  <c:pt idx="13">
                    <c:v>P6</c:v>
                  </c:pt>
                  <c:pt idx="14">
                    <c:v>P7</c:v>
                  </c:pt>
                </c:lvl>
                <c:lvl>
                  <c:pt idx="1">
                    <c:v>51.74825175</c:v>
                  </c:pt>
                  <c:pt idx="8">
                    <c:v>95.85492228</c:v>
                  </c:pt>
                </c:lvl>
                <c:lvl>
                  <c:pt idx="0">
                    <c:v>TYPES OF SEEDS</c:v>
                  </c:pt>
                  <c:pt idx="1">
                    <c:v>Normal seed</c:v>
                  </c:pt>
                  <c:pt idx="8">
                    <c:v>Sprouted SEED</c:v>
                  </c:pt>
                </c:lvl>
              </c:multiLvlStrCache>
            </c:multiLvlStrRef>
          </c:cat>
          <c:val>
            <c:numRef>
              <c:f>Sheet3!$AK$4:$AK$18</c:f>
              <c:numCache>
                <c:formatCode>0</c:formatCode>
                <c:ptCount val="15"/>
                <c:pt idx="1">
                  <c:v>50</c:v>
                </c:pt>
                <c:pt idx="2">
                  <c:v>37.5</c:v>
                </c:pt>
                <c:pt idx="3">
                  <c:v>0</c:v>
                </c:pt>
                <c:pt idx="4">
                  <c:v>50</c:v>
                </c:pt>
                <c:pt idx="5">
                  <c:v>54.54545454545454</c:v>
                </c:pt>
                <c:pt idx="6">
                  <c:v>71.428571428571431</c:v>
                </c:pt>
                <c:pt idx="7">
                  <c:v>50</c:v>
                </c:pt>
                <c:pt idx="8">
                  <c:v>-150</c:v>
                </c:pt>
                <c:pt idx="9">
                  <c:v>-85.714285714285708</c:v>
                </c:pt>
                <c:pt idx="10">
                  <c:v>-80</c:v>
                </c:pt>
                <c:pt idx="11">
                  <c:v>-72.727272727272734</c:v>
                </c:pt>
                <c:pt idx="12">
                  <c:v>-100</c:v>
                </c:pt>
                <c:pt idx="13">
                  <c:v>-171.42857142857142</c:v>
                </c:pt>
                <c:pt idx="14">
                  <c:v>-100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FE1-0440-9420-DE67DB39C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>
              <a:solidFill>
                <a:schemeClr val="lt1">
                  <a:lumMod val="50000"/>
                </a:schemeClr>
              </a:solidFill>
              <a:round/>
            </a:ln>
            <a:effectLst/>
          </c:spPr>
        </c:dropLines>
        <c:smooth val="0"/>
        <c:axId val="1864121840"/>
        <c:axId val="194775727"/>
      </c:lineChart>
      <c:catAx>
        <c:axId val="1864121840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75727"/>
        <c:crosses val="autoZero"/>
        <c:auto val="1"/>
        <c:lblAlgn val="ctr"/>
        <c:lblOffset val="100"/>
        <c:noMultiLvlLbl val="0"/>
      </c:catAx>
      <c:valAx>
        <c:axId val="194775727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412184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rgbClr val="FF0000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multiLvlStrRef>
              <c:f>Sheet3!$AF$4:$AJ$18</c:f>
              <c:multiLvlStrCache>
                <c:ptCount val="15"/>
                <c:lvl>
                  <c:pt idx="0">
                    <c:v>INTERACTION EFFECTS</c:v>
                  </c:pt>
                  <c:pt idx="1">
                    <c:v>S1P1</c:v>
                  </c:pt>
                  <c:pt idx="2">
                    <c:v>S1P2</c:v>
                  </c:pt>
                  <c:pt idx="3">
                    <c:v>S1P3</c:v>
                  </c:pt>
                  <c:pt idx="4">
                    <c:v>S1P4</c:v>
                  </c:pt>
                  <c:pt idx="5">
                    <c:v>S1P5</c:v>
                  </c:pt>
                  <c:pt idx="6">
                    <c:v>S1P6</c:v>
                  </c:pt>
                  <c:pt idx="7">
                    <c:v>S1P7</c:v>
                  </c:pt>
                  <c:pt idx="8">
                    <c:v>S2P1</c:v>
                  </c:pt>
                  <c:pt idx="9">
                    <c:v>S2P2</c:v>
                  </c:pt>
                  <c:pt idx="10">
                    <c:v>S2P3</c:v>
                  </c:pt>
                  <c:pt idx="11">
                    <c:v>S2P4</c:v>
                  </c:pt>
                  <c:pt idx="12">
                    <c:v>S2P5</c:v>
                  </c:pt>
                  <c:pt idx="13">
                    <c:v>S2P6</c:v>
                  </c:pt>
                  <c:pt idx="14">
                    <c:v>S2P7</c:v>
                  </c:pt>
                </c:lvl>
                <c:lvl>
                  <c:pt idx="1">
                    <c:v>1.5</c:v>
                  </c:pt>
                  <c:pt idx="2">
                    <c:v>2.5</c:v>
                  </c:pt>
                  <c:pt idx="3">
                    <c:v>1.5</c:v>
                  </c:pt>
                  <c:pt idx="4">
                    <c:v>2</c:v>
                  </c:pt>
                  <c:pt idx="5">
                    <c:v>2.5</c:v>
                  </c:pt>
                  <c:pt idx="6">
                    <c:v>2</c:v>
                  </c:pt>
                  <c:pt idx="7">
                    <c:v>2.5</c:v>
                  </c:pt>
                  <c:pt idx="8">
                    <c:v>7.5</c:v>
                  </c:pt>
                  <c:pt idx="9">
                    <c:v>6.5</c:v>
                  </c:pt>
                  <c:pt idx="10">
                    <c:v>4.5</c:v>
                  </c:pt>
                  <c:pt idx="11">
                    <c:v>9.5</c:v>
                  </c:pt>
                  <c:pt idx="12">
                    <c:v>9</c:v>
                  </c:pt>
                  <c:pt idx="13">
                    <c:v>9.5</c:v>
                  </c:pt>
                  <c:pt idx="14">
                    <c:v>9</c:v>
                  </c:pt>
                </c:lvl>
                <c:lvl>
                  <c:pt idx="0">
                    <c:v>TREATMENTS</c:v>
                  </c:pt>
                  <c:pt idx="1">
                    <c:v>P1</c:v>
                  </c:pt>
                  <c:pt idx="2">
                    <c:v>P2</c:v>
                  </c:pt>
                  <c:pt idx="3">
                    <c:v>P3</c:v>
                  </c:pt>
                  <c:pt idx="4">
                    <c:v>P4</c:v>
                  </c:pt>
                  <c:pt idx="5">
                    <c:v>P5</c:v>
                  </c:pt>
                  <c:pt idx="6">
                    <c:v>P6</c:v>
                  </c:pt>
                  <c:pt idx="7">
                    <c:v>P7</c:v>
                  </c:pt>
                  <c:pt idx="8">
                    <c:v>P1</c:v>
                  </c:pt>
                  <c:pt idx="9">
                    <c:v>P2</c:v>
                  </c:pt>
                  <c:pt idx="10">
                    <c:v>P3</c:v>
                  </c:pt>
                  <c:pt idx="11">
                    <c:v>P4</c:v>
                  </c:pt>
                  <c:pt idx="12">
                    <c:v>P5</c:v>
                  </c:pt>
                  <c:pt idx="13">
                    <c:v>P6</c:v>
                  </c:pt>
                  <c:pt idx="14">
                    <c:v>P7</c:v>
                  </c:pt>
                </c:lvl>
                <c:lvl>
                  <c:pt idx="1">
                    <c:v>51.74825175</c:v>
                  </c:pt>
                  <c:pt idx="8">
                    <c:v>95.85492228</c:v>
                  </c:pt>
                </c:lvl>
                <c:lvl>
                  <c:pt idx="0">
                    <c:v>TYPES OF SEEDS</c:v>
                  </c:pt>
                  <c:pt idx="1">
                    <c:v>Normal seed</c:v>
                  </c:pt>
                  <c:pt idx="8">
                    <c:v>Sprouted SEED</c:v>
                  </c:pt>
                </c:lvl>
              </c:multiLvlStrCache>
            </c:multiLvlStrRef>
          </c:cat>
          <c:val>
            <c:numRef>
              <c:f>Sheet3!$AK$4:$AK$18</c:f>
              <c:numCache>
                <c:formatCode>0</c:formatCode>
                <c:ptCount val="15"/>
                <c:pt idx="1">
                  <c:v>50</c:v>
                </c:pt>
                <c:pt idx="2">
                  <c:v>37.5</c:v>
                </c:pt>
                <c:pt idx="3">
                  <c:v>0</c:v>
                </c:pt>
                <c:pt idx="4">
                  <c:v>50</c:v>
                </c:pt>
                <c:pt idx="5">
                  <c:v>54.54545454545454</c:v>
                </c:pt>
                <c:pt idx="6">
                  <c:v>71.428571428571431</c:v>
                </c:pt>
                <c:pt idx="7">
                  <c:v>50</c:v>
                </c:pt>
                <c:pt idx="8">
                  <c:v>-150</c:v>
                </c:pt>
                <c:pt idx="9">
                  <c:v>-85.714285714285708</c:v>
                </c:pt>
                <c:pt idx="10">
                  <c:v>-80</c:v>
                </c:pt>
                <c:pt idx="11">
                  <c:v>-72.727272727272734</c:v>
                </c:pt>
                <c:pt idx="12">
                  <c:v>-100</c:v>
                </c:pt>
                <c:pt idx="13">
                  <c:v>-171.42857142857142</c:v>
                </c:pt>
                <c:pt idx="14">
                  <c:v>-100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C2E-8248-A090-78F78BD55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>
              <a:solidFill>
                <a:schemeClr val="lt1">
                  <a:lumMod val="50000"/>
                </a:schemeClr>
              </a:solidFill>
              <a:round/>
            </a:ln>
            <a:effectLst/>
          </c:spPr>
        </c:dropLines>
        <c:smooth val="0"/>
        <c:axId val="1864121840"/>
        <c:axId val="194775727"/>
      </c:lineChart>
      <c:catAx>
        <c:axId val="1864121840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75727"/>
        <c:crosses val="autoZero"/>
        <c:auto val="1"/>
        <c:lblAlgn val="ctr"/>
        <c:lblOffset val="100"/>
        <c:noMultiLvlLbl val="0"/>
      </c:catAx>
      <c:valAx>
        <c:axId val="194775727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4121840"/>
        <c:crosses val="autoZero"/>
        <c:crossBetween val="between"/>
      </c:valAx>
      <c:spPr>
        <a:solidFill>
          <a:srgbClr val="FFFF00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0"/>
    </c:view3D>
    <c:floor>
      <c:thickness val="0"/>
      <c:spPr>
        <a:solidFill>
          <a:schemeClr val="accent1">
            <a:alpha val="30000"/>
          </a:schemeClr>
        </a:solidFill>
        <a:ln>
          <a:noFill/>
        </a:ln>
        <a:effectLst/>
        <a:sp3d/>
      </c:spPr>
    </c:floor>
    <c:sideWall>
      <c:thickness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  <a:sp3d/>
      </c:spPr>
    </c:sideWall>
    <c:backWall>
      <c:thickness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Sheet3!$AH$90:$AL$104</c:f>
              <c:multiLvlStrCache>
                <c:ptCount val="15"/>
                <c:lvl>
                  <c:pt idx="1">
                    <c:v>INTERACTION EFFECTS</c:v>
                  </c:pt>
                  <c:pt idx="2">
                    <c:v>S1P1</c:v>
                  </c:pt>
                  <c:pt idx="3">
                    <c:v>S1P2</c:v>
                  </c:pt>
                  <c:pt idx="4">
                    <c:v>S1P3</c:v>
                  </c:pt>
                  <c:pt idx="5">
                    <c:v>S1P4</c:v>
                  </c:pt>
                  <c:pt idx="6">
                    <c:v>S1P5</c:v>
                  </c:pt>
                  <c:pt idx="7">
                    <c:v>S1P6</c:v>
                  </c:pt>
                  <c:pt idx="8">
                    <c:v>S1P7</c:v>
                  </c:pt>
                  <c:pt idx="9">
                    <c:v>S2P1</c:v>
                  </c:pt>
                  <c:pt idx="10">
                    <c:v>S2P2</c:v>
                  </c:pt>
                  <c:pt idx="11">
                    <c:v>S2P3</c:v>
                  </c:pt>
                  <c:pt idx="12">
                    <c:v>S2P4</c:v>
                  </c:pt>
                  <c:pt idx="13">
                    <c:v>S2P5</c:v>
                  </c:pt>
                  <c:pt idx="14">
                    <c:v>S2P6</c:v>
                  </c:pt>
                </c:lvl>
                <c:lvl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33</c:v>
                  </c:pt>
                  <c:pt idx="10">
                    <c:v>17</c:v>
                  </c:pt>
                  <c:pt idx="11">
                    <c:v>33</c:v>
                  </c:pt>
                  <c:pt idx="12">
                    <c:v>17</c:v>
                  </c:pt>
                  <c:pt idx="13">
                    <c:v>13</c:v>
                  </c:pt>
                  <c:pt idx="14">
                    <c:v>9</c:v>
                  </c:pt>
                </c:lvl>
                <c:lvl>
                  <c:pt idx="1">
                    <c:v>TREATMENTS</c:v>
                  </c:pt>
                  <c:pt idx="2">
                    <c:v>P1</c:v>
                  </c:pt>
                  <c:pt idx="3">
                    <c:v>P2</c:v>
                  </c:pt>
                  <c:pt idx="4">
                    <c:v>P3</c:v>
                  </c:pt>
                  <c:pt idx="5">
                    <c:v>P4</c:v>
                  </c:pt>
                  <c:pt idx="6">
                    <c:v>P5</c:v>
                  </c:pt>
                  <c:pt idx="7">
                    <c:v>P6</c:v>
                  </c:pt>
                  <c:pt idx="8">
                    <c:v>P7</c:v>
                  </c:pt>
                  <c:pt idx="9">
                    <c:v>P1</c:v>
                  </c:pt>
                  <c:pt idx="10">
                    <c:v>P2</c:v>
                  </c:pt>
                  <c:pt idx="11">
                    <c:v>P3</c:v>
                  </c:pt>
                  <c:pt idx="12">
                    <c:v>P4</c:v>
                  </c:pt>
                  <c:pt idx="13">
                    <c:v>P5</c:v>
                  </c:pt>
                  <c:pt idx="14">
                    <c:v>P6</c:v>
                  </c:pt>
                </c:lvl>
                <c:lvl>
                  <c:pt idx="2">
                    <c:v>0</c:v>
                  </c:pt>
                  <c:pt idx="3">
                    <c:v>0</c:v>
                  </c:pt>
                </c:lvl>
                <c:lvl>
                  <c:pt idx="1">
                    <c:v>TYPES OF SEEDS</c:v>
                  </c:pt>
                  <c:pt idx="2">
                    <c:v>Normal seed</c:v>
                  </c:pt>
                  <c:pt idx="3">
                    <c:v>Sprouted SEED</c:v>
                  </c:pt>
                </c:lvl>
              </c:multiLvlStrCache>
            </c:multiLvlStrRef>
          </c:cat>
          <c:val>
            <c:numRef>
              <c:f>Sheet3!$AM$90:$AM$104</c:f>
              <c:numCache>
                <c:formatCode>General</c:formatCode>
                <c:ptCount val="15"/>
                <c:pt idx="2" formatCode="0">
                  <c:v>50</c:v>
                </c:pt>
                <c:pt idx="3" formatCode="0">
                  <c:v>37.5</c:v>
                </c:pt>
                <c:pt idx="4" formatCode="0">
                  <c:v>0</c:v>
                </c:pt>
                <c:pt idx="5" formatCode="0">
                  <c:v>50</c:v>
                </c:pt>
                <c:pt idx="6" formatCode="0">
                  <c:v>0</c:v>
                </c:pt>
                <c:pt idx="7" formatCode="0">
                  <c:v>71.428571428571431</c:v>
                </c:pt>
                <c:pt idx="8" formatCode="0">
                  <c:v>50</c:v>
                </c:pt>
                <c:pt idx="9" formatCode="0">
                  <c:v>-150</c:v>
                </c:pt>
                <c:pt idx="10" formatCode="0">
                  <c:v>-85.714285714285708</c:v>
                </c:pt>
                <c:pt idx="11" formatCode="0">
                  <c:v>-80</c:v>
                </c:pt>
                <c:pt idx="12" formatCode="0">
                  <c:v>-72.727272727272734</c:v>
                </c:pt>
                <c:pt idx="13" formatCode="0">
                  <c:v>-100</c:v>
                </c:pt>
                <c:pt idx="14" formatCode="0">
                  <c:v>-171.42857142857142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0-8844-8FDE-EA67D97AF9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4"/>
        <c:gapDepth val="0"/>
        <c:shape val="box"/>
        <c:axId val="1927726192"/>
        <c:axId val="1299173472"/>
        <c:axId val="1869878576"/>
      </c:bar3DChart>
      <c:catAx>
        <c:axId val="1927726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FFFF00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50" normalizeH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173472"/>
        <c:crosses val="autoZero"/>
        <c:auto val="1"/>
        <c:lblAlgn val="ctr"/>
        <c:lblOffset val="100"/>
        <c:noMultiLvlLbl val="0"/>
      </c:catAx>
      <c:valAx>
        <c:axId val="1299173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7726192"/>
        <c:crosses val="autoZero"/>
        <c:crossBetween val="between"/>
      </c:valAx>
      <c:serAx>
        <c:axId val="186987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60000"/>
                  <a:lumOff val="40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173472"/>
        <c:crosses val="autoZero"/>
      </c:serAx>
      <c:spPr>
        <a:solidFill>
          <a:schemeClr val="accent6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cap="all" spc="0" baseline="0">
              <a:gradFill>
                <a:gsLst>
                  <a:gs pos="0">
                    <a:schemeClr val="dk1">
                      <a:lumMod val="50000"/>
                      <a:lumOff val="50000"/>
                    </a:schemeClr>
                  </a:gs>
                  <a:gs pos="100000">
                    <a:schemeClr val="dk1">
                      <a:lumMod val="85000"/>
                      <a:lumOff val="15000"/>
                    </a:schemeClr>
                  </a:gs>
                </a:gsLst>
                <a:lin ang="5400000" scaled="0"/>
              </a:gra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Sheet3!$AF$4:$AH$18</c:f>
              <c:multiLvlStrCache>
                <c:ptCount val="15"/>
                <c:lvl>
                  <c:pt idx="0">
                    <c:v>TREATMENTS</c:v>
                  </c:pt>
                  <c:pt idx="1">
                    <c:v>P1</c:v>
                  </c:pt>
                  <c:pt idx="2">
                    <c:v>P2</c:v>
                  </c:pt>
                  <c:pt idx="3">
                    <c:v>P3</c:v>
                  </c:pt>
                  <c:pt idx="4">
                    <c:v>P4</c:v>
                  </c:pt>
                  <c:pt idx="5">
                    <c:v>P5</c:v>
                  </c:pt>
                  <c:pt idx="6">
                    <c:v>P6</c:v>
                  </c:pt>
                  <c:pt idx="7">
                    <c:v>P7</c:v>
                  </c:pt>
                  <c:pt idx="8">
                    <c:v>P1</c:v>
                  </c:pt>
                  <c:pt idx="9">
                    <c:v>P2</c:v>
                  </c:pt>
                  <c:pt idx="10">
                    <c:v>P3</c:v>
                  </c:pt>
                  <c:pt idx="11">
                    <c:v>P4</c:v>
                  </c:pt>
                  <c:pt idx="12">
                    <c:v>P5</c:v>
                  </c:pt>
                  <c:pt idx="13">
                    <c:v>P6</c:v>
                  </c:pt>
                  <c:pt idx="14">
                    <c:v>P7</c:v>
                  </c:pt>
                </c:lvl>
                <c:lvl>
                  <c:pt idx="1">
                    <c:v>51.74825175</c:v>
                  </c:pt>
                  <c:pt idx="8">
                    <c:v>95.85492228</c:v>
                  </c:pt>
                </c:lvl>
                <c:lvl>
                  <c:pt idx="0">
                    <c:v>TYPES OF SEEDS</c:v>
                  </c:pt>
                  <c:pt idx="1">
                    <c:v>Normal seed</c:v>
                  </c:pt>
                  <c:pt idx="8">
                    <c:v>Sprouted SEED</c:v>
                  </c:pt>
                </c:lvl>
              </c:multiLvlStrCache>
            </c:multiLvlStrRef>
          </c:cat>
          <c:val>
            <c:numRef>
              <c:f>Sheet3!$AI$4:$AI$18</c:f>
              <c:numCache>
                <c:formatCode>General</c:formatCode>
                <c:ptCount val="15"/>
                <c:pt idx="1">
                  <c:v>1.5</c:v>
                </c:pt>
                <c:pt idx="2">
                  <c:v>2.5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2</c:v>
                </c:pt>
                <c:pt idx="7">
                  <c:v>2.5</c:v>
                </c:pt>
                <c:pt idx="8">
                  <c:v>7.5</c:v>
                </c:pt>
                <c:pt idx="9">
                  <c:v>6.5</c:v>
                </c:pt>
                <c:pt idx="10">
                  <c:v>4.5</c:v>
                </c:pt>
                <c:pt idx="11">
                  <c:v>9.5</c:v>
                </c:pt>
                <c:pt idx="12">
                  <c:v>9</c:v>
                </c:pt>
                <c:pt idx="13">
                  <c:v>9.5</c:v>
                </c:pt>
                <c:pt idx="14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C-B544-ABB9-61C1657315D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07247648"/>
        <c:axId val="1715237984"/>
      </c:lineChart>
      <c:catAx>
        <c:axId val="170724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5237984"/>
        <c:crosses val="autoZero"/>
        <c:auto val="1"/>
        <c:lblAlgn val="ctr"/>
        <c:lblOffset val="100"/>
        <c:noMultiLvlLbl val="0"/>
      </c:catAx>
      <c:valAx>
        <c:axId val="17152379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07247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5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lumMod val="20000"/>
          <a:lumOff val="8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lumMod val="20000"/>
          <a:lumOff val="80000"/>
        </a:schemeClr>
      </a:solidFill>
      <a:sp3d/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>
      <cs:styleClr val="0"/>
    </cs:fillRef>
    <cs:effectRef idx="0"/>
    <cs:fontRef idx="minor">
      <a:schemeClr val="dk1"/>
    </cs:fontRef>
    <cs:spPr>
      <a:solidFill>
        <a:schemeClr val="phClr">
          <a:alpha val="30000"/>
        </a:schemeClr>
      </a:solidFill>
      <a:sp3d/>
    </cs:spPr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lumMod val="60000"/>
            <a:lumOff val="40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lumMod val="50000"/>
            <a:lumOff val="5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646695</xdr:colOff>
      <xdr:row>24</xdr:row>
      <xdr:rowOff>65506</xdr:rowOff>
    </xdr:from>
    <xdr:to>
      <xdr:col>22</xdr:col>
      <xdr:colOff>49929</xdr:colOff>
      <xdr:row>46</xdr:row>
      <xdr:rowOff>14706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50A9AA-E151-A1CC-2F4B-B05785F1A6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23</xdr:row>
      <xdr:rowOff>60325</xdr:rowOff>
    </xdr:from>
    <xdr:to>
      <xdr:col>24</xdr:col>
      <xdr:colOff>57150</xdr:colOff>
      <xdr:row>39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193675</xdr:colOff>
      <xdr:row>44</xdr:row>
      <xdr:rowOff>114300</xdr:rowOff>
    </xdr:from>
    <xdr:to>
      <xdr:col>21</xdr:col>
      <xdr:colOff>498475</xdr:colOff>
      <xdr:row>59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9524</xdr:colOff>
      <xdr:row>43</xdr:row>
      <xdr:rowOff>19049</xdr:rowOff>
    </xdr:from>
    <xdr:to>
      <xdr:col>11</xdr:col>
      <xdr:colOff>523874</xdr:colOff>
      <xdr:row>65</xdr:row>
      <xdr:rowOff>180974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450850</xdr:colOff>
      <xdr:row>45</xdr:row>
      <xdr:rowOff>127000</xdr:rowOff>
    </xdr:from>
    <xdr:to>
      <xdr:col>31</xdr:col>
      <xdr:colOff>311150</xdr:colOff>
      <xdr:row>59</xdr:row>
      <xdr:rowOff>25400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C663D33-9CAE-D098-8441-DFDC4A918A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577850</xdr:colOff>
      <xdr:row>70</xdr:row>
      <xdr:rowOff>165100</xdr:rowOff>
    </xdr:from>
    <xdr:to>
      <xdr:col>16</xdr:col>
      <xdr:colOff>114300</xdr:colOff>
      <xdr:row>84</xdr:row>
      <xdr:rowOff>215900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919CC2C-D44B-150D-FF43-EED198C43B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774700</xdr:colOff>
      <xdr:row>94</xdr:row>
      <xdr:rowOff>120650</xdr:rowOff>
    </xdr:from>
    <xdr:to>
      <xdr:col>16</xdr:col>
      <xdr:colOff>419100</xdr:colOff>
      <xdr:row>119</xdr:row>
      <xdr:rowOff>25400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03DD756-E360-E851-2128-07AEC2D4ED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30</xdr:col>
      <xdr:colOff>254000</xdr:colOff>
      <xdr:row>43</xdr:row>
      <xdr:rowOff>146050</xdr:rowOff>
    </xdr:from>
    <xdr:to>
      <xdr:col>38</xdr:col>
      <xdr:colOff>1028700</xdr:colOff>
      <xdr:row>75</xdr:row>
      <xdr:rowOff>88900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B71AFF5-1FEF-7AFC-DDED-01D1BC2EBA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393700</xdr:colOff>
      <xdr:row>82</xdr:row>
      <xdr:rowOff>38100</xdr:rowOff>
    </xdr:from>
    <xdr:to>
      <xdr:col>43</xdr:col>
      <xdr:colOff>0</xdr:colOff>
      <xdr:row>106</xdr:row>
      <xdr:rowOff>133350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FE9928DB-0863-C549-9891-E06AC99DB9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32</xdr:col>
      <xdr:colOff>152400</xdr:colOff>
      <xdr:row>109</xdr:row>
      <xdr:rowOff>82550</xdr:rowOff>
    </xdr:from>
    <xdr:to>
      <xdr:col>43</xdr:col>
      <xdr:colOff>127000</xdr:colOff>
      <xdr:row>140</xdr:row>
      <xdr:rowOff>114300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4A86BE41-5952-7233-80B3-0AF03D3CE9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38</xdr:col>
      <xdr:colOff>279400</xdr:colOff>
      <xdr:row>8</xdr:row>
      <xdr:rowOff>69850</xdr:rowOff>
    </xdr:from>
    <xdr:to>
      <xdr:col>43</xdr:col>
      <xdr:colOff>495300</xdr:colOff>
      <xdr:row>20</xdr:row>
      <xdr:rowOff>69850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B21F41E2-6F8D-0159-71F3-0C459FB90A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"/>
  <sheetViews>
    <sheetView tabSelected="1" zoomScale="76" zoomScaleNormal="76" workbookViewId="0">
      <selection activeCell="Z13" sqref="Z13"/>
    </sheetView>
  </sheetViews>
  <sheetFormatPr baseColWidth="10" defaultColWidth="11.5" defaultRowHeight="16" x14ac:dyDescent="0.2"/>
  <cols>
    <col min="1" max="1" width="17.83203125" customWidth="1"/>
    <col min="2" max="2" width="20.6640625" customWidth="1"/>
    <col min="3" max="3" width="6.83203125" customWidth="1"/>
    <col min="4" max="5" width="7.5" customWidth="1"/>
    <col min="6" max="6" width="5.6640625" customWidth="1"/>
    <col min="7" max="7" width="6.83203125" customWidth="1"/>
    <col min="8" max="8" width="7.1640625" customWidth="1"/>
    <col min="9" max="10" width="8.5" customWidth="1"/>
    <col min="11" max="11" width="9.33203125" customWidth="1"/>
    <col min="12" max="12" width="8.5" customWidth="1"/>
    <col min="13" max="14" width="8.83203125" customWidth="1"/>
    <col min="15" max="15" width="6.83203125" customWidth="1"/>
    <col min="16" max="16" width="6.33203125" customWidth="1"/>
    <col min="17" max="17" width="9.6640625" customWidth="1"/>
    <col min="18" max="18" width="5.83203125" customWidth="1"/>
    <col min="19" max="19" width="8.1640625" customWidth="1"/>
    <col min="20" max="20" width="10.1640625" customWidth="1"/>
    <col min="21" max="21" width="9.83203125" customWidth="1"/>
    <col min="22" max="22" width="10.33203125" customWidth="1"/>
    <col min="23" max="23" width="9.83203125" customWidth="1"/>
    <col min="24" max="24" width="10.33203125" customWidth="1"/>
    <col min="25" max="25" width="9.33203125" customWidth="1"/>
    <col min="26" max="26" width="14.1640625" customWidth="1"/>
    <col min="27" max="27" width="11.83203125" customWidth="1"/>
    <col min="28" max="28" width="13.5" customWidth="1"/>
    <col min="29" max="29" width="11.6640625" customWidth="1"/>
    <col min="30" max="30" width="11.83203125" customWidth="1"/>
    <col min="31" max="31" width="7.33203125" customWidth="1"/>
    <col min="32" max="32" width="9.83203125" customWidth="1"/>
    <col min="33" max="33" width="9.1640625" customWidth="1"/>
    <col min="34" max="34" width="10.83203125" customWidth="1"/>
    <col min="35" max="35" width="10" customWidth="1"/>
    <col min="36" max="36" width="9.5" customWidth="1"/>
    <col min="37" max="37" width="8.1640625" customWidth="1"/>
    <col min="38" max="38" width="7.1640625" customWidth="1"/>
    <col min="39" max="39" width="8.1640625" customWidth="1"/>
    <col min="40" max="40" width="8.6640625" customWidth="1"/>
    <col min="41" max="41" width="9.33203125" customWidth="1"/>
  </cols>
  <sheetData>
    <row r="1" spans="1:46" ht="20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9"/>
      <c r="AA1" s="29" t="s">
        <v>1</v>
      </c>
      <c r="AB1" s="29"/>
      <c r="AC1" s="29"/>
      <c r="AD1" s="29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</row>
    <row r="2" spans="1:46" ht="57" customHeight="1" x14ac:dyDescent="0.2">
      <c r="C2" s="27" t="s">
        <v>2</v>
      </c>
      <c r="D2" s="27"/>
      <c r="E2" s="26"/>
      <c r="F2" s="27" t="s">
        <v>3</v>
      </c>
      <c r="G2" s="27"/>
      <c r="H2" s="31" t="s">
        <v>4</v>
      </c>
      <c r="I2" s="31"/>
      <c r="J2" s="27" t="s">
        <v>5</v>
      </c>
      <c r="K2" s="27"/>
      <c r="L2" s="27" t="s">
        <v>6</v>
      </c>
      <c r="M2" s="27"/>
      <c r="N2" s="27" t="s">
        <v>7</v>
      </c>
      <c r="O2" s="27"/>
      <c r="P2" s="27" t="s">
        <v>8</v>
      </c>
      <c r="Q2" s="27"/>
      <c r="R2" s="27" t="s">
        <v>9</v>
      </c>
      <c r="S2" s="27"/>
      <c r="T2" s="27" t="s">
        <v>10</v>
      </c>
      <c r="U2" s="27"/>
      <c r="V2" s="27" t="s">
        <v>11</v>
      </c>
      <c r="W2" s="27"/>
      <c r="X2" s="27" t="s">
        <v>12</v>
      </c>
      <c r="Y2" s="27"/>
      <c r="Z2" s="27" t="s">
        <v>29</v>
      </c>
      <c r="AA2" s="27"/>
      <c r="AB2" s="27" t="s">
        <v>28</v>
      </c>
      <c r="AC2" s="27"/>
      <c r="AD2" s="27" t="s">
        <v>30</v>
      </c>
      <c r="AE2" s="27"/>
      <c r="AF2" s="27" t="s">
        <v>31</v>
      </c>
      <c r="AG2" s="27"/>
      <c r="AH2" s="27" t="s">
        <v>32</v>
      </c>
      <c r="AI2" s="27"/>
      <c r="AJ2" s="27" t="s">
        <v>34</v>
      </c>
      <c r="AK2" s="27"/>
      <c r="AL2" s="27" t="s">
        <v>33</v>
      </c>
      <c r="AM2" s="27"/>
      <c r="AN2" s="27" t="s">
        <v>35</v>
      </c>
      <c r="AO2" s="27"/>
      <c r="AP2" s="7"/>
      <c r="AQ2" s="7"/>
    </row>
    <row r="3" spans="1:46" ht="18" x14ac:dyDescent="0.2">
      <c r="A3" s="1" t="s">
        <v>13</v>
      </c>
      <c r="B3" s="2" t="s">
        <v>14</v>
      </c>
      <c r="C3" s="7" t="s">
        <v>15</v>
      </c>
      <c r="D3" s="7" t="s">
        <v>16</v>
      </c>
      <c r="E3" s="7"/>
      <c r="F3" s="7" t="s">
        <v>15</v>
      </c>
      <c r="G3" s="7" t="s">
        <v>16</v>
      </c>
      <c r="H3" s="7" t="s">
        <v>15</v>
      </c>
      <c r="I3" s="7" t="s">
        <v>16</v>
      </c>
      <c r="J3" s="7" t="s">
        <v>15</v>
      </c>
      <c r="K3" s="7" t="s">
        <v>16</v>
      </c>
      <c r="L3" s="7" t="s">
        <v>15</v>
      </c>
      <c r="M3" s="7" t="s">
        <v>16</v>
      </c>
      <c r="N3" s="7" t="s">
        <v>15</v>
      </c>
      <c r="O3" s="7" t="s">
        <v>16</v>
      </c>
      <c r="P3" s="7" t="s">
        <v>15</v>
      </c>
      <c r="Q3" s="7" t="s">
        <v>16</v>
      </c>
      <c r="R3" s="7" t="s">
        <v>15</v>
      </c>
      <c r="S3" s="7" t="s">
        <v>16</v>
      </c>
      <c r="T3" s="7" t="s">
        <v>15</v>
      </c>
      <c r="U3" s="7" t="s">
        <v>16</v>
      </c>
      <c r="V3" s="7" t="s">
        <v>15</v>
      </c>
      <c r="W3" s="7" t="s">
        <v>16</v>
      </c>
      <c r="X3" s="7" t="s">
        <v>15</v>
      </c>
      <c r="Y3" s="7" t="s">
        <v>16</v>
      </c>
      <c r="Z3" s="7" t="s">
        <v>15</v>
      </c>
      <c r="AA3" s="7" t="s">
        <v>16</v>
      </c>
      <c r="AB3" s="7" t="s">
        <v>15</v>
      </c>
      <c r="AC3" s="7" t="s">
        <v>16</v>
      </c>
      <c r="AD3" s="7" t="s">
        <v>15</v>
      </c>
      <c r="AE3" s="7" t="s">
        <v>16</v>
      </c>
      <c r="AF3" s="7" t="s">
        <v>15</v>
      </c>
      <c r="AG3" s="7" t="s">
        <v>16</v>
      </c>
      <c r="AH3" s="7" t="s">
        <v>15</v>
      </c>
      <c r="AI3" s="7" t="s">
        <v>16</v>
      </c>
      <c r="AJ3" s="7" t="s">
        <v>15</v>
      </c>
      <c r="AK3" s="7" t="s">
        <v>16</v>
      </c>
      <c r="AL3" s="7" t="s">
        <v>15</v>
      </c>
      <c r="AM3" s="7" t="s">
        <v>16</v>
      </c>
      <c r="AN3" s="7" t="s">
        <v>15</v>
      </c>
      <c r="AO3" s="7" t="s">
        <v>16</v>
      </c>
    </row>
    <row r="4" spans="1:46" ht="18" x14ac:dyDescent="0.2">
      <c r="A4" s="3" t="s">
        <v>17</v>
      </c>
      <c r="B4" s="4" t="s">
        <v>18</v>
      </c>
      <c r="C4" s="10">
        <v>90</v>
      </c>
      <c r="D4" s="10">
        <v>87</v>
      </c>
      <c r="E4" s="10">
        <f>AVERAGE(C4:D4)</f>
        <v>88.5</v>
      </c>
      <c r="F4" s="10">
        <v>85</v>
      </c>
      <c r="G4" s="10">
        <v>83</v>
      </c>
      <c r="H4" s="10">
        <v>5.6000000000000001E-2</v>
      </c>
      <c r="I4" s="10">
        <v>4.7E-2</v>
      </c>
      <c r="J4" s="10">
        <v>0.03</v>
      </c>
      <c r="K4" s="10">
        <v>3.1E-2</v>
      </c>
      <c r="L4" s="2">
        <v>5.04</v>
      </c>
      <c r="M4" s="2">
        <v>4.0890000000000004</v>
      </c>
      <c r="N4" s="2">
        <v>2.5499999999999998</v>
      </c>
      <c r="O4" s="2">
        <v>2.573</v>
      </c>
      <c r="P4" s="2">
        <v>1</v>
      </c>
      <c r="Q4" s="2">
        <v>2</v>
      </c>
      <c r="R4" s="2">
        <v>3</v>
      </c>
      <c r="S4" s="2">
        <v>3</v>
      </c>
      <c r="T4" s="13">
        <v>16.044</v>
      </c>
      <c r="U4" s="13">
        <v>16.074999999999999</v>
      </c>
      <c r="V4" s="13">
        <v>14.86</v>
      </c>
      <c r="W4" s="13">
        <v>15.36</v>
      </c>
      <c r="X4" s="13">
        <v>5.56</v>
      </c>
      <c r="Y4" s="13">
        <v>4.59</v>
      </c>
      <c r="Z4" s="16">
        <v>53.529411764705877</v>
      </c>
      <c r="AA4" s="17">
        <v>23.394736842105264</v>
      </c>
      <c r="AB4" s="17">
        <v>128.52000000000001</v>
      </c>
      <c r="AC4" s="17">
        <v>98.933999999999997</v>
      </c>
      <c r="AD4" s="19">
        <v>5.1427350427350429E-2</v>
      </c>
      <c r="AE4" s="19">
        <v>1.3393162393162395E-2</v>
      </c>
      <c r="AF4" s="19">
        <f>AD4*3</f>
        <v>0.1542820512820513</v>
      </c>
      <c r="AG4" s="19">
        <f>AE4*3</f>
        <v>4.0179487179487189E-2</v>
      </c>
      <c r="AH4" s="21">
        <v>149.84200000000001</v>
      </c>
      <c r="AI4" s="20">
        <v>144.922</v>
      </c>
      <c r="AJ4" s="20">
        <v>204.84200000000001</v>
      </c>
      <c r="AK4" s="20">
        <v>199.92</v>
      </c>
      <c r="AL4" s="19">
        <v>1.8590489912926798E-2</v>
      </c>
      <c r="AM4" s="19">
        <v>3.5906507228944076E-2</v>
      </c>
      <c r="AN4" s="19">
        <f>AL4*7.6</f>
        <v>0.14128772333824366</v>
      </c>
      <c r="AO4" s="19">
        <f>AM4*7.6</f>
        <v>0.27288945493997496</v>
      </c>
    </row>
    <row r="5" spans="1:46" ht="18" x14ac:dyDescent="0.2">
      <c r="A5" s="5"/>
      <c r="B5" s="4" t="s">
        <v>19</v>
      </c>
      <c r="C5" s="10">
        <v>89</v>
      </c>
      <c r="D5" s="10">
        <v>84</v>
      </c>
      <c r="E5" s="10">
        <f t="shared" ref="E5:E17" si="0">AVERAGE(C5:D5)</f>
        <v>86.5</v>
      </c>
      <c r="F5" s="10">
        <v>84</v>
      </c>
      <c r="G5" s="10">
        <v>82</v>
      </c>
      <c r="H5" s="10">
        <v>4.9000000000000002E-2</v>
      </c>
      <c r="I5" s="10">
        <v>0.05</v>
      </c>
      <c r="J5" s="10">
        <v>0.03</v>
      </c>
      <c r="K5" s="10">
        <v>2.8000000000000001E-2</v>
      </c>
      <c r="L5" s="2">
        <v>4.3609999999999998</v>
      </c>
      <c r="M5" s="2">
        <v>4.2</v>
      </c>
      <c r="N5" s="2">
        <f t="shared" ref="N5:O7" si="1">F5*J5</f>
        <v>2.52</v>
      </c>
      <c r="O5" s="2">
        <f t="shared" si="1"/>
        <v>2.2960000000000003</v>
      </c>
      <c r="P5" s="2">
        <v>2</v>
      </c>
      <c r="Q5" s="2">
        <v>3</v>
      </c>
      <c r="R5" s="2">
        <v>3</v>
      </c>
      <c r="S5" s="2">
        <v>5</v>
      </c>
      <c r="T5" s="13">
        <v>14.78</v>
      </c>
      <c r="U5" s="13">
        <v>16.010000000000002</v>
      </c>
      <c r="V5" s="13">
        <v>12.055999999999999</v>
      </c>
      <c r="W5" s="13">
        <v>13.786</v>
      </c>
      <c r="X5" s="13">
        <v>5.61</v>
      </c>
      <c r="Y5" s="13">
        <v>2.38</v>
      </c>
      <c r="Z5" s="16">
        <v>13.484375</v>
      </c>
      <c r="AA5" s="17">
        <v>8.5567010309278349</v>
      </c>
      <c r="AB5" s="17">
        <v>88.483999999999995</v>
      </c>
      <c r="AC5" s="17">
        <v>83.555999999999997</v>
      </c>
      <c r="AD5" s="19">
        <v>7.4931623931623934E-2</v>
      </c>
      <c r="AE5" s="19">
        <v>5.655555555555556E-2</v>
      </c>
      <c r="AF5" s="19">
        <f t="shared" ref="AF5:AF17" si="2">AD5*3</f>
        <v>0.22479487179487179</v>
      </c>
      <c r="AG5" s="19">
        <f t="shared" ref="AG5:AG17" si="3">AE5*3</f>
        <v>0.16966666666666669</v>
      </c>
      <c r="AH5" s="21">
        <v>128.43600000000001</v>
      </c>
      <c r="AI5" s="20">
        <v>112.86799999999999</v>
      </c>
      <c r="AJ5" s="20">
        <v>183.4</v>
      </c>
      <c r="AK5" s="20">
        <v>167.93899999999999</v>
      </c>
      <c r="AL5" s="19">
        <v>1.2703044025480876E-2</v>
      </c>
      <c r="AM5" s="19">
        <v>2.2053693376130223E-2</v>
      </c>
      <c r="AN5" s="19">
        <f t="shared" ref="AN5:AN17" si="4">AL5*7.6</f>
        <v>9.6543134593654656E-2</v>
      </c>
      <c r="AO5" s="19">
        <f t="shared" ref="AO5:AO17" si="5">AM5*7.6</f>
        <v>0.16760806965858968</v>
      </c>
    </row>
    <row r="6" spans="1:46" ht="18" x14ac:dyDescent="0.2">
      <c r="A6" s="5"/>
      <c r="B6" s="4" t="s">
        <v>20</v>
      </c>
      <c r="C6" s="10">
        <v>93</v>
      </c>
      <c r="D6" s="10">
        <v>89</v>
      </c>
      <c r="E6" s="10">
        <f t="shared" si="0"/>
        <v>91</v>
      </c>
      <c r="F6" s="10">
        <v>89</v>
      </c>
      <c r="G6" s="10">
        <v>84</v>
      </c>
      <c r="H6" s="10">
        <v>5.8000000000000003E-2</v>
      </c>
      <c r="I6" s="12">
        <v>5.8999999999999997E-2</v>
      </c>
      <c r="J6" s="14">
        <v>3.5999999999999997E-2</v>
      </c>
      <c r="K6" s="14">
        <v>3.7999999999999999E-2</v>
      </c>
      <c r="L6" s="2">
        <f>C6*H6</f>
        <v>5.3940000000000001</v>
      </c>
      <c r="M6" s="2">
        <f>D6*I6</f>
        <v>5.2509999999999994</v>
      </c>
      <c r="N6" s="2">
        <f t="shared" si="1"/>
        <v>3.2039999999999997</v>
      </c>
      <c r="O6" s="2">
        <f t="shared" si="1"/>
        <v>3.1919999999999997</v>
      </c>
      <c r="P6" s="2">
        <v>2</v>
      </c>
      <c r="Q6" s="2">
        <v>1</v>
      </c>
      <c r="R6" s="2">
        <v>1</v>
      </c>
      <c r="S6" s="2">
        <v>2</v>
      </c>
      <c r="T6" s="13">
        <v>22.07</v>
      </c>
      <c r="U6" s="13">
        <v>23.65</v>
      </c>
      <c r="V6" s="13">
        <v>16.042999999999999</v>
      </c>
      <c r="W6" s="13">
        <v>16.952999999999999</v>
      </c>
      <c r="X6" s="13">
        <v>4.3010000000000002</v>
      </c>
      <c r="Y6" s="13">
        <v>5.61</v>
      </c>
      <c r="Z6" s="16">
        <v>6.6611570247933889</v>
      </c>
      <c r="AA6" s="17">
        <v>11.038961038961041</v>
      </c>
      <c r="AB6" s="17">
        <v>81.66</v>
      </c>
      <c r="AC6" s="17">
        <v>86.039000000000001</v>
      </c>
      <c r="AD6" s="19">
        <v>8.4333333333333343E-2</v>
      </c>
      <c r="AE6" s="19">
        <v>0.15057264957264957</v>
      </c>
      <c r="AF6" s="19">
        <f t="shared" si="2"/>
        <v>0.253</v>
      </c>
      <c r="AG6" s="19">
        <f t="shared" si="3"/>
        <v>0.45171794871794868</v>
      </c>
      <c r="AH6" s="21">
        <v>153.328</v>
      </c>
      <c r="AI6" s="20">
        <v>149.84200000000001</v>
      </c>
      <c r="AJ6" s="20">
        <v>208.68</v>
      </c>
      <c r="AK6" s="20">
        <v>205.20699999999999</v>
      </c>
      <c r="AL6" s="22">
        <v>1.6166247488684338E-2</v>
      </c>
      <c r="AM6" s="22">
        <v>0.76</v>
      </c>
      <c r="AN6" s="19">
        <f t="shared" si="4"/>
        <v>0.12286348091400096</v>
      </c>
      <c r="AO6" s="19">
        <f t="shared" si="5"/>
        <v>5.7759999999999998</v>
      </c>
    </row>
    <row r="7" spans="1:46" ht="18" x14ac:dyDescent="0.2">
      <c r="A7" s="5"/>
      <c r="B7" s="4" t="s">
        <v>21</v>
      </c>
      <c r="C7" s="10">
        <v>87</v>
      </c>
      <c r="D7" s="10">
        <v>83</v>
      </c>
      <c r="E7" s="10">
        <f t="shared" si="0"/>
        <v>85</v>
      </c>
      <c r="F7" s="10">
        <v>84</v>
      </c>
      <c r="G7" s="10">
        <v>77</v>
      </c>
      <c r="H7" s="10">
        <v>4.9000000000000002E-2</v>
      </c>
      <c r="I7" s="10">
        <v>4.7E-2</v>
      </c>
      <c r="J7" s="14">
        <v>3.2000000000000001E-2</v>
      </c>
      <c r="K7" s="14">
        <v>0.03</v>
      </c>
      <c r="L7" s="2">
        <v>4.0670000000000002</v>
      </c>
      <c r="M7" s="2">
        <v>3.9009999999999998</v>
      </c>
      <c r="N7" s="2">
        <f t="shared" si="1"/>
        <v>2.6880000000000002</v>
      </c>
      <c r="O7" s="2">
        <f t="shared" si="1"/>
        <v>2.31</v>
      </c>
      <c r="P7" s="2">
        <v>2</v>
      </c>
      <c r="Q7" s="2">
        <v>2</v>
      </c>
      <c r="R7" s="2">
        <v>5</v>
      </c>
      <c r="S7" s="2">
        <v>3</v>
      </c>
      <c r="T7" s="13">
        <v>10.89</v>
      </c>
      <c r="U7" s="13">
        <v>8.0790000000000006</v>
      </c>
      <c r="V7" s="13">
        <v>8.0969999999999995</v>
      </c>
      <c r="W7" s="13">
        <v>8.0229999999999997</v>
      </c>
      <c r="X7" s="13">
        <v>3.44</v>
      </c>
      <c r="Y7" s="13">
        <v>7.22</v>
      </c>
      <c r="Z7" s="16">
        <v>20.06818181818182</v>
      </c>
      <c r="AA7" s="17">
        <v>25.485714285714284</v>
      </c>
      <c r="AB7" s="17">
        <v>95.068200000000004</v>
      </c>
      <c r="AC7" s="17">
        <v>100.48569999999999</v>
      </c>
      <c r="AD7" s="19">
        <v>1.8948717948717952E-2</v>
      </c>
      <c r="AE7" s="19">
        <v>5.5700854700854709E-2</v>
      </c>
      <c r="AF7" s="19">
        <f t="shared" si="2"/>
        <v>5.6846153846153852E-2</v>
      </c>
      <c r="AG7" s="19">
        <f t="shared" si="3"/>
        <v>0.16710256410256413</v>
      </c>
      <c r="AH7" s="21">
        <v>130.38200000000001</v>
      </c>
      <c r="AI7" s="20">
        <v>112.86799999999999</v>
      </c>
      <c r="AJ7" s="20">
        <v>185.33600000000001</v>
      </c>
      <c r="AK7" s="20">
        <v>167.898</v>
      </c>
      <c r="AL7" s="19">
        <v>1.5819927142363993E-2</v>
      </c>
      <c r="AM7" s="19">
        <v>1.3395684718121565E-2</v>
      </c>
      <c r="AN7" s="19">
        <f t="shared" si="4"/>
        <v>0.12023144628196634</v>
      </c>
      <c r="AO7" s="19">
        <f t="shared" si="5"/>
        <v>0.10180720385772389</v>
      </c>
    </row>
    <row r="8" spans="1:46" ht="18" x14ac:dyDescent="0.2">
      <c r="A8" s="5"/>
      <c r="B8" s="6" t="s">
        <v>22</v>
      </c>
      <c r="C8" s="11">
        <v>88</v>
      </c>
      <c r="D8" s="11">
        <v>87</v>
      </c>
      <c r="E8" s="10">
        <f t="shared" si="0"/>
        <v>87.5</v>
      </c>
      <c r="F8" s="11">
        <v>86</v>
      </c>
      <c r="G8" s="11">
        <v>86</v>
      </c>
      <c r="H8" s="10">
        <v>5.5E-2</v>
      </c>
      <c r="I8" s="10">
        <v>4.5999999999999999E-2</v>
      </c>
      <c r="J8" s="14">
        <v>2.8000000000000001E-2</v>
      </c>
      <c r="K8" s="14">
        <v>3.5999999999999997E-2</v>
      </c>
      <c r="L8" s="2">
        <v>4.84</v>
      </c>
      <c r="M8" s="2">
        <v>3.8180000000000001</v>
      </c>
      <c r="N8" s="2">
        <f>F8*J8</f>
        <v>2.4079999999999999</v>
      </c>
      <c r="O8" s="2">
        <f>G7*K7</f>
        <v>2.31</v>
      </c>
      <c r="P8" s="2">
        <v>3</v>
      </c>
      <c r="Q8" s="2">
        <v>2</v>
      </c>
      <c r="R8" s="2">
        <v>6</v>
      </c>
      <c r="S8" s="2">
        <v>5</v>
      </c>
      <c r="T8" s="13">
        <v>11.641</v>
      </c>
      <c r="U8" s="13">
        <v>9.01</v>
      </c>
      <c r="V8" s="13">
        <v>5.0579999999999998</v>
      </c>
      <c r="W8" s="13">
        <v>5.0750000000000002</v>
      </c>
      <c r="X8" s="15">
        <v>2.27</v>
      </c>
      <c r="Y8" s="15">
        <v>1.149</v>
      </c>
      <c r="Z8" s="16">
        <v>462.5</v>
      </c>
      <c r="AA8" s="17">
        <v>11.698630136986303</v>
      </c>
      <c r="AB8" s="17">
        <v>537</v>
      </c>
      <c r="AC8" s="17">
        <v>86.697999999999993</v>
      </c>
      <c r="AD8" s="19">
        <v>2.74957264957265E-2</v>
      </c>
      <c r="AE8" s="19">
        <v>3.817948717948718E-2</v>
      </c>
      <c r="AF8" s="19">
        <f t="shared" si="2"/>
        <v>8.2487179487179499E-2</v>
      </c>
      <c r="AG8" s="19">
        <f t="shared" si="3"/>
        <v>0.11453846153846153</v>
      </c>
      <c r="AH8" s="21">
        <v>126.49</v>
      </c>
      <c r="AI8" s="20">
        <v>116.75999999999999</v>
      </c>
      <c r="AJ8" s="20">
        <v>181.52</v>
      </c>
      <c r="AK8" s="20">
        <v>172.01</v>
      </c>
      <c r="AL8" s="19">
        <v>2.1707373029809882E-2</v>
      </c>
      <c r="AM8" s="19">
        <v>1.7897849220286068E-2</v>
      </c>
      <c r="AN8" s="19">
        <f t="shared" si="4"/>
        <v>0.16497603502655508</v>
      </c>
      <c r="AO8" s="19">
        <f t="shared" si="5"/>
        <v>0.13602365407417411</v>
      </c>
    </row>
    <row r="9" spans="1:46" ht="18" x14ac:dyDescent="0.2">
      <c r="A9" s="5"/>
      <c r="B9" s="4" t="s">
        <v>23</v>
      </c>
      <c r="C9" s="10">
        <v>89</v>
      </c>
      <c r="D9" s="10">
        <v>88</v>
      </c>
      <c r="E9" s="10">
        <f t="shared" si="0"/>
        <v>88.5</v>
      </c>
      <c r="F9" s="10">
        <v>86</v>
      </c>
      <c r="G9" s="10">
        <v>85</v>
      </c>
      <c r="H9" s="10">
        <v>5.0999999999999997E-2</v>
      </c>
      <c r="I9" s="10">
        <v>5.0999999999999997E-2</v>
      </c>
      <c r="J9" s="14">
        <v>0.03</v>
      </c>
      <c r="K9" s="14">
        <v>3.5999999999999997E-2</v>
      </c>
      <c r="L9" s="2">
        <v>3.9780000000000002</v>
      </c>
      <c r="M9" s="2">
        <v>4.6399999999999997</v>
      </c>
      <c r="N9" s="2">
        <f>F9*J9</f>
        <v>2.58</v>
      </c>
      <c r="O9" s="2">
        <f>G9*K9</f>
        <v>3.0599999999999996</v>
      </c>
      <c r="P9" s="2">
        <v>2</v>
      </c>
      <c r="Q9" s="2">
        <v>2</v>
      </c>
      <c r="R9" s="2">
        <v>8</v>
      </c>
      <c r="S9" s="2">
        <v>6</v>
      </c>
      <c r="T9" s="13">
        <v>15.01</v>
      </c>
      <c r="U9" s="13">
        <v>15.64</v>
      </c>
      <c r="V9" s="13">
        <v>10.065</v>
      </c>
      <c r="W9" s="13">
        <v>11.122999999999999</v>
      </c>
      <c r="X9" s="15">
        <v>3.37</v>
      </c>
      <c r="Y9" s="15">
        <v>3.4</v>
      </c>
      <c r="Z9" s="16">
        <v>8.1782178217821784</v>
      </c>
      <c r="AA9" s="17">
        <v>114.875</v>
      </c>
      <c r="AB9" s="17">
        <v>83.177999999999997</v>
      </c>
      <c r="AC9" s="17">
        <v>189.875</v>
      </c>
      <c r="AD9" s="19">
        <v>7.8376068376068385E-3</v>
      </c>
      <c r="AE9" s="19">
        <v>0.10142735042735043</v>
      </c>
      <c r="AF9" s="19">
        <f t="shared" si="2"/>
        <v>2.3512820512820515E-2</v>
      </c>
      <c r="AG9" s="19">
        <f t="shared" si="3"/>
        <v>0.30428205128205132</v>
      </c>
      <c r="AH9" s="21">
        <v>131.78800000000001</v>
      </c>
      <c r="AI9" s="20">
        <v>132.328</v>
      </c>
      <c r="AJ9" s="20">
        <v>186.82400000000001</v>
      </c>
      <c r="AK9" s="20">
        <v>187.691</v>
      </c>
      <c r="AL9" s="19">
        <v>1.6512567835004682E-2</v>
      </c>
      <c r="AM9" s="19">
        <v>2.1361053000000001E-2</v>
      </c>
      <c r="AN9" s="19">
        <f t="shared" si="4"/>
        <v>0.12549551554603558</v>
      </c>
      <c r="AO9" s="19">
        <f t="shared" si="5"/>
        <v>0.1623440028</v>
      </c>
    </row>
    <row r="10" spans="1:46" ht="18" x14ac:dyDescent="0.2">
      <c r="A10" s="5"/>
      <c r="B10" s="4" t="s">
        <v>24</v>
      </c>
      <c r="C10" s="10">
        <v>88</v>
      </c>
      <c r="D10" s="10">
        <v>85</v>
      </c>
      <c r="E10" s="10">
        <f t="shared" si="0"/>
        <v>86.5</v>
      </c>
      <c r="F10" s="10">
        <v>81</v>
      </c>
      <c r="G10" s="10">
        <v>83</v>
      </c>
      <c r="H10" s="10">
        <v>5.0999999999999997E-2</v>
      </c>
      <c r="I10" s="10">
        <v>4.4999999999999998E-2</v>
      </c>
      <c r="J10" s="14">
        <v>3.4000000000000002E-2</v>
      </c>
      <c r="K10" s="14">
        <v>3.5000000000000003E-2</v>
      </c>
      <c r="L10" s="2">
        <f>C10*H10</f>
        <v>4.4879999999999995</v>
      </c>
      <c r="M10" s="2">
        <f>D10*I10</f>
        <v>3.8249999999999997</v>
      </c>
      <c r="N10" s="2">
        <f>F10*J10</f>
        <v>2.754</v>
      </c>
      <c r="O10" s="2">
        <f>G9*K9</f>
        <v>3.0599999999999996</v>
      </c>
      <c r="P10" s="2">
        <v>3</v>
      </c>
      <c r="Q10" s="2">
        <v>2</v>
      </c>
      <c r="R10" s="2">
        <v>4</v>
      </c>
      <c r="S10" s="2">
        <v>6</v>
      </c>
      <c r="T10" s="13">
        <v>16.41</v>
      </c>
      <c r="U10" s="13">
        <v>15.792999999999999</v>
      </c>
      <c r="V10" s="13">
        <v>12.654</v>
      </c>
      <c r="W10" s="13">
        <v>11.765000000000001</v>
      </c>
      <c r="X10" s="13">
        <v>7.95</v>
      </c>
      <c r="Y10" s="13">
        <v>2.35</v>
      </c>
      <c r="Z10" s="16">
        <v>617</v>
      </c>
      <c r="AA10" s="17">
        <v>87.285714285714292</v>
      </c>
      <c r="AB10" s="17">
        <v>692</v>
      </c>
      <c r="AC10" s="17">
        <v>162</v>
      </c>
      <c r="AD10" s="19">
        <v>5.9119658119658129E-2</v>
      </c>
      <c r="AE10" s="19">
        <v>5.0572649572649578E-2</v>
      </c>
      <c r="AF10" s="19">
        <f t="shared" si="2"/>
        <v>0.17735897435897438</v>
      </c>
      <c r="AG10" s="19">
        <f t="shared" si="3"/>
        <v>0.15171794871794875</v>
      </c>
      <c r="AH10" s="21">
        <v>134.00399999999999</v>
      </c>
      <c r="AI10" s="20">
        <v>135.94999999999999</v>
      </c>
      <c r="AJ10" s="20">
        <v>189.02500000000001</v>
      </c>
      <c r="AK10" s="20">
        <v>191.03</v>
      </c>
      <c r="AL10" s="19">
        <v>2.6555857878294731E-2</v>
      </c>
      <c r="AM10" s="19">
        <v>3.2789624112060961E-2</v>
      </c>
      <c r="AN10" s="19">
        <f t="shared" si="4"/>
        <v>0.20182451987503994</v>
      </c>
      <c r="AO10" s="19">
        <f t="shared" si="5"/>
        <v>0.24920114325166329</v>
      </c>
    </row>
    <row r="11" spans="1:46" ht="18" x14ac:dyDescent="0.2">
      <c r="A11" s="3" t="s">
        <v>25</v>
      </c>
      <c r="B11" s="4" t="s">
        <v>18</v>
      </c>
      <c r="C11" s="10">
        <v>84</v>
      </c>
      <c r="D11" s="10">
        <v>76</v>
      </c>
      <c r="E11" s="10">
        <f t="shared" si="0"/>
        <v>80</v>
      </c>
      <c r="F11" s="10">
        <v>65</v>
      </c>
      <c r="G11" s="10">
        <v>62</v>
      </c>
      <c r="H11" s="10">
        <v>3.5999999999999997E-2</v>
      </c>
      <c r="I11" s="10">
        <v>0.04</v>
      </c>
      <c r="J11" s="14">
        <v>3.1E-2</v>
      </c>
      <c r="K11" s="14">
        <v>0.03</v>
      </c>
      <c r="L11" s="2">
        <v>3.024</v>
      </c>
      <c r="M11" s="2">
        <v>3.04</v>
      </c>
      <c r="N11" s="2">
        <f>F10*J10</f>
        <v>2.754</v>
      </c>
      <c r="O11" s="2">
        <f>G10*K10</f>
        <v>2.9050000000000002</v>
      </c>
      <c r="P11" s="2">
        <v>8</v>
      </c>
      <c r="Q11" s="2">
        <v>7</v>
      </c>
      <c r="R11" s="2">
        <v>3</v>
      </c>
      <c r="S11" s="2">
        <v>3</v>
      </c>
      <c r="T11" s="13">
        <v>15.227</v>
      </c>
      <c r="U11" s="13">
        <v>15.05</v>
      </c>
      <c r="V11" s="13">
        <v>12.86</v>
      </c>
      <c r="W11" s="13">
        <v>12.349</v>
      </c>
      <c r="X11" s="13">
        <v>22.61</v>
      </c>
      <c r="Y11" s="13">
        <v>18.420000000000002</v>
      </c>
      <c r="Z11" s="16">
        <v>2.3709090909090906</v>
      </c>
      <c r="AA11" s="16">
        <f t="shared" ref="AA11:AA17" si="6">Z11/Y11</f>
        <v>0.12871384858355539</v>
      </c>
      <c r="AB11" s="16">
        <v>77.379000000000005</v>
      </c>
      <c r="AC11" s="16">
        <v>75.128</v>
      </c>
      <c r="AD11" s="19">
        <v>2.6213675213675215E-2</v>
      </c>
      <c r="AE11" s="19">
        <v>7.1965811965811971E-3</v>
      </c>
      <c r="AF11" s="19">
        <f t="shared" si="2"/>
        <v>7.8641025641025653E-2</v>
      </c>
      <c r="AG11" s="19">
        <f t="shared" si="3"/>
        <v>2.1589743589743592E-2</v>
      </c>
      <c r="AH11" s="21">
        <v>122.598</v>
      </c>
      <c r="AI11" s="20">
        <v>126.49</v>
      </c>
      <c r="AJ11" s="20">
        <v>177.96299999999999</v>
      </c>
      <c r="AK11" s="20">
        <v>181.626</v>
      </c>
      <c r="AL11" s="19">
        <v>1.3395684718121565E-2</v>
      </c>
      <c r="AM11" s="19">
        <v>1.859048991292676E-2</v>
      </c>
      <c r="AN11" s="19">
        <f t="shared" si="4"/>
        <v>0.10180720385772389</v>
      </c>
      <c r="AO11" s="19">
        <f t="shared" si="5"/>
        <v>0.14128772333824338</v>
      </c>
    </row>
    <row r="12" spans="1:46" ht="18" x14ac:dyDescent="0.2">
      <c r="A12" s="5"/>
      <c r="B12" s="4" t="s">
        <v>19</v>
      </c>
      <c r="C12" s="10">
        <v>76</v>
      </c>
      <c r="D12" s="10">
        <v>80</v>
      </c>
      <c r="E12" s="10">
        <f t="shared" si="0"/>
        <v>78</v>
      </c>
      <c r="F12" s="10">
        <v>64</v>
      </c>
      <c r="G12" s="10">
        <v>65</v>
      </c>
      <c r="H12" s="10">
        <v>0.04</v>
      </c>
      <c r="I12" s="10">
        <v>3.9E-2</v>
      </c>
      <c r="J12" s="14">
        <v>1.9E-2</v>
      </c>
      <c r="K12" s="14">
        <v>2.3E-2</v>
      </c>
      <c r="L12" s="2">
        <v>3.04</v>
      </c>
      <c r="M12" s="2">
        <v>3.12</v>
      </c>
      <c r="N12" s="2">
        <f>F11*I11</f>
        <v>2.6</v>
      </c>
      <c r="O12" s="2">
        <f>G11*K11</f>
        <v>1.8599999999999999</v>
      </c>
      <c r="P12" s="2">
        <v>7</v>
      </c>
      <c r="Q12" s="2">
        <v>6</v>
      </c>
      <c r="R12" s="2">
        <v>4</v>
      </c>
      <c r="S12" s="2">
        <v>3</v>
      </c>
      <c r="T12" s="13">
        <v>13.91</v>
      </c>
      <c r="U12" s="13">
        <v>16.649999999999999</v>
      </c>
      <c r="V12" s="13">
        <v>11.888999999999999</v>
      </c>
      <c r="W12" s="13">
        <v>12.243</v>
      </c>
      <c r="X12" s="13">
        <v>15.78</v>
      </c>
      <c r="Y12" s="13">
        <v>18.75</v>
      </c>
      <c r="Z12" s="16">
        <v>0.97234042553191513</v>
      </c>
      <c r="AA12" s="16">
        <f t="shared" si="6"/>
        <v>5.185815602836881E-2</v>
      </c>
      <c r="AB12" s="16">
        <v>75.971999999999994</v>
      </c>
      <c r="AC12" s="16">
        <v>75.051000000000002</v>
      </c>
      <c r="AD12" s="19">
        <v>1.1683760683760685E-2</v>
      </c>
      <c r="AE12" s="19">
        <v>7.322222222222223E-2</v>
      </c>
      <c r="AF12" s="19">
        <f t="shared" si="2"/>
        <v>3.5051282051282051E-2</v>
      </c>
      <c r="AG12" s="19">
        <f t="shared" si="3"/>
        <v>0.21966666666666668</v>
      </c>
      <c r="AH12" s="21">
        <v>105.084</v>
      </c>
      <c r="AI12" s="20">
        <v>99.245999999999995</v>
      </c>
      <c r="AJ12" s="20">
        <v>160.44499999999999</v>
      </c>
      <c r="AK12" s="20">
        <v>154.40799999999999</v>
      </c>
      <c r="AL12" s="19">
        <v>1.4780966103402954E-2</v>
      </c>
      <c r="AM12" s="19">
        <v>1.4434645757082606E-2</v>
      </c>
      <c r="AN12" s="19">
        <f t="shared" si="4"/>
        <v>0.11233534238586244</v>
      </c>
      <c r="AO12" s="19">
        <f t="shared" si="5"/>
        <v>0.10970330775382781</v>
      </c>
    </row>
    <row r="13" spans="1:46" ht="18" x14ac:dyDescent="0.2">
      <c r="A13" s="5"/>
      <c r="B13" s="4" t="s">
        <v>20</v>
      </c>
      <c r="C13" s="10">
        <v>86</v>
      </c>
      <c r="D13" s="10">
        <v>80</v>
      </c>
      <c r="E13" s="10">
        <f t="shared" si="0"/>
        <v>83</v>
      </c>
      <c r="F13" s="10">
        <v>67</v>
      </c>
      <c r="G13" s="10">
        <v>71</v>
      </c>
      <c r="H13" s="10">
        <v>4.2000000000000003E-2</v>
      </c>
      <c r="I13" s="10">
        <v>4.9000000000000002E-2</v>
      </c>
      <c r="J13" s="14">
        <v>4.1000000000000002E-2</v>
      </c>
      <c r="K13" s="14">
        <v>4.2999999999999997E-2</v>
      </c>
      <c r="L13" s="2">
        <v>3.6120000000000001</v>
      </c>
      <c r="M13" s="2">
        <v>3.92</v>
      </c>
      <c r="N13" s="2">
        <f t="shared" ref="N13:O15" si="7">F13*J13</f>
        <v>2.7470000000000003</v>
      </c>
      <c r="O13" s="2">
        <f t="shared" si="7"/>
        <v>3.0529999999999999</v>
      </c>
      <c r="P13" s="2">
        <v>5</v>
      </c>
      <c r="Q13" s="2">
        <v>4</v>
      </c>
      <c r="R13" s="2">
        <v>2</v>
      </c>
      <c r="S13" s="2">
        <v>3</v>
      </c>
      <c r="T13" s="13">
        <v>21.65</v>
      </c>
      <c r="U13" s="13">
        <v>22.85</v>
      </c>
      <c r="V13" s="13">
        <v>14.301</v>
      </c>
      <c r="W13" s="13">
        <v>14.863</v>
      </c>
      <c r="X13" s="13">
        <v>22.09</v>
      </c>
      <c r="Y13" s="13">
        <v>11.25</v>
      </c>
      <c r="Z13" s="16">
        <v>21.888888888888889</v>
      </c>
      <c r="AA13" s="16">
        <f t="shared" si="6"/>
        <v>1.9456790123456791</v>
      </c>
      <c r="AB13" s="16">
        <v>96.888999999999996</v>
      </c>
      <c r="AC13" s="16">
        <v>76.944999999999993</v>
      </c>
      <c r="AD13" s="19">
        <v>5.1854700854700855E-2</v>
      </c>
      <c r="AE13" s="19">
        <v>7.4931623931623934E-2</v>
      </c>
      <c r="AF13" s="19">
        <f t="shared" si="2"/>
        <v>0.15556410256410258</v>
      </c>
      <c r="AG13" s="19">
        <f t="shared" si="3"/>
        <v>0.22479487179487179</v>
      </c>
      <c r="AH13" s="21">
        <v>129.24600000000001</v>
      </c>
      <c r="AI13" s="20">
        <v>123.408</v>
      </c>
      <c r="AJ13" s="20">
        <v>184.869</v>
      </c>
      <c r="AK13" s="20">
        <v>179.03100000000001</v>
      </c>
      <c r="AL13" s="19">
        <v>1.5231182553619401E-2</v>
      </c>
      <c r="AM13" s="19">
        <v>1.51272864497233E-2</v>
      </c>
      <c r="AN13" s="19">
        <f t="shared" si="4"/>
        <v>0.11575698740750745</v>
      </c>
      <c r="AO13" s="19">
        <f t="shared" si="5"/>
        <v>0.11496737701789708</v>
      </c>
    </row>
    <row r="14" spans="1:46" ht="18" x14ac:dyDescent="0.2">
      <c r="A14" s="5"/>
      <c r="B14" s="4" t="s">
        <v>21</v>
      </c>
      <c r="C14" s="10">
        <v>75</v>
      </c>
      <c r="D14" s="10">
        <v>67</v>
      </c>
      <c r="E14" s="10">
        <f t="shared" si="0"/>
        <v>71</v>
      </c>
      <c r="F14" s="10">
        <v>61</v>
      </c>
      <c r="G14" s="10">
        <v>61</v>
      </c>
      <c r="H14" s="10">
        <v>3.9E-2</v>
      </c>
      <c r="I14" s="10">
        <v>3.6999999999999998E-2</v>
      </c>
      <c r="J14" s="14">
        <v>2.5999999999999999E-2</v>
      </c>
      <c r="K14" s="14">
        <v>2.1999999999999999E-2</v>
      </c>
      <c r="L14" s="2">
        <v>2.92</v>
      </c>
      <c r="M14" s="2">
        <v>2479</v>
      </c>
      <c r="N14" s="2">
        <f t="shared" si="7"/>
        <v>1.5859999999999999</v>
      </c>
      <c r="O14" s="2">
        <f t="shared" si="7"/>
        <v>1.3419999999999999</v>
      </c>
      <c r="P14" s="2">
        <v>9</v>
      </c>
      <c r="Q14" s="2">
        <v>10</v>
      </c>
      <c r="R14" s="2">
        <v>5</v>
      </c>
      <c r="S14" s="2">
        <v>6</v>
      </c>
      <c r="T14" s="13">
        <v>8.9649999999999999</v>
      </c>
      <c r="U14" s="13">
        <v>11.371</v>
      </c>
      <c r="V14" s="13">
        <v>4.0490000000000004</v>
      </c>
      <c r="W14" s="13">
        <v>5.3490000000000002</v>
      </c>
      <c r="X14" s="13">
        <v>18.670000000000002</v>
      </c>
      <c r="Y14" s="13">
        <v>8.9499999999999993</v>
      </c>
      <c r="Z14" s="16">
        <v>83.27272727272728</v>
      </c>
      <c r="AA14" s="16">
        <f t="shared" si="6"/>
        <v>9.3042153377348917</v>
      </c>
      <c r="AB14" s="16">
        <v>158.27199999999999</v>
      </c>
      <c r="AC14" s="16">
        <v>84.304000000000002</v>
      </c>
      <c r="AD14" s="19">
        <v>9.3333333333333324E-3</v>
      </c>
      <c r="AE14" s="19">
        <v>2.74957264957265E-2</v>
      </c>
      <c r="AF14" s="19">
        <f t="shared" si="2"/>
        <v>2.7999999999999997E-2</v>
      </c>
      <c r="AG14" s="19">
        <f t="shared" si="3"/>
        <v>8.2487179487179499E-2</v>
      </c>
      <c r="AH14" s="21">
        <v>122.598</v>
      </c>
      <c r="AI14" s="20">
        <v>108.97600000000001</v>
      </c>
      <c r="AJ14" s="20">
        <v>177.62899999999999</v>
      </c>
      <c r="AK14" s="20">
        <v>164.34100000000001</v>
      </c>
      <c r="AL14" s="19">
        <v>2.3438974761411609E-2</v>
      </c>
      <c r="AM14" s="19">
        <v>2.3092654415091261E-2</v>
      </c>
      <c r="AN14" s="19">
        <f t="shared" si="4"/>
        <v>0.17813620818672821</v>
      </c>
      <c r="AO14" s="19">
        <f t="shared" si="5"/>
        <v>0.17550417355469358</v>
      </c>
    </row>
    <row r="15" spans="1:46" ht="18" x14ac:dyDescent="0.2">
      <c r="A15" s="5"/>
      <c r="B15" s="4" t="s">
        <v>22</v>
      </c>
      <c r="C15" s="10">
        <v>76</v>
      </c>
      <c r="D15" s="10">
        <v>75</v>
      </c>
      <c r="E15" s="10">
        <f t="shared" si="0"/>
        <v>75.5</v>
      </c>
      <c r="F15" s="10">
        <v>60</v>
      </c>
      <c r="G15" s="10">
        <v>59</v>
      </c>
      <c r="H15" s="10">
        <v>0.04</v>
      </c>
      <c r="I15" s="10">
        <v>0.04</v>
      </c>
      <c r="J15" s="14">
        <v>1.7999999999999999E-2</v>
      </c>
      <c r="K15" s="14">
        <v>1.6E-2</v>
      </c>
      <c r="L15" s="2">
        <v>3.04</v>
      </c>
      <c r="M15" s="2">
        <v>3</v>
      </c>
      <c r="N15" s="2">
        <f t="shared" si="7"/>
        <v>1.0799999999999998</v>
      </c>
      <c r="O15" s="2">
        <f t="shared" si="7"/>
        <v>0.94400000000000006</v>
      </c>
      <c r="P15" s="2">
        <v>11</v>
      </c>
      <c r="Q15" s="2">
        <v>7</v>
      </c>
      <c r="R15" s="2">
        <v>5</v>
      </c>
      <c r="S15" s="2">
        <v>4</v>
      </c>
      <c r="T15" s="13">
        <v>9.8970000000000002</v>
      </c>
      <c r="U15" s="13">
        <v>10.968</v>
      </c>
      <c r="V15" s="13">
        <v>1.6859999999999999</v>
      </c>
      <c r="W15" s="13">
        <v>1.5189999999999999</v>
      </c>
      <c r="X15" s="13">
        <v>21.05</v>
      </c>
      <c r="Y15" s="13">
        <v>21.34</v>
      </c>
      <c r="Z15" s="16">
        <v>5.2214765100671148</v>
      </c>
      <c r="AA15" s="16">
        <f t="shared" si="6"/>
        <v>0.24468024883163611</v>
      </c>
      <c r="AB15" s="16">
        <v>80.221000000000004</v>
      </c>
      <c r="AC15" s="16">
        <v>75.244</v>
      </c>
      <c r="AD15" s="19">
        <v>3.9914529914529921E-3</v>
      </c>
      <c r="AE15" s="19">
        <v>1.7666666666666667E-2</v>
      </c>
      <c r="AF15" s="19">
        <f t="shared" si="2"/>
        <v>1.1974358974358976E-2</v>
      </c>
      <c r="AG15" s="19">
        <f t="shared" si="3"/>
        <v>5.3000000000000005E-2</v>
      </c>
      <c r="AH15" s="21">
        <v>112.654</v>
      </c>
      <c r="AI15" s="20">
        <v>107.3</v>
      </c>
      <c r="AJ15" s="20">
        <v>167.97900000000001</v>
      </c>
      <c r="AK15" s="20">
        <v>162.97</v>
      </c>
      <c r="AL15" s="19">
        <v>1.8729018051454903E-2</v>
      </c>
      <c r="AM15" s="19">
        <v>1.5473606796043645E-2</v>
      </c>
      <c r="AN15" s="19">
        <f t="shared" si="4"/>
        <v>0.14234053719105724</v>
      </c>
      <c r="AO15" s="19">
        <f t="shared" si="5"/>
        <v>0.11759941164993169</v>
      </c>
    </row>
    <row r="16" spans="1:46" ht="18" x14ac:dyDescent="0.2">
      <c r="A16" s="5"/>
      <c r="B16" s="4" t="s">
        <v>23</v>
      </c>
      <c r="C16" s="10">
        <v>74</v>
      </c>
      <c r="D16" s="10">
        <v>65</v>
      </c>
      <c r="E16" s="10">
        <f t="shared" si="0"/>
        <v>69.5</v>
      </c>
      <c r="F16" s="10">
        <v>53</v>
      </c>
      <c r="G16" s="10">
        <v>42</v>
      </c>
      <c r="H16" s="10">
        <v>0.04</v>
      </c>
      <c r="I16" s="10">
        <v>4.2999999999999997E-2</v>
      </c>
      <c r="J16" s="10">
        <v>0.02</v>
      </c>
      <c r="K16" s="10">
        <v>3.2000000000000001E-2</v>
      </c>
      <c r="L16" s="2">
        <v>2.96</v>
      </c>
      <c r="M16" s="2">
        <v>2.7949999999999999</v>
      </c>
      <c r="N16" s="2">
        <f>F16*K16</f>
        <v>1.696</v>
      </c>
      <c r="O16" s="2">
        <f>G16*K16</f>
        <v>1.3440000000000001</v>
      </c>
      <c r="P16" s="2">
        <v>10</v>
      </c>
      <c r="Q16" s="2">
        <v>9</v>
      </c>
      <c r="R16" s="2">
        <v>3</v>
      </c>
      <c r="S16" s="2">
        <v>4</v>
      </c>
      <c r="T16" s="13">
        <v>14.71</v>
      </c>
      <c r="U16" s="13">
        <v>14.77</v>
      </c>
      <c r="V16" s="13">
        <v>7.65</v>
      </c>
      <c r="W16" s="13">
        <v>8.89</v>
      </c>
      <c r="X16" s="13">
        <v>28.37</v>
      </c>
      <c r="Y16" s="13">
        <v>35.380000000000003</v>
      </c>
      <c r="Z16" s="16">
        <v>22.468354430379748</v>
      </c>
      <c r="AA16" s="16">
        <f t="shared" si="6"/>
        <v>0.63505806756302274</v>
      </c>
      <c r="AB16" s="16">
        <v>97.468000000000004</v>
      </c>
      <c r="AC16" s="16">
        <v>75.635099999999994</v>
      </c>
      <c r="AD16" s="19">
        <v>6.5555555555555558E-3</v>
      </c>
      <c r="AE16" s="19">
        <v>2.364957264957265E-2</v>
      </c>
      <c r="AF16" s="19">
        <f t="shared" si="2"/>
        <v>1.9666666666666666E-2</v>
      </c>
      <c r="AG16" s="19">
        <f t="shared" si="3"/>
        <v>7.0948717948717946E-2</v>
      </c>
      <c r="AH16" s="21">
        <v>116.75999999999999</v>
      </c>
      <c r="AI16" s="20">
        <v>132.328</v>
      </c>
      <c r="AJ16" s="20">
        <v>172.17</v>
      </c>
      <c r="AK16" s="20">
        <v>187.697</v>
      </c>
      <c r="AL16" s="19">
        <v>0.20299999999999999</v>
      </c>
      <c r="AM16" s="19">
        <v>2.6209537531974379E-2</v>
      </c>
      <c r="AN16" s="19">
        <f t="shared" si="4"/>
        <v>1.5427999999999997</v>
      </c>
      <c r="AO16" s="19">
        <f t="shared" si="5"/>
        <v>0.19919248524300529</v>
      </c>
    </row>
    <row r="17" spans="1:41" ht="18" x14ac:dyDescent="0.2">
      <c r="A17" s="5"/>
      <c r="B17" s="4" t="s">
        <v>24</v>
      </c>
      <c r="C17" s="10">
        <v>80</v>
      </c>
      <c r="D17" s="10">
        <v>76</v>
      </c>
      <c r="E17" s="10">
        <f t="shared" si="0"/>
        <v>78</v>
      </c>
      <c r="F17" s="10">
        <v>40</v>
      </c>
      <c r="G17" s="10">
        <v>42</v>
      </c>
      <c r="H17" s="10">
        <v>4.2999999999999997E-2</v>
      </c>
      <c r="I17" s="10">
        <v>3.5999999999999997E-2</v>
      </c>
      <c r="J17" s="10">
        <v>3.5999999999999997E-2</v>
      </c>
      <c r="K17" s="10">
        <v>3.2000000000000001E-2</v>
      </c>
      <c r="L17" s="2">
        <v>3.44</v>
      </c>
      <c r="M17" s="2">
        <v>2.7360000000000002</v>
      </c>
      <c r="N17" s="2">
        <f>F17*J17</f>
        <v>1.44</v>
      </c>
      <c r="O17" s="2">
        <f>G17*K17</f>
        <v>1.3440000000000001</v>
      </c>
      <c r="P17" s="2">
        <v>8</v>
      </c>
      <c r="Q17" s="2">
        <v>9</v>
      </c>
      <c r="R17" s="2">
        <v>4</v>
      </c>
      <c r="S17" s="2">
        <v>5</v>
      </c>
      <c r="T17" s="13">
        <v>15.493</v>
      </c>
      <c r="U17" s="13">
        <v>16.23</v>
      </c>
      <c r="V17" s="13">
        <v>10.041</v>
      </c>
      <c r="W17" s="13">
        <v>11.423</v>
      </c>
      <c r="X17" s="13">
        <v>50</v>
      </c>
      <c r="Y17" s="13">
        <v>44.73</v>
      </c>
      <c r="Z17" s="16">
        <v>462.5</v>
      </c>
      <c r="AA17" s="16">
        <f t="shared" si="6"/>
        <v>10.339816677844848</v>
      </c>
      <c r="AB17" s="16">
        <v>537.5</v>
      </c>
      <c r="AC17" s="16">
        <v>85.339799999999997</v>
      </c>
      <c r="AD17" s="19">
        <v>3.1769230769230765E-2</v>
      </c>
      <c r="AE17" s="19">
        <v>2.5786324786324789E-2</v>
      </c>
      <c r="AF17" s="19">
        <f t="shared" si="2"/>
        <v>9.5307692307692288E-2</v>
      </c>
      <c r="AG17" s="19">
        <f t="shared" si="3"/>
        <v>7.7358974358974375E-2</v>
      </c>
      <c r="AH17" s="21">
        <v>116.75999999999999</v>
      </c>
      <c r="AI17" s="20">
        <v>112.652</v>
      </c>
      <c r="AJ17" s="20">
        <v>172.065</v>
      </c>
      <c r="AK17" s="20">
        <v>168.017</v>
      </c>
      <c r="AL17" s="19">
        <v>2.5863217185654038E-2</v>
      </c>
      <c r="AM17" s="19">
        <v>4.0062351384788232E-2</v>
      </c>
      <c r="AN17" s="19">
        <f t="shared" si="4"/>
        <v>0.19656045061097069</v>
      </c>
      <c r="AO17" s="19">
        <f t="shared" si="5"/>
        <v>0.30447387052439057</v>
      </c>
    </row>
    <row r="18" spans="1:41" x14ac:dyDescent="0.2">
      <c r="Z18" s="18"/>
      <c r="AA18" s="18"/>
    </row>
    <row r="23" spans="1:41" x14ac:dyDescent="0.2">
      <c r="H23" s="8"/>
    </row>
    <row r="25" spans="1:41" ht="18" x14ac:dyDescent="0.2">
      <c r="C25" s="27" t="s">
        <v>2</v>
      </c>
      <c r="D25" s="27"/>
      <c r="E25" s="26"/>
      <c r="F25" s="27" t="s">
        <v>3</v>
      </c>
      <c r="G25" s="27"/>
    </row>
    <row r="26" spans="1:41" ht="18" x14ac:dyDescent="0.2">
      <c r="C26" s="7" t="s">
        <v>15</v>
      </c>
      <c r="D26" s="7" t="s">
        <v>16</v>
      </c>
      <c r="E26" s="7"/>
      <c r="F26" s="7" t="s">
        <v>15</v>
      </c>
      <c r="G26" s="7" t="s">
        <v>16</v>
      </c>
    </row>
    <row r="27" spans="1:41" ht="18" x14ac:dyDescent="0.2">
      <c r="C27" s="10">
        <v>90</v>
      </c>
      <c r="D27" s="10">
        <v>87</v>
      </c>
      <c r="E27" s="10"/>
      <c r="F27" s="10">
        <v>85</v>
      </c>
      <c r="G27" s="10">
        <v>83</v>
      </c>
      <c r="H27">
        <f>F27-C27</f>
        <v>-5</v>
      </c>
      <c r="I27">
        <f>H27/F27</f>
        <v>-5.8823529411764705E-2</v>
      </c>
      <c r="J27">
        <f>I27*100</f>
        <v>-5.8823529411764701</v>
      </c>
      <c r="N27">
        <f>C27-F27</f>
        <v>5</v>
      </c>
      <c r="O27">
        <f>N27/C27</f>
        <v>5.5555555555555552E-2</v>
      </c>
      <c r="P27">
        <f>O27*100</f>
        <v>5.5555555555555554</v>
      </c>
    </row>
    <row r="28" spans="1:41" ht="18" x14ac:dyDescent="0.2">
      <c r="C28" s="10">
        <v>89</v>
      </c>
      <c r="D28" s="10">
        <v>84</v>
      </c>
      <c r="E28" s="10"/>
      <c r="F28" s="10">
        <v>84</v>
      </c>
      <c r="G28" s="10">
        <v>82</v>
      </c>
      <c r="H28">
        <f t="shared" ref="H28:H40" si="8">F28-C28</f>
        <v>-5</v>
      </c>
      <c r="I28">
        <f t="shared" ref="I28:I40" si="9">H28/F28</f>
        <v>-5.9523809523809521E-2</v>
      </c>
      <c r="J28">
        <f t="shared" ref="J28:J40" si="10">I28*100</f>
        <v>-5.9523809523809517</v>
      </c>
      <c r="N28">
        <f t="shared" ref="N28:N40" si="11">C28-F28</f>
        <v>5</v>
      </c>
      <c r="O28">
        <f t="shared" ref="O28:O40" si="12">N28/C28</f>
        <v>5.6179775280898875E-2</v>
      </c>
      <c r="P28">
        <f t="shared" ref="P28:P40" si="13">O28*100</f>
        <v>5.6179775280898872</v>
      </c>
    </row>
    <row r="29" spans="1:41" ht="18" x14ac:dyDescent="0.2">
      <c r="C29" s="10">
        <v>93</v>
      </c>
      <c r="D29" s="10">
        <v>89</v>
      </c>
      <c r="E29" s="10"/>
      <c r="F29" s="10">
        <v>89</v>
      </c>
      <c r="G29" s="10">
        <v>84</v>
      </c>
      <c r="H29">
        <f t="shared" si="8"/>
        <v>-4</v>
      </c>
      <c r="I29">
        <f t="shared" si="9"/>
        <v>-4.49438202247191E-2</v>
      </c>
      <c r="J29">
        <f t="shared" si="10"/>
        <v>-4.4943820224719104</v>
      </c>
      <c r="N29">
        <f t="shared" si="11"/>
        <v>4</v>
      </c>
      <c r="O29">
        <f t="shared" si="12"/>
        <v>4.3010752688172046E-2</v>
      </c>
      <c r="P29">
        <f t="shared" si="13"/>
        <v>4.3010752688172049</v>
      </c>
      <c r="T29" s="3" t="s">
        <v>17</v>
      </c>
      <c r="U29" s="4" t="s">
        <v>18</v>
      </c>
      <c r="V29" s="2">
        <v>1</v>
      </c>
      <c r="W29" s="2">
        <v>2</v>
      </c>
    </row>
    <row r="30" spans="1:41" ht="18" x14ac:dyDescent="0.2">
      <c r="C30" s="10">
        <v>87</v>
      </c>
      <c r="D30" s="10">
        <v>83</v>
      </c>
      <c r="E30" s="10"/>
      <c r="F30" s="10">
        <v>84</v>
      </c>
      <c r="G30" s="10">
        <v>77</v>
      </c>
      <c r="H30">
        <f t="shared" si="8"/>
        <v>-3</v>
      </c>
      <c r="I30">
        <f t="shared" si="9"/>
        <v>-3.5714285714285712E-2</v>
      </c>
      <c r="J30">
        <f t="shared" si="10"/>
        <v>-3.5714285714285712</v>
      </c>
      <c r="N30">
        <f t="shared" si="11"/>
        <v>3</v>
      </c>
      <c r="O30">
        <f t="shared" si="12"/>
        <v>3.4482758620689655E-2</v>
      </c>
      <c r="P30">
        <f t="shared" si="13"/>
        <v>3.4482758620689653</v>
      </c>
      <c r="T30" s="5"/>
      <c r="U30" s="4" t="s">
        <v>19</v>
      </c>
      <c r="V30" s="2">
        <v>2</v>
      </c>
      <c r="W30" s="2">
        <v>3</v>
      </c>
    </row>
    <row r="31" spans="1:41" ht="18" x14ac:dyDescent="0.2">
      <c r="C31" s="11">
        <v>88</v>
      </c>
      <c r="D31" s="11">
        <v>87</v>
      </c>
      <c r="E31" s="11"/>
      <c r="F31" s="11">
        <v>86</v>
      </c>
      <c r="G31" s="11">
        <v>86</v>
      </c>
      <c r="H31">
        <f t="shared" si="8"/>
        <v>-2</v>
      </c>
      <c r="I31">
        <f t="shared" si="9"/>
        <v>-2.3255813953488372E-2</v>
      </c>
      <c r="J31">
        <f t="shared" si="10"/>
        <v>-2.3255813953488373</v>
      </c>
      <c r="N31">
        <f t="shared" si="11"/>
        <v>2</v>
      </c>
      <c r="O31">
        <f t="shared" si="12"/>
        <v>2.2727272727272728E-2</v>
      </c>
      <c r="P31">
        <f t="shared" si="13"/>
        <v>2.2727272727272729</v>
      </c>
      <c r="T31" s="5"/>
      <c r="U31" s="4" t="s">
        <v>20</v>
      </c>
      <c r="V31" s="2">
        <v>2</v>
      </c>
      <c r="W31" s="2">
        <v>1</v>
      </c>
    </row>
    <row r="32" spans="1:41" ht="18" x14ac:dyDescent="0.2">
      <c r="C32" s="10">
        <v>89</v>
      </c>
      <c r="D32" s="10">
        <v>88</v>
      </c>
      <c r="E32" s="10"/>
      <c r="F32" s="10">
        <v>86</v>
      </c>
      <c r="G32" s="10">
        <v>85</v>
      </c>
      <c r="H32">
        <f t="shared" si="8"/>
        <v>-3</v>
      </c>
      <c r="I32">
        <f t="shared" si="9"/>
        <v>-3.4883720930232558E-2</v>
      </c>
      <c r="J32">
        <f t="shared" si="10"/>
        <v>-3.4883720930232558</v>
      </c>
      <c r="N32">
        <f t="shared" si="11"/>
        <v>3</v>
      </c>
      <c r="O32">
        <f t="shared" si="12"/>
        <v>3.3707865168539325E-2</v>
      </c>
      <c r="P32">
        <f t="shared" si="13"/>
        <v>3.3707865168539324</v>
      </c>
      <c r="T32" s="5"/>
      <c r="U32" s="4" t="s">
        <v>21</v>
      </c>
      <c r="V32" s="2">
        <v>2</v>
      </c>
      <c r="W32" s="2">
        <v>2</v>
      </c>
    </row>
    <row r="33" spans="3:23" ht="18" x14ac:dyDescent="0.2">
      <c r="C33" s="10">
        <v>88</v>
      </c>
      <c r="D33" s="10">
        <v>85</v>
      </c>
      <c r="E33" s="10"/>
      <c r="F33" s="10">
        <v>81</v>
      </c>
      <c r="G33" s="10">
        <v>83</v>
      </c>
      <c r="H33">
        <f t="shared" si="8"/>
        <v>-7</v>
      </c>
      <c r="I33">
        <f t="shared" si="9"/>
        <v>-8.6419753086419748E-2</v>
      </c>
      <c r="J33">
        <f t="shared" si="10"/>
        <v>-8.6419753086419746</v>
      </c>
      <c r="N33">
        <f t="shared" si="11"/>
        <v>7</v>
      </c>
      <c r="O33">
        <f t="shared" si="12"/>
        <v>7.9545454545454544E-2</v>
      </c>
      <c r="P33">
        <f t="shared" si="13"/>
        <v>7.9545454545454541</v>
      </c>
      <c r="T33" s="5"/>
      <c r="U33" s="6" t="s">
        <v>22</v>
      </c>
      <c r="V33" s="2">
        <v>3</v>
      </c>
      <c r="W33" s="2">
        <v>2</v>
      </c>
    </row>
    <row r="34" spans="3:23" ht="18" x14ac:dyDescent="0.2">
      <c r="C34" s="10">
        <v>84</v>
      </c>
      <c r="D34" s="10">
        <v>76</v>
      </c>
      <c r="E34" s="10"/>
      <c r="F34" s="10">
        <v>65</v>
      </c>
      <c r="G34" s="10">
        <v>62</v>
      </c>
      <c r="H34">
        <f t="shared" si="8"/>
        <v>-19</v>
      </c>
      <c r="I34">
        <f t="shared" si="9"/>
        <v>-0.29230769230769232</v>
      </c>
      <c r="J34">
        <f t="shared" si="10"/>
        <v>-29.230769230769234</v>
      </c>
      <c r="N34">
        <f t="shared" si="11"/>
        <v>19</v>
      </c>
      <c r="O34">
        <f t="shared" si="12"/>
        <v>0.22619047619047619</v>
      </c>
      <c r="P34">
        <f t="shared" si="13"/>
        <v>22.61904761904762</v>
      </c>
      <c r="T34" s="5"/>
      <c r="U34" s="4" t="s">
        <v>23</v>
      </c>
      <c r="V34" s="2">
        <v>2</v>
      </c>
      <c r="W34" s="2">
        <v>2</v>
      </c>
    </row>
    <row r="35" spans="3:23" ht="18" x14ac:dyDescent="0.2">
      <c r="C35" s="10">
        <v>76</v>
      </c>
      <c r="D35" s="10">
        <v>80</v>
      </c>
      <c r="E35" s="10"/>
      <c r="F35" s="10">
        <v>64</v>
      </c>
      <c r="G35" s="10">
        <v>65</v>
      </c>
      <c r="H35">
        <f t="shared" si="8"/>
        <v>-12</v>
      </c>
      <c r="I35">
        <f t="shared" si="9"/>
        <v>-0.1875</v>
      </c>
      <c r="J35">
        <f t="shared" si="10"/>
        <v>-18.75</v>
      </c>
      <c r="N35">
        <f t="shared" si="11"/>
        <v>12</v>
      </c>
      <c r="O35">
        <f t="shared" si="12"/>
        <v>0.15789473684210525</v>
      </c>
      <c r="P35">
        <f t="shared" si="13"/>
        <v>15.789473684210526</v>
      </c>
      <c r="T35" s="5"/>
      <c r="U35" s="4" t="s">
        <v>24</v>
      </c>
      <c r="V35" s="2">
        <v>3</v>
      </c>
      <c r="W35" s="2">
        <v>2</v>
      </c>
    </row>
    <row r="36" spans="3:23" ht="18" x14ac:dyDescent="0.2">
      <c r="C36" s="10">
        <v>86</v>
      </c>
      <c r="D36" s="10">
        <v>80</v>
      </c>
      <c r="E36" s="10"/>
      <c r="F36" s="10">
        <v>67</v>
      </c>
      <c r="G36" s="10">
        <v>71</v>
      </c>
      <c r="H36">
        <f t="shared" si="8"/>
        <v>-19</v>
      </c>
      <c r="I36">
        <f t="shared" si="9"/>
        <v>-0.28358208955223879</v>
      </c>
      <c r="J36">
        <f t="shared" si="10"/>
        <v>-28.35820895522388</v>
      </c>
      <c r="N36">
        <f t="shared" si="11"/>
        <v>19</v>
      </c>
      <c r="O36">
        <f t="shared" si="12"/>
        <v>0.22093023255813954</v>
      </c>
      <c r="P36">
        <f t="shared" si="13"/>
        <v>22.093023255813954</v>
      </c>
      <c r="T36" s="3" t="s">
        <v>25</v>
      </c>
      <c r="U36" s="4" t="s">
        <v>18</v>
      </c>
      <c r="V36" s="2">
        <v>8</v>
      </c>
      <c r="W36" s="2">
        <v>7</v>
      </c>
    </row>
    <row r="37" spans="3:23" ht="18" x14ac:dyDescent="0.2">
      <c r="C37" s="10">
        <v>75</v>
      </c>
      <c r="D37" s="10">
        <v>67</v>
      </c>
      <c r="E37" s="10"/>
      <c r="F37" s="10">
        <v>61</v>
      </c>
      <c r="G37" s="10">
        <v>61</v>
      </c>
      <c r="H37">
        <f t="shared" si="8"/>
        <v>-14</v>
      </c>
      <c r="I37">
        <f t="shared" si="9"/>
        <v>-0.22950819672131148</v>
      </c>
      <c r="J37">
        <f t="shared" si="10"/>
        <v>-22.950819672131146</v>
      </c>
      <c r="N37">
        <f t="shared" si="11"/>
        <v>14</v>
      </c>
      <c r="O37">
        <f t="shared" si="12"/>
        <v>0.18666666666666668</v>
      </c>
      <c r="P37">
        <f t="shared" si="13"/>
        <v>18.666666666666668</v>
      </c>
      <c r="T37" s="5"/>
      <c r="U37" s="4" t="s">
        <v>19</v>
      </c>
      <c r="V37" s="2">
        <v>7</v>
      </c>
      <c r="W37" s="2">
        <v>6</v>
      </c>
    </row>
    <row r="38" spans="3:23" ht="18" x14ac:dyDescent="0.2">
      <c r="C38" s="10">
        <v>76</v>
      </c>
      <c r="D38" s="10">
        <v>75</v>
      </c>
      <c r="E38" s="10"/>
      <c r="F38" s="10">
        <v>60</v>
      </c>
      <c r="G38" s="10">
        <v>59</v>
      </c>
      <c r="H38">
        <f t="shared" si="8"/>
        <v>-16</v>
      </c>
      <c r="I38">
        <f t="shared" si="9"/>
        <v>-0.26666666666666666</v>
      </c>
      <c r="J38">
        <f t="shared" si="10"/>
        <v>-26.666666666666668</v>
      </c>
      <c r="N38">
        <f t="shared" si="11"/>
        <v>16</v>
      </c>
      <c r="O38">
        <f t="shared" si="12"/>
        <v>0.21052631578947367</v>
      </c>
      <c r="P38">
        <f t="shared" si="13"/>
        <v>21.052631578947366</v>
      </c>
      <c r="T38" s="5"/>
      <c r="U38" s="4" t="s">
        <v>20</v>
      </c>
      <c r="V38" s="2">
        <v>5</v>
      </c>
      <c r="W38" s="2">
        <v>4</v>
      </c>
    </row>
    <row r="39" spans="3:23" ht="18" x14ac:dyDescent="0.2">
      <c r="C39" s="10">
        <v>74</v>
      </c>
      <c r="D39" s="10">
        <v>65</v>
      </c>
      <c r="E39" s="10"/>
      <c r="F39" s="10">
        <v>53</v>
      </c>
      <c r="G39" s="10">
        <v>42</v>
      </c>
      <c r="H39">
        <f t="shared" si="8"/>
        <v>-21</v>
      </c>
      <c r="I39">
        <f t="shared" si="9"/>
        <v>-0.39622641509433965</v>
      </c>
      <c r="J39">
        <f t="shared" si="10"/>
        <v>-39.622641509433961</v>
      </c>
      <c r="N39">
        <f t="shared" si="11"/>
        <v>21</v>
      </c>
      <c r="O39">
        <f t="shared" si="12"/>
        <v>0.28378378378378377</v>
      </c>
      <c r="P39">
        <f t="shared" si="13"/>
        <v>28.378378378378379</v>
      </c>
      <c r="T39" s="5"/>
      <c r="U39" s="4" t="s">
        <v>21</v>
      </c>
      <c r="V39" s="2">
        <v>9</v>
      </c>
      <c r="W39" s="2">
        <v>10</v>
      </c>
    </row>
    <row r="40" spans="3:23" ht="18" x14ac:dyDescent="0.2">
      <c r="C40" s="10">
        <v>80</v>
      </c>
      <c r="D40" s="10">
        <v>76</v>
      </c>
      <c r="E40" s="10"/>
      <c r="F40" s="10">
        <v>40</v>
      </c>
      <c r="G40" s="10">
        <v>42</v>
      </c>
      <c r="H40">
        <f t="shared" si="8"/>
        <v>-40</v>
      </c>
      <c r="I40">
        <f t="shared" si="9"/>
        <v>-1</v>
      </c>
      <c r="J40">
        <f t="shared" si="10"/>
        <v>-100</v>
      </c>
      <c r="N40">
        <f t="shared" si="11"/>
        <v>40</v>
      </c>
      <c r="O40">
        <f t="shared" si="12"/>
        <v>0.5</v>
      </c>
      <c r="P40">
        <f t="shared" si="13"/>
        <v>50</v>
      </c>
      <c r="T40" s="5"/>
      <c r="U40" s="4" t="s">
        <v>22</v>
      </c>
      <c r="V40" s="2">
        <v>11</v>
      </c>
      <c r="W40" s="2">
        <v>7</v>
      </c>
    </row>
    <row r="41" spans="3:23" ht="18" x14ac:dyDescent="0.2">
      <c r="T41" s="5"/>
      <c r="U41" s="4" t="s">
        <v>23</v>
      </c>
      <c r="V41" s="2">
        <v>10</v>
      </c>
      <c r="W41" s="2">
        <v>9</v>
      </c>
    </row>
    <row r="42" spans="3:23" ht="18" x14ac:dyDescent="0.2">
      <c r="T42" s="5"/>
      <c r="U42" s="4" t="s">
        <v>24</v>
      </c>
      <c r="V42" s="2">
        <v>8</v>
      </c>
      <c r="W42" s="2">
        <v>9</v>
      </c>
    </row>
    <row r="45" spans="3:23" ht="18" x14ac:dyDescent="0.2">
      <c r="C45" s="10">
        <v>90</v>
      </c>
      <c r="D45" s="10">
        <v>87</v>
      </c>
      <c r="E45" s="10"/>
      <c r="F45" s="10">
        <v>85</v>
      </c>
      <c r="G45" s="10">
        <v>83</v>
      </c>
      <c r="I45">
        <f>F45/C45</f>
        <v>0.94444444444444442</v>
      </c>
      <c r="J45">
        <f>I45*100</f>
        <v>94.444444444444443</v>
      </c>
    </row>
    <row r="46" spans="3:23" ht="18" x14ac:dyDescent="0.2">
      <c r="C46" s="10">
        <v>89</v>
      </c>
      <c r="D46" s="10">
        <v>84</v>
      </c>
      <c r="E46" s="10"/>
      <c r="F46" s="10">
        <v>84</v>
      </c>
      <c r="G46" s="10">
        <v>82</v>
      </c>
      <c r="I46">
        <f t="shared" ref="I46:I58" si="14">F46/C46</f>
        <v>0.9438202247191011</v>
      </c>
      <c r="J46">
        <f t="shared" ref="J46:J58" si="15">I46*100</f>
        <v>94.382022471910105</v>
      </c>
    </row>
    <row r="47" spans="3:23" ht="18" x14ac:dyDescent="0.2">
      <c r="C47" s="10">
        <v>93</v>
      </c>
      <c r="D47" s="10">
        <v>89</v>
      </c>
      <c r="E47" s="10"/>
      <c r="F47" s="10">
        <v>89</v>
      </c>
      <c r="G47" s="10">
        <v>84</v>
      </c>
      <c r="I47">
        <f t="shared" si="14"/>
        <v>0.956989247311828</v>
      </c>
      <c r="J47">
        <f t="shared" si="15"/>
        <v>95.6989247311828</v>
      </c>
    </row>
    <row r="48" spans="3:23" ht="18" x14ac:dyDescent="0.2">
      <c r="C48" s="10">
        <v>87</v>
      </c>
      <c r="D48" s="10">
        <v>83</v>
      </c>
      <c r="E48" s="10"/>
      <c r="F48" s="10">
        <v>84</v>
      </c>
      <c r="G48" s="10">
        <v>77</v>
      </c>
      <c r="I48">
        <f t="shared" si="14"/>
        <v>0.96551724137931039</v>
      </c>
      <c r="J48">
        <f t="shared" si="15"/>
        <v>96.551724137931032</v>
      </c>
    </row>
    <row r="49" spans="3:10" ht="18" x14ac:dyDescent="0.2">
      <c r="C49" s="11">
        <v>88</v>
      </c>
      <c r="D49" s="11">
        <v>87</v>
      </c>
      <c r="E49" s="11"/>
      <c r="F49" s="11">
        <v>86</v>
      </c>
      <c r="G49" s="11">
        <v>86</v>
      </c>
      <c r="I49">
        <f t="shared" si="14"/>
        <v>0.97727272727272729</v>
      </c>
      <c r="J49">
        <f t="shared" si="15"/>
        <v>97.727272727272734</v>
      </c>
    </row>
    <row r="50" spans="3:10" ht="18" x14ac:dyDescent="0.2">
      <c r="C50" s="10">
        <v>89</v>
      </c>
      <c r="D50" s="10">
        <v>88</v>
      </c>
      <c r="E50" s="10"/>
      <c r="F50" s="10">
        <v>86</v>
      </c>
      <c r="G50" s="10">
        <v>85</v>
      </c>
      <c r="I50">
        <f t="shared" si="14"/>
        <v>0.9662921348314607</v>
      </c>
      <c r="J50">
        <f t="shared" si="15"/>
        <v>96.629213483146074</v>
      </c>
    </row>
    <row r="51" spans="3:10" ht="18" x14ac:dyDescent="0.2">
      <c r="C51" s="10">
        <v>88</v>
      </c>
      <c r="D51" s="10">
        <v>85</v>
      </c>
      <c r="E51" s="10"/>
      <c r="F51" s="10">
        <v>81</v>
      </c>
      <c r="G51" s="10">
        <v>83</v>
      </c>
      <c r="I51">
        <f t="shared" si="14"/>
        <v>0.92045454545454541</v>
      </c>
      <c r="J51">
        <f t="shared" si="15"/>
        <v>92.045454545454547</v>
      </c>
    </row>
    <row r="52" spans="3:10" ht="18" x14ac:dyDescent="0.2">
      <c r="C52" s="10">
        <v>84</v>
      </c>
      <c r="D52" s="10">
        <v>76</v>
      </c>
      <c r="E52" s="10"/>
      <c r="F52" s="10">
        <v>65</v>
      </c>
      <c r="G52" s="10">
        <v>62</v>
      </c>
      <c r="I52">
        <f t="shared" si="14"/>
        <v>0.77380952380952384</v>
      </c>
      <c r="J52">
        <f t="shared" si="15"/>
        <v>77.38095238095238</v>
      </c>
    </row>
    <row r="53" spans="3:10" ht="18" x14ac:dyDescent="0.2">
      <c r="C53" s="10">
        <v>76</v>
      </c>
      <c r="D53" s="10">
        <v>80</v>
      </c>
      <c r="E53" s="10"/>
      <c r="F53" s="10">
        <v>64</v>
      </c>
      <c r="G53" s="10">
        <v>65</v>
      </c>
      <c r="I53">
        <f t="shared" si="14"/>
        <v>0.84210526315789469</v>
      </c>
      <c r="J53">
        <f t="shared" si="15"/>
        <v>84.210526315789465</v>
      </c>
    </row>
    <row r="54" spans="3:10" ht="18" x14ac:dyDescent="0.2">
      <c r="C54" s="10">
        <v>86</v>
      </c>
      <c r="D54" s="10">
        <v>80</v>
      </c>
      <c r="E54" s="10"/>
      <c r="F54" s="10">
        <v>67</v>
      </c>
      <c r="G54" s="10">
        <v>71</v>
      </c>
      <c r="I54">
        <f t="shared" si="14"/>
        <v>0.77906976744186052</v>
      </c>
      <c r="J54">
        <f t="shared" si="15"/>
        <v>77.906976744186053</v>
      </c>
    </row>
    <row r="55" spans="3:10" ht="18" x14ac:dyDescent="0.2">
      <c r="C55" s="10">
        <v>75</v>
      </c>
      <c r="D55" s="10">
        <v>67</v>
      </c>
      <c r="E55" s="10"/>
      <c r="F55" s="10">
        <v>61</v>
      </c>
      <c r="G55" s="10">
        <v>61</v>
      </c>
      <c r="I55">
        <f t="shared" si="14"/>
        <v>0.81333333333333335</v>
      </c>
      <c r="J55">
        <f t="shared" si="15"/>
        <v>81.333333333333329</v>
      </c>
    </row>
    <row r="56" spans="3:10" ht="18" x14ac:dyDescent="0.2">
      <c r="C56" s="10">
        <v>76</v>
      </c>
      <c r="D56" s="10">
        <v>75</v>
      </c>
      <c r="E56" s="10"/>
      <c r="F56" s="10">
        <v>60</v>
      </c>
      <c r="G56" s="10">
        <v>59</v>
      </c>
      <c r="I56">
        <f t="shared" si="14"/>
        <v>0.78947368421052633</v>
      </c>
      <c r="J56">
        <f t="shared" si="15"/>
        <v>78.94736842105263</v>
      </c>
    </row>
    <row r="57" spans="3:10" ht="18" x14ac:dyDescent="0.2">
      <c r="C57" s="10">
        <v>74</v>
      </c>
      <c r="D57" s="10">
        <v>65</v>
      </c>
      <c r="E57" s="10"/>
      <c r="F57" s="10">
        <v>53</v>
      </c>
      <c r="G57" s="10">
        <v>42</v>
      </c>
      <c r="I57">
        <f t="shared" si="14"/>
        <v>0.71621621621621623</v>
      </c>
      <c r="J57">
        <f t="shared" si="15"/>
        <v>71.621621621621628</v>
      </c>
    </row>
    <row r="58" spans="3:10" ht="18" x14ac:dyDescent="0.2">
      <c r="C58" s="10">
        <v>80</v>
      </c>
      <c r="D58" s="10">
        <v>76</v>
      </c>
      <c r="E58" s="10"/>
      <c r="F58" s="10">
        <v>40</v>
      </c>
      <c r="G58" s="10">
        <v>42</v>
      </c>
      <c r="I58">
        <f t="shared" si="14"/>
        <v>0.5</v>
      </c>
      <c r="J58">
        <f t="shared" si="15"/>
        <v>50</v>
      </c>
    </row>
  </sheetData>
  <mergeCells count="23">
    <mergeCell ref="C25:D25"/>
    <mergeCell ref="F25:G25"/>
    <mergeCell ref="AB2:AC2"/>
    <mergeCell ref="AF2:AG2"/>
    <mergeCell ref="AJ2:AK2"/>
    <mergeCell ref="AD2:AE2"/>
    <mergeCell ref="AH2:AI2"/>
    <mergeCell ref="AN2:AO2"/>
    <mergeCell ref="AL2:AM2"/>
    <mergeCell ref="A1:Q1"/>
    <mergeCell ref="AA1:AT1"/>
    <mergeCell ref="C2:D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</mergeCells>
  <phoneticPr fontId="8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H19"/>
  <sheetViews>
    <sheetView workbookViewId="0">
      <selection activeCell="I18" sqref="I18"/>
    </sheetView>
  </sheetViews>
  <sheetFormatPr baseColWidth="10" defaultColWidth="9" defaultRowHeight="16" x14ac:dyDescent="0.2"/>
  <cols>
    <col min="4" max="4" width="17.33203125" customWidth="1"/>
  </cols>
  <sheetData>
    <row r="4" spans="3:8" ht="18" x14ac:dyDescent="0.2">
      <c r="E4" s="32" t="s">
        <v>26</v>
      </c>
      <c r="F4" s="32"/>
      <c r="G4" s="33" t="s">
        <v>27</v>
      </c>
      <c r="H4" s="33"/>
    </row>
    <row r="5" spans="3:8" ht="18" x14ac:dyDescent="0.2">
      <c r="C5" s="1" t="s">
        <v>13</v>
      </c>
      <c r="D5" s="2" t="s">
        <v>14</v>
      </c>
      <c r="E5" s="7" t="s">
        <v>15</v>
      </c>
      <c r="F5" s="7" t="s">
        <v>16</v>
      </c>
      <c r="G5" s="7" t="s">
        <v>15</v>
      </c>
      <c r="H5" s="7" t="s">
        <v>16</v>
      </c>
    </row>
    <row r="6" spans="3:8" ht="18" x14ac:dyDescent="0.2">
      <c r="C6" s="3" t="s">
        <v>17</v>
      </c>
      <c r="D6" s="4" t="s">
        <v>18</v>
      </c>
      <c r="E6" s="2">
        <v>21</v>
      </c>
      <c r="F6" s="2">
        <v>24</v>
      </c>
      <c r="G6">
        <v>20</v>
      </c>
      <c r="H6">
        <v>19</v>
      </c>
    </row>
    <row r="7" spans="3:8" ht="18" x14ac:dyDescent="0.2">
      <c r="C7" s="5"/>
      <c r="D7" s="4" t="s">
        <v>19</v>
      </c>
      <c r="E7" s="2">
        <v>22</v>
      </c>
      <c r="F7" s="2">
        <v>23</v>
      </c>
      <c r="G7">
        <v>14</v>
      </c>
      <c r="H7">
        <v>10</v>
      </c>
    </row>
    <row r="8" spans="3:8" ht="18" x14ac:dyDescent="0.2">
      <c r="C8" s="5"/>
      <c r="D8" s="4" t="s">
        <v>20</v>
      </c>
      <c r="E8" s="2">
        <v>25</v>
      </c>
      <c r="F8" s="2">
        <v>24</v>
      </c>
      <c r="G8">
        <v>23</v>
      </c>
      <c r="H8">
        <v>23</v>
      </c>
    </row>
    <row r="9" spans="3:8" ht="18" x14ac:dyDescent="0.2">
      <c r="C9" s="5"/>
      <c r="D9" s="4" t="s">
        <v>21</v>
      </c>
      <c r="E9" s="2">
        <v>22</v>
      </c>
      <c r="F9" s="2">
        <v>25</v>
      </c>
      <c r="G9">
        <v>22</v>
      </c>
      <c r="H9">
        <v>21</v>
      </c>
    </row>
    <row r="10" spans="3:8" ht="18" x14ac:dyDescent="0.2">
      <c r="C10" s="5"/>
      <c r="D10" s="6" t="s">
        <v>22</v>
      </c>
      <c r="E10" s="2">
        <v>22</v>
      </c>
      <c r="F10" s="2">
        <v>23</v>
      </c>
      <c r="G10">
        <v>21</v>
      </c>
      <c r="H10">
        <v>20</v>
      </c>
    </row>
    <row r="11" spans="3:8" ht="18" x14ac:dyDescent="0.2">
      <c r="C11" s="5"/>
      <c r="D11" s="4" t="s">
        <v>23</v>
      </c>
      <c r="E11" s="2">
        <v>24</v>
      </c>
      <c r="F11" s="2">
        <v>23</v>
      </c>
      <c r="G11">
        <v>12</v>
      </c>
      <c r="H11">
        <v>21</v>
      </c>
    </row>
    <row r="12" spans="3:8" ht="18" x14ac:dyDescent="0.2">
      <c r="C12" s="5"/>
      <c r="D12" s="4" t="s">
        <v>24</v>
      </c>
      <c r="E12" s="2">
        <v>22</v>
      </c>
      <c r="F12" s="2">
        <v>24</v>
      </c>
      <c r="G12">
        <v>10</v>
      </c>
      <c r="H12">
        <v>22</v>
      </c>
    </row>
    <row r="13" spans="3:8" ht="18" x14ac:dyDescent="0.2">
      <c r="C13" s="3"/>
      <c r="D13" s="4"/>
      <c r="E13" s="8"/>
      <c r="F13" s="8"/>
      <c r="G13" s="8"/>
      <c r="H13" s="8"/>
    </row>
    <row r="14" spans="3:8" ht="18" x14ac:dyDescent="0.2">
      <c r="C14" s="5"/>
      <c r="D14" s="4"/>
      <c r="E14" s="8"/>
      <c r="F14" s="8"/>
      <c r="G14" s="8"/>
      <c r="H14" s="8"/>
    </row>
    <row r="15" spans="3:8" ht="18" x14ac:dyDescent="0.2">
      <c r="C15" s="5"/>
      <c r="D15" s="4"/>
      <c r="E15" s="8"/>
      <c r="F15" s="8"/>
      <c r="G15" s="8"/>
      <c r="H15" s="8"/>
    </row>
    <row r="16" spans="3:8" ht="18" x14ac:dyDescent="0.2">
      <c r="C16" s="5"/>
      <c r="D16" s="4"/>
      <c r="E16" s="8"/>
      <c r="F16" s="8"/>
      <c r="G16" s="8"/>
      <c r="H16" s="8"/>
    </row>
    <row r="17" spans="3:8" ht="18" x14ac:dyDescent="0.2">
      <c r="C17" s="5"/>
      <c r="D17" s="4"/>
      <c r="E17" s="8"/>
      <c r="F17" s="8"/>
      <c r="G17" s="8"/>
      <c r="H17" s="8"/>
    </row>
    <row r="18" spans="3:8" ht="18" x14ac:dyDescent="0.2">
      <c r="C18" s="5"/>
      <c r="D18" s="4"/>
      <c r="E18" s="8"/>
      <c r="F18" s="8"/>
      <c r="G18" s="8"/>
      <c r="H18" s="8"/>
    </row>
    <row r="19" spans="3:8" ht="18" x14ac:dyDescent="0.2">
      <c r="C19" s="5"/>
      <c r="D19" s="4"/>
      <c r="E19" s="8"/>
      <c r="F19" s="8"/>
      <c r="G19" s="8"/>
      <c r="H19" s="8"/>
    </row>
  </sheetData>
  <mergeCells count="2">
    <mergeCell ref="E4:F4"/>
    <mergeCell ref="G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AU105"/>
  <sheetViews>
    <sheetView workbookViewId="0">
      <selection activeCell="B5" sqref="B5:C19"/>
    </sheetView>
  </sheetViews>
  <sheetFormatPr baseColWidth="10" defaultColWidth="8.83203125" defaultRowHeight="16" x14ac:dyDescent="0.2"/>
  <cols>
    <col min="4" max="4" width="22.33203125" customWidth="1"/>
    <col min="6" max="6" width="15.1640625" customWidth="1"/>
    <col min="7" max="7" width="25" customWidth="1"/>
    <col min="8" max="8" width="19.33203125" customWidth="1"/>
    <col min="11" max="11" width="20.83203125" customWidth="1"/>
    <col min="12" max="12" width="19.33203125" customWidth="1"/>
    <col min="16" max="16" width="16.5" customWidth="1"/>
    <col min="17" max="17" width="26.33203125" customWidth="1"/>
    <col min="21" max="21" width="10.6640625" bestFit="1" customWidth="1"/>
    <col min="32" max="32" width="22.6640625" customWidth="1"/>
    <col min="33" max="33" width="20.83203125" customWidth="1"/>
    <col min="34" max="34" width="32.1640625" customWidth="1"/>
    <col min="36" max="36" width="21.33203125" customWidth="1"/>
    <col min="37" max="37" width="10.33203125" bestFit="1" customWidth="1"/>
    <col min="39" max="39" width="21.83203125" customWidth="1"/>
  </cols>
  <sheetData>
    <row r="4" spans="2:47" ht="18" x14ac:dyDescent="0.2">
      <c r="D4" s="27" t="s">
        <v>2</v>
      </c>
      <c r="E4" s="27"/>
      <c r="AF4" s="34" t="s">
        <v>54</v>
      </c>
      <c r="AG4" s="34"/>
      <c r="AH4" s="33" t="s">
        <v>53</v>
      </c>
      <c r="AI4" s="33"/>
      <c r="AJ4" s="35" t="s">
        <v>38</v>
      </c>
      <c r="AK4" s="35"/>
      <c r="AS4" s="24">
        <f>2.07 -0.16</f>
        <v>1.91</v>
      </c>
    </row>
    <row r="5" spans="2:47" ht="18" x14ac:dyDescent="0.2">
      <c r="B5" s="1" t="s">
        <v>13</v>
      </c>
      <c r="C5" s="2" t="s">
        <v>14</v>
      </c>
      <c r="D5" s="7" t="s">
        <v>15</v>
      </c>
      <c r="E5" s="7" t="s">
        <v>16</v>
      </c>
      <c r="P5" s="27" t="s">
        <v>3</v>
      </c>
      <c r="Q5" s="27"/>
      <c r="X5" s="24" t="s">
        <v>62</v>
      </c>
      <c r="Y5" s="24" t="s">
        <v>55</v>
      </c>
      <c r="Z5" s="24" t="s">
        <v>56</v>
      </c>
      <c r="AA5" s="24" t="s">
        <v>57</v>
      </c>
      <c r="AB5" s="24" t="s">
        <v>58</v>
      </c>
      <c r="AC5" s="24" t="s">
        <v>59</v>
      </c>
      <c r="AD5" s="24" t="s">
        <v>60</v>
      </c>
      <c r="AE5" s="24" t="s">
        <v>61</v>
      </c>
      <c r="AF5" s="3" t="s">
        <v>17</v>
      </c>
      <c r="AG5">
        <f>AU9*100</f>
        <v>51.748251748251747</v>
      </c>
      <c r="AH5" s="4" t="s">
        <v>55</v>
      </c>
      <c r="AI5">
        <v>1.5</v>
      </c>
      <c r="AJ5" s="24" t="s">
        <v>39</v>
      </c>
      <c r="AK5" s="25">
        <v>50</v>
      </c>
      <c r="AN5">
        <v>1</v>
      </c>
    </row>
    <row r="6" spans="2:47" ht="18" x14ac:dyDescent="0.2">
      <c r="B6" s="3" t="s">
        <v>17</v>
      </c>
      <c r="C6" s="4" t="s">
        <v>18</v>
      </c>
      <c r="D6" s="10">
        <v>90</v>
      </c>
      <c r="E6" s="10">
        <v>87</v>
      </c>
      <c r="F6">
        <f>AVERAGE(D6:E6)</f>
        <v>88.5</v>
      </c>
      <c r="I6">
        <v>88.5</v>
      </c>
      <c r="J6">
        <v>86.5</v>
      </c>
      <c r="K6">
        <f>I6-J6</f>
        <v>2</v>
      </c>
      <c r="L6">
        <f>K6/I6</f>
        <v>2.2598870056497175E-2</v>
      </c>
      <c r="M6">
        <f>L6*100</f>
        <v>2.2598870056497176</v>
      </c>
      <c r="P6" s="7" t="s">
        <v>15</v>
      </c>
      <c r="Q6" s="7" t="s">
        <v>16</v>
      </c>
      <c r="X6">
        <v>51.8</v>
      </c>
      <c r="Y6">
        <v>1</v>
      </c>
      <c r="Z6">
        <v>1.5</v>
      </c>
      <c r="AA6">
        <v>2.5</v>
      </c>
      <c r="AB6">
        <v>2</v>
      </c>
      <c r="AC6">
        <v>2.5</v>
      </c>
      <c r="AD6">
        <v>2</v>
      </c>
      <c r="AE6">
        <v>1.5</v>
      </c>
      <c r="AH6" s="4" t="s">
        <v>56</v>
      </c>
      <c r="AI6">
        <v>2.5</v>
      </c>
      <c r="AJ6" s="24" t="s">
        <v>40</v>
      </c>
      <c r="AK6" s="25">
        <v>37.5</v>
      </c>
    </row>
    <row r="7" spans="2:47" ht="18" x14ac:dyDescent="0.2">
      <c r="B7" s="5"/>
      <c r="C7" s="4" t="s">
        <v>19</v>
      </c>
      <c r="D7" s="10">
        <v>89</v>
      </c>
      <c r="E7" s="10">
        <v>84</v>
      </c>
      <c r="F7">
        <f t="shared" ref="F7:F19" si="0">AVERAGE(D7:E7)</f>
        <v>86.5</v>
      </c>
      <c r="I7">
        <v>86.5</v>
      </c>
      <c r="J7">
        <v>86.5</v>
      </c>
      <c r="K7">
        <f t="shared" ref="K7:K19" si="1">I7-J7</f>
        <v>0</v>
      </c>
      <c r="L7">
        <f t="shared" ref="L7:L19" si="2">K7/I7</f>
        <v>0</v>
      </c>
      <c r="M7">
        <f t="shared" ref="M7:M19" si="3">L7*100</f>
        <v>0</v>
      </c>
      <c r="P7" s="10">
        <v>85</v>
      </c>
      <c r="Q7" s="10">
        <v>83</v>
      </c>
      <c r="R7">
        <f>AVERAGE(P7:Q7)</f>
        <v>84</v>
      </c>
      <c r="S7">
        <v>82</v>
      </c>
      <c r="T7">
        <f>(R7-S7)</f>
        <v>2</v>
      </c>
      <c r="U7" s="23">
        <f>T7/R7</f>
        <v>2.3809523809523808E-2</v>
      </c>
      <c r="V7" s="23">
        <f>U7*100</f>
        <v>2.3809523809523809</v>
      </c>
      <c r="X7" s="24" t="s">
        <v>63</v>
      </c>
      <c r="Y7" s="24" t="s">
        <v>55</v>
      </c>
      <c r="Z7" s="24" t="s">
        <v>56</v>
      </c>
      <c r="AA7" s="24" t="s">
        <v>57</v>
      </c>
      <c r="AB7" s="24" t="s">
        <v>58</v>
      </c>
      <c r="AC7" s="24" t="s">
        <v>59</v>
      </c>
      <c r="AD7" s="24" t="s">
        <v>60</v>
      </c>
      <c r="AE7" s="24" t="s">
        <v>61</v>
      </c>
      <c r="AF7" s="5"/>
      <c r="AH7" s="4" t="s">
        <v>57</v>
      </c>
      <c r="AI7">
        <v>1.5</v>
      </c>
      <c r="AJ7" s="24" t="s">
        <v>41</v>
      </c>
      <c r="AK7" s="25">
        <v>0</v>
      </c>
    </row>
    <row r="8" spans="2:47" ht="18" x14ac:dyDescent="0.2">
      <c r="B8" s="5"/>
      <c r="C8" s="4" t="s">
        <v>20</v>
      </c>
      <c r="D8" s="10">
        <v>93</v>
      </c>
      <c r="E8" s="10">
        <v>89</v>
      </c>
      <c r="F8">
        <f t="shared" si="0"/>
        <v>91</v>
      </c>
      <c r="I8">
        <v>91</v>
      </c>
      <c r="J8">
        <v>86.5</v>
      </c>
      <c r="K8">
        <f t="shared" si="1"/>
        <v>4.5</v>
      </c>
      <c r="L8">
        <f t="shared" si="2"/>
        <v>4.9450549450549448E-2</v>
      </c>
      <c r="M8">
        <f t="shared" si="3"/>
        <v>4.9450549450549453</v>
      </c>
      <c r="P8" s="10">
        <v>84</v>
      </c>
      <c r="Q8" s="10">
        <v>82</v>
      </c>
      <c r="R8">
        <f t="shared" ref="R8:R19" si="4">AVERAGE(P8:Q8)</f>
        <v>83</v>
      </c>
      <c r="S8">
        <v>82</v>
      </c>
      <c r="T8">
        <f t="shared" ref="T8:T13" si="5">(R8-S8)/R8</f>
        <v>1.2048192771084338E-2</v>
      </c>
      <c r="U8" s="23">
        <f t="shared" ref="U8:U13" si="6">T8/R8</f>
        <v>1.451589490492089E-4</v>
      </c>
      <c r="V8" s="23">
        <f t="shared" ref="V8:V13" si="7">U8*100</f>
        <v>1.451589490492089E-2</v>
      </c>
      <c r="X8">
        <v>95.85</v>
      </c>
      <c r="Y8">
        <v>7.5</v>
      </c>
      <c r="Z8">
        <v>6.5</v>
      </c>
      <c r="AA8">
        <v>4.5</v>
      </c>
      <c r="AB8">
        <v>9.5</v>
      </c>
      <c r="AC8">
        <v>9</v>
      </c>
      <c r="AD8">
        <v>9.5</v>
      </c>
      <c r="AE8">
        <v>9</v>
      </c>
      <c r="AF8" s="5"/>
      <c r="AH8" s="4" t="s">
        <v>58</v>
      </c>
      <c r="AI8">
        <v>2</v>
      </c>
      <c r="AJ8" s="24" t="s">
        <v>42</v>
      </c>
      <c r="AK8" s="25">
        <v>50</v>
      </c>
    </row>
    <row r="9" spans="2:47" ht="18" x14ac:dyDescent="0.2">
      <c r="B9" s="5"/>
      <c r="C9" s="4" t="s">
        <v>21</v>
      </c>
      <c r="D9" s="10">
        <v>87</v>
      </c>
      <c r="E9" s="10">
        <v>83</v>
      </c>
      <c r="F9">
        <f t="shared" si="0"/>
        <v>85</v>
      </c>
      <c r="I9">
        <v>85</v>
      </c>
      <c r="J9">
        <v>86.5</v>
      </c>
      <c r="K9">
        <f t="shared" si="1"/>
        <v>-1.5</v>
      </c>
      <c r="L9">
        <f t="shared" si="2"/>
        <v>-1.7647058823529412E-2</v>
      </c>
      <c r="M9">
        <f t="shared" si="3"/>
        <v>-1.7647058823529411</v>
      </c>
      <c r="P9" s="10">
        <v>89</v>
      </c>
      <c r="Q9" s="10">
        <v>84</v>
      </c>
      <c r="R9">
        <f t="shared" si="4"/>
        <v>86.5</v>
      </c>
      <c r="S9">
        <v>82</v>
      </c>
      <c r="T9">
        <f t="shared" si="5"/>
        <v>5.2023121387283239E-2</v>
      </c>
      <c r="U9" s="23">
        <f t="shared" si="6"/>
        <v>6.0142336863911264E-4</v>
      </c>
      <c r="V9" s="23">
        <f t="shared" si="7"/>
        <v>6.0142336863911267E-2</v>
      </c>
      <c r="AF9" s="5"/>
      <c r="AH9" s="6" t="s">
        <v>59</v>
      </c>
      <c r="AI9">
        <v>2.5</v>
      </c>
      <c r="AJ9" s="24" t="s">
        <v>43</v>
      </c>
      <c r="AK9" s="25">
        <f>AN26*100</f>
        <v>54.54545454545454</v>
      </c>
      <c r="AS9">
        <v>2.0699999999999998</v>
      </c>
      <c r="AT9">
        <v>4.29</v>
      </c>
      <c r="AU9">
        <f>(AT9-AS9)/AT9</f>
        <v>0.5174825174825175</v>
      </c>
    </row>
    <row r="10" spans="2:47" ht="18" x14ac:dyDescent="0.2">
      <c r="B10" s="5"/>
      <c r="C10" s="6" t="s">
        <v>22</v>
      </c>
      <c r="D10" s="11">
        <v>88</v>
      </c>
      <c r="E10" s="11">
        <v>87</v>
      </c>
      <c r="F10">
        <f t="shared" si="0"/>
        <v>87.5</v>
      </c>
      <c r="I10">
        <v>87.5</v>
      </c>
      <c r="J10">
        <v>86.5</v>
      </c>
      <c r="K10">
        <f t="shared" si="1"/>
        <v>1</v>
      </c>
      <c r="L10">
        <f t="shared" si="2"/>
        <v>1.1428571428571429E-2</v>
      </c>
      <c r="M10">
        <f t="shared" si="3"/>
        <v>1.1428571428571428</v>
      </c>
      <c r="P10" s="10">
        <v>84</v>
      </c>
      <c r="Q10" s="10">
        <v>77</v>
      </c>
      <c r="R10">
        <f t="shared" si="4"/>
        <v>80.5</v>
      </c>
      <c r="S10">
        <v>82</v>
      </c>
      <c r="T10">
        <f t="shared" si="5"/>
        <v>-1.8633540372670808E-2</v>
      </c>
      <c r="U10" s="23">
        <f t="shared" si="6"/>
        <v>-2.3147255121330195E-4</v>
      </c>
      <c r="V10" s="23">
        <f t="shared" si="7"/>
        <v>-2.3147255121330194E-2</v>
      </c>
      <c r="AF10" s="5"/>
      <c r="AH10" s="4" t="s">
        <v>60</v>
      </c>
      <c r="AI10">
        <v>2</v>
      </c>
      <c r="AJ10" s="24" t="s">
        <v>44</v>
      </c>
      <c r="AK10" s="25">
        <v>71.428571428571431</v>
      </c>
      <c r="AS10">
        <v>0.16</v>
      </c>
      <c r="AT10">
        <v>3.86</v>
      </c>
      <c r="AU10">
        <f>(AT10-AS10)/AT10</f>
        <v>0.95854922279792742</v>
      </c>
    </row>
    <row r="11" spans="2:47" ht="18" x14ac:dyDescent="0.2">
      <c r="B11" s="5"/>
      <c r="C11" s="4" t="s">
        <v>23</v>
      </c>
      <c r="D11" s="10">
        <v>89</v>
      </c>
      <c r="E11" s="10">
        <v>88</v>
      </c>
      <c r="F11">
        <f t="shared" si="0"/>
        <v>88.5</v>
      </c>
      <c r="I11">
        <v>88.5</v>
      </c>
      <c r="J11">
        <v>86.5</v>
      </c>
      <c r="K11">
        <f t="shared" si="1"/>
        <v>2</v>
      </c>
      <c r="L11">
        <f t="shared" si="2"/>
        <v>2.2598870056497175E-2</v>
      </c>
      <c r="M11">
        <f t="shared" si="3"/>
        <v>2.2598870056497176</v>
      </c>
      <c r="P11" s="11">
        <v>86</v>
      </c>
      <c r="Q11" s="11">
        <v>86</v>
      </c>
      <c r="R11">
        <f t="shared" si="4"/>
        <v>86</v>
      </c>
      <c r="S11">
        <v>82</v>
      </c>
      <c r="T11">
        <f t="shared" si="5"/>
        <v>4.6511627906976744E-2</v>
      </c>
      <c r="U11" s="23">
        <f t="shared" si="6"/>
        <v>5.4083288263926451E-4</v>
      </c>
      <c r="V11" s="23">
        <f t="shared" si="7"/>
        <v>5.408328826392645E-2</v>
      </c>
      <c r="AF11" s="5"/>
      <c r="AH11" s="4" t="s">
        <v>61</v>
      </c>
      <c r="AI11">
        <v>2.5</v>
      </c>
      <c r="AJ11" s="24" t="s">
        <v>45</v>
      </c>
      <c r="AK11" s="25">
        <v>50</v>
      </c>
    </row>
    <row r="12" spans="2:47" ht="18" x14ac:dyDescent="0.2">
      <c r="B12" s="5"/>
      <c r="C12" s="4" t="s">
        <v>24</v>
      </c>
      <c r="D12" s="10">
        <v>88</v>
      </c>
      <c r="E12" s="10">
        <v>85</v>
      </c>
      <c r="F12">
        <f t="shared" si="0"/>
        <v>86.5</v>
      </c>
      <c r="I12">
        <v>86.5</v>
      </c>
      <c r="J12">
        <v>86.5</v>
      </c>
      <c r="K12">
        <f t="shared" si="1"/>
        <v>0</v>
      </c>
      <c r="L12">
        <f t="shared" si="2"/>
        <v>0</v>
      </c>
      <c r="M12">
        <f t="shared" si="3"/>
        <v>0</v>
      </c>
      <c r="P12" s="10">
        <v>86</v>
      </c>
      <c r="Q12" s="10">
        <v>85</v>
      </c>
      <c r="R12">
        <f t="shared" si="4"/>
        <v>85.5</v>
      </c>
      <c r="S12">
        <v>82</v>
      </c>
      <c r="T12">
        <f t="shared" si="5"/>
        <v>4.0935672514619881E-2</v>
      </c>
      <c r="U12" s="23">
        <f t="shared" si="6"/>
        <v>4.7877979549263019E-4</v>
      </c>
      <c r="V12" s="23">
        <f t="shared" si="7"/>
        <v>4.7877979549263018E-2</v>
      </c>
      <c r="AF12" s="3" t="s">
        <v>25</v>
      </c>
      <c r="AG12">
        <f>AU10*100</f>
        <v>95.854922279792746</v>
      </c>
      <c r="AH12" s="4" t="s">
        <v>55</v>
      </c>
      <c r="AI12">
        <v>7.5</v>
      </c>
      <c r="AJ12" s="24" t="s">
        <v>46</v>
      </c>
      <c r="AK12" s="25">
        <v>-150</v>
      </c>
    </row>
    <row r="13" spans="2:47" ht="18" x14ac:dyDescent="0.2">
      <c r="B13" s="3" t="s">
        <v>25</v>
      </c>
      <c r="C13" s="4" t="s">
        <v>18</v>
      </c>
      <c r="D13" s="10">
        <v>84</v>
      </c>
      <c r="E13" s="10">
        <v>76</v>
      </c>
      <c r="F13">
        <f t="shared" si="0"/>
        <v>80</v>
      </c>
      <c r="I13">
        <v>80</v>
      </c>
      <c r="J13">
        <v>78</v>
      </c>
      <c r="K13">
        <f t="shared" si="1"/>
        <v>2</v>
      </c>
      <c r="L13">
        <f t="shared" si="2"/>
        <v>2.5000000000000001E-2</v>
      </c>
      <c r="M13">
        <f t="shared" si="3"/>
        <v>2.5</v>
      </c>
      <c r="P13" s="10">
        <v>81</v>
      </c>
      <c r="Q13" s="10">
        <v>83</v>
      </c>
      <c r="R13">
        <f t="shared" si="4"/>
        <v>82</v>
      </c>
      <c r="S13">
        <v>82</v>
      </c>
      <c r="T13">
        <f t="shared" si="5"/>
        <v>0</v>
      </c>
      <c r="U13" s="23">
        <f t="shared" si="6"/>
        <v>0</v>
      </c>
      <c r="V13" s="23">
        <f t="shared" si="7"/>
        <v>0</v>
      </c>
      <c r="AF13" s="5"/>
      <c r="AH13" s="4" t="s">
        <v>56</v>
      </c>
      <c r="AI13">
        <v>6.5</v>
      </c>
      <c r="AJ13" s="24" t="s">
        <v>47</v>
      </c>
      <c r="AK13" s="25">
        <v>-85.714285714285708</v>
      </c>
    </row>
    <row r="14" spans="2:47" ht="18" x14ac:dyDescent="0.2">
      <c r="B14" s="5"/>
      <c r="C14" s="4" t="s">
        <v>19</v>
      </c>
      <c r="D14" s="10">
        <v>76</v>
      </c>
      <c r="E14" s="10">
        <v>80</v>
      </c>
      <c r="F14">
        <f t="shared" si="0"/>
        <v>78</v>
      </c>
      <c r="I14">
        <v>78</v>
      </c>
      <c r="J14">
        <v>78</v>
      </c>
      <c r="K14">
        <f t="shared" si="1"/>
        <v>0</v>
      </c>
      <c r="L14">
        <f t="shared" si="2"/>
        <v>0</v>
      </c>
      <c r="M14">
        <f t="shared" si="3"/>
        <v>0</v>
      </c>
      <c r="P14" s="10">
        <v>65</v>
      </c>
      <c r="Q14" s="10">
        <v>62</v>
      </c>
      <c r="R14">
        <f t="shared" si="4"/>
        <v>63.5</v>
      </c>
      <c r="S14">
        <v>41</v>
      </c>
      <c r="T14">
        <f>(R14-S14)</f>
        <v>22.5</v>
      </c>
      <c r="U14" s="23">
        <f>T14/R14</f>
        <v>0.3543307086614173</v>
      </c>
      <c r="V14" s="23">
        <f>U14*100</f>
        <v>35.433070866141733</v>
      </c>
      <c r="AF14" s="5"/>
      <c r="AH14" s="4" t="s">
        <v>57</v>
      </c>
      <c r="AI14">
        <v>4.5</v>
      </c>
      <c r="AJ14" s="24" t="s">
        <v>48</v>
      </c>
      <c r="AK14" s="25">
        <v>-80</v>
      </c>
    </row>
    <row r="15" spans="2:47" ht="18" x14ac:dyDescent="0.2">
      <c r="B15" s="5"/>
      <c r="C15" s="4" t="s">
        <v>20</v>
      </c>
      <c r="D15" s="10">
        <v>86</v>
      </c>
      <c r="E15" s="10">
        <v>80</v>
      </c>
      <c r="F15">
        <f t="shared" si="0"/>
        <v>83</v>
      </c>
      <c r="I15">
        <v>83</v>
      </c>
      <c r="J15">
        <v>78</v>
      </c>
      <c r="K15">
        <f t="shared" si="1"/>
        <v>5</v>
      </c>
      <c r="L15">
        <f t="shared" si="2"/>
        <v>6.0240963855421686E-2</v>
      </c>
      <c r="M15">
        <f t="shared" si="3"/>
        <v>6.024096385542169</v>
      </c>
      <c r="P15" s="10">
        <v>64</v>
      </c>
      <c r="Q15" s="10">
        <v>65</v>
      </c>
      <c r="R15">
        <f t="shared" si="4"/>
        <v>64.5</v>
      </c>
      <c r="S15">
        <v>41</v>
      </c>
      <c r="T15">
        <f t="shared" ref="T15:T20" si="8">(R15-S15)</f>
        <v>23.5</v>
      </c>
      <c r="U15" s="23">
        <f t="shared" ref="U15:U20" si="9">T15/R15</f>
        <v>0.36434108527131781</v>
      </c>
      <c r="V15" s="23">
        <f t="shared" ref="V15:V20" si="10">U15*100</f>
        <v>36.434108527131784</v>
      </c>
      <c r="AF15" s="5"/>
      <c r="AH15" s="4" t="s">
        <v>58</v>
      </c>
      <c r="AI15">
        <v>9.5</v>
      </c>
      <c r="AJ15" s="24" t="s">
        <v>49</v>
      </c>
      <c r="AK15" s="25">
        <v>-72.727272727272734</v>
      </c>
    </row>
    <row r="16" spans="2:47" ht="18" x14ac:dyDescent="0.2">
      <c r="B16" s="5"/>
      <c r="C16" s="4" t="s">
        <v>21</v>
      </c>
      <c r="D16" s="10">
        <v>75</v>
      </c>
      <c r="E16" s="10">
        <v>67</v>
      </c>
      <c r="F16">
        <f t="shared" si="0"/>
        <v>71</v>
      </c>
      <c r="I16">
        <v>71</v>
      </c>
      <c r="J16">
        <v>78</v>
      </c>
      <c r="K16">
        <f t="shared" si="1"/>
        <v>-7</v>
      </c>
      <c r="L16">
        <f t="shared" si="2"/>
        <v>-9.8591549295774641E-2</v>
      </c>
      <c r="M16">
        <f t="shared" si="3"/>
        <v>-9.8591549295774641</v>
      </c>
      <c r="P16" s="10">
        <v>67</v>
      </c>
      <c r="Q16" s="10">
        <v>71</v>
      </c>
      <c r="R16">
        <f t="shared" si="4"/>
        <v>69</v>
      </c>
      <c r="S16">
        <v>41</v>
      </c>
      <c r="T16">
        <f t="shared" si="8"/>
        <v>28</v>
      </c>
      <c r="U16" s="23">
        <f t="shared" si="9"/>
        <v>0.40579710144927539</v>
      </c>
      <c r="V16" s="23">
        <f t="shared" si="10"/>
        <v>40.579710144927539</v>
      </c>
      <c r="AF16" s="5"/>
      <c r="AH16" s="4" t="s">
        <v>59</v>
      </c>
      <c r="AI16">
        <v>9</v>
      </c>
      <c r="AJ16" s="24" t="s">
        <v>50</v>
      </c>
      <c r="AK16" s="25">
        <v>-100</v>
      </c>
    </row>
    <row r="17" spans="2:41" ht="18" x14ac:dyDescent="0.2">
      <c r="B17" s="5"/>
      <c r="C17" s="4" t="s">
        <v>22</v>
      </c>
      <c r="D17" s="10">
        <v>76</v>
      </c>
      <c r="E17" s="10">
        <v>75</v>
      </c>
      <c r="F17">
        <f t="shared" si="0"/>
        <v>75.5</v>
      </c>
      <c r="I17">
        <v>75.5</v>
      </c>
      <c r="J17">
        <v>78</v>
      </c>
      <c r="K17">
        <f t="shared" si="1"/>
        <v>-2.5</v>
      </c>
      <c r="L17">
        <f t="shared" si="2"/>
        <v>-3.3112582781456956E-2</v>
      </c>
      <c r="M17">
        <f t="shared" si="3"/>
        <v>-3.3112582781456954</v>
      </c>
      <c r="P17" s="10">
        <v>61</v>
      </c>
      <c r="Q17" s="10">
        <v>61</v>
      </c>
      <c r="R17">
        <f t="shared" si="4"/>
        <v>61</v>
      </c>
      <c r="S17">
        <v>41</v>
      </c>
      <c r="T17">
        <f t="shared" si="8"/>
        <v>20</v>
      </c>
      <c r="U17" s="23">
        <f t="shared" si="9"/>
        <v>0.32786885245901637</v>
      </c>
      <c r="V17" s="23">
        <f t="shared" si="10"/>
        <v>32.786885245901637</v>
      </c>
      <c r="AF17" s="5"/>
      <c r="AH17" s="4" t="s">
        <v>60</v>
      </c>
      <c r="AI17">
        <v>9.5</v>
      </c>
      <c r="AJ17" s="24" t="s">
        <v>51</v>
      </c>
      <c r="AK17" s="25">
        <v>-171.42857142857142</v>
      </c>
    </row>
    <row r="18" spans="2:41" ht="18" x14ac:dyDescent="0.2">
      <c r="B18" s="5"/>
      <c r="C18" s="4" t="s">
        <v>23</v>
      </c>
      <c r="D18" s="10">
        <v>74</v>
      </c>
      <c r="E18" s="10">
        <v>65</v>
      </c>
      <c r="F18">
        <f t="shared" si="0"/>
        <v>69.5</v>
      </c>
      <c r="I18">
        <v>69.5</v>
      </c>
      <c r="J18">
        <v>78</v>
      </c>
      <c r="K18">
        <f t="shared" si="1"/>
        <v>-8.5</v>
      </c>
      <c r="L18">
        <f t="shared" si="2"/>
        <v>-0.1223021582733813</v>
      </c>
      <c r="M18">
        <f t="shared" si="3"/>
        <v>-12.23021582733813</v>
      </c>
      <c r="P18" s="10">
        <v>60</v>
      </c>
      <c r="Q18" s="10">
        <v>59</v>
      </c>
      <c r="R18">
        <f t="shared" si="4"/>
        <v>59.5</v>
      </c>
      <c r="S18">
        <v>41</v>
      </c>
      <c r="T18">
        <f t="shared" si="8"/>
        <v>18.5</v>
      </c>
      <c r="U18" s="23">
        <f t="shared" si="9"/>
        <v>0.31092436974789917</v>
      </c>
      <c r="V18" s="23">
        <f t="shared" si="10"/>
        <v>31.092436974789916</v>
      </c>
      <c r="AF18" s="5"/>
      <c r="AH18" s="4" t="s">
        <v>61</v>
      </c>
      <c r="AI18">
        <v>9</v>
      </c>
      <c r="AJ18" s="24" t="s">
        <v>52</v>
      </c>
      <c r="AK18" s="25">
        <v>-100</v>
      </c>
    </row>
    <row r="19" spans="2:41" ht="18" x14ac:dyDescent="0.2">
      <c r="B19" s="5"/>
      <c r="C19" s="4" t="s">
        <v>24</v>
      </c>
      <c r="D19" s="10">
        <v>80</v>
      </c>
      <c r="E19" s="10">
        <v>76</v>
      </c>
      <c r="F19">
        <f t="shared" si="0"/>
        <v>78</v>
      </c>
      <c r="I19">
        <v>78</v>
      </c>
      <c r="J19">
        <v>78</v>
      </c>
      <c r="K19">
        <f t="shared" si="1"/>
        <v>0</v>
      </c>
      <c r="L19">
        <f t="shared" si="2"/>
        <v>0</v>
      </c>
      <c r="M19">
        <f t="shared" si="3"/>
        <v>0</v>
      </c>
      <c r="P19" s="10">
        <v>53</v>
      </c>
      <c r="Q19" s="10">
        <v>42</v>
      </c>
      <c r="R19">
        <f t="shared" si="4"/>
        <v>47.5</v>
      </c>
      <c r="S19">
        <v>41</v>
      </c>
      <c r="T19">
        <f t="shared" si="8"/>
        <v>6.5</v>
      </c>
      <c r="U19" s="23">
        <f t="shared" si="9"/>
        <v>0.1368421052631579</v>
      </c>
      <c r="V19" s="23">
        <f t="shared" si="10"/>
        <v>13.684210526315791</v>
      </c>
    </row>
    <row r="20" spans="2:41" ht="18" x14ac:dyDescent="0.2">
      <c r="P20" s="10">
        <v>40</v>
      </c>
      <c r="Q20" s="10">
        <v>42</v>
      </c>
      <c r="R20">
        <f>AVERAGE(P20:Q20)</f>
        <v>41</v>
      </c>
      <c r="S20">
        <v>41</v>
      </c>
      <c r="T20">
        <f t="shared" si="8"/>
        <v>0</v>
      </c>
      <c r="U20" s="23">
        <f t="shared" si="9"/>
        <v>0</v>
      </c>
      <c r="V20" s="23">
        <f t="shared" si="10"/>
        <v>0</v>
      </c>
    </row>
    <row r="22" spans="2:41" x14ac:dyDescent="0.2">
      <c r="AH22">
        <v>4.5</v>
      </c>
      <c r="AI22">
        <v>3</v>
      </c>
      <c r="AJ22">
        <f>(AH22-AI22)/AH22</f>
        <v>0.33333333333333331</v>
      </c>
      <c r="AL22">
        <v>1.5</v>
      </c>
      <c r="AM22">
        <v>3</v>
      </c>
      <c r="AN22">
        <f>(AM22-AL22)/AM22</f>
        <v>0.5</v>
      </c>
      <c r="AO22">
        <f>AN22*100</f>
        <v>50</v>
      </c>
    </row>
    <row r="23" spans="2:41" x14ac:dyDescent="0.2">
      <c r="AH23">
        <v>4.5</v>
      </c>
      <c r="AI23">
        <v>3.75</v>
      </c>
      <c r="AJ23">
        <f t="shared" ref="AJ23:AJ28" si="11">(AH23-AI23)/AH23</f>
        <v>0.16666666666666666</v>
      </c>
      <c r="AL23">
        <v>2.5</v>
      </c>
      <c r="AM23">
        <v>4</v>
      </c>
      <c r="AN23">
        <f t="shared" ref="AN23:AN35" si="12">(AM23-AL23)/AM23</f>
        <v>0.375</v>
      </c>
      <c r="AO23">
        <f t="shared" ref="AO23:AO35" si="13">AN23*100</f>
        <v>37.5</v>
      </c>
    </row>
    <row r="24" spans="2:41" x14ac:dyDescent="0.2">
      <c r="AH24">
        <v>3</v>
      </c>
      <c r="AI24">
        <v>2</v>
      </c>
      <c r="AJ24">
        <f t="shared" si="11"/>
        <v>0.33333333333333331</v>
      </c>
      <c r="AL24">
        <v>1.5</v>
      </c>
      <c r="AM24">
        <v>1.5</v>
      </c>
      <c r="AN24">
        <f t="shared" si="12"/>
        <v>0</v>
      </c>
      <c r="AO24">
        <f t="shared" si="13"/>
        <v>0</v>
      </c>
    </row>
    <row r="25" spans="2:41" x14ac:dyDescent="0.2">
      <c r="G25" s="24"/>
      <c r="H25" s="23"/>
      <c r="AH25">
        <v>5.75</v>
      </c>
      <c r="AI25">
        <v>4.75</v>
      </c>
      <c r="AJ25">
        <f t="shared" si="11"/>
        <v>0.17391304347826086</v>
      </c>
      <c r="AL25">
        <v>2</v>
      </c>
      <c r="AM25">
        <v>4</v>
      </c>
      <c r="AN25">
        <f t="shared" si="12"/>
        <v>0.5</v>
      </c>
      <c r="AO25">
        <f t="shared" si="13"/>
        <v>50</v>
      </c>
    </row>
    <row r="26" spans="2:41" ht="18" x14ac:dyDescent="0.2">
      <c r="D26" s="1" t="s">
        <v>13</v>
      </c>
      <c r="E26" s="2" t="s">
        <v>14</v>
      </c>
      <c r="G26" s="23"/>
      <c r="K26" s="24" t="s">
        <v>36</v>
      </c>
      <c r="L26" s="24" t="s">
        <v>37</v>
      </c>
      <c r="AH26">
        <v>5.75</v>
      </c>
      <c r="AI26">
        <v>5</v>
      </c>
      <c r="AJ26">
        <f t="shared" si="11"/>
        <v>0.13043478260869565</v>
      </c>
      <c r="AL26">
        <v>2.5</v>
      </c>
      <c r="AM26">
        <v>5.5</v>
      </c>
      <c r="AN26">
        <f t="shared" si="12"/>
        <v>0.54545454545454541</v>
      </c>
    </row>
    <row r="27" spans="2:41" ht="18" x14ac:dyDescent="0.2">
      <c r="D27" s="3" t="s">
        <v>17</v>
      </c>
      <c r="E27" s="4" t="s">
        <v>18</v>
      </c>
      <c r="G27" s="23"/>
      <c r="H27" s="23"/>
      <c r="K27" s="23">
        <v>2.2598870056497176</v>
      </c>
      <c r="L27" s="23">
        <v>2.3809523809523809</v>
      </c>
      <c r="AH27">
        <v>5.75</v>
      </c>
      <c r="AI27">
        <v>5.25</v>
      </c>
      <c r="AJ27">
        <f t="shared" si="11"/>
        <v>8.6956521739130432E-2</v>
      </c>
      <c r="AL27">
        <v>2</v>
      </c>
      <c r="AM27">
        <v>7</v>
      </c>
      <c r="AN27">
        <f t="shared" si="12"/>
        <v>0.7142857142857143</v>
      </c>
      <c r="AO27">
        <f t="shared" si="13"/>
        <v>71.428571428571431</v>
      </c>
    </row>
    <row r="28" spans="2:41" ht="18" x14ac:dyDescent="0.2">
      <c r="D28" s="5"/>
      <c r="E28" s="4" t="s">
        <v>19</v>
      </c>
      <c r="G28" s="23"/>
      <c r="H28" s="23"/>
      <c r="K28" s="23">
        <v>0</v>
      </c>
      <c r="L28" s="23">
        <v>1.2048192771084338</v>
      </c>
      <c r="AH28">
        <v>5.5</v>
      </c>
      <c r="AI28">
        <v>4.75</v>
      </c>
      <c r="AJ28">
        <f t="shared" si="11"/>
        <v>0.13636363636363635</v>
      </c>
      <c r="AL28">
        <v>2.5</v>
      </c>
      <c r="AM28">
        <v>5</v>
      </c>
      <c r="AN28">
        <f t="shared" si="12"/>
        <v>0.5</v>
      </c>
      <c r="AO28">
        <f t="shared" si="13"/>
        <v>50</v>
      </c>
    </row>
    <row r="29" spans="2:41" ht="18" x14ac:dyDescent="0.2">
      <c r="D29" s="5"/>
      <c r="E29" s="4" t="s">
        <v>20</v>
      </c>
      <c r="G29" s="23"/>
      <c r="H29" s="23"/>
      <c r="K29" s="23">
        <v>4.9450549450549453</v>
      </c>
      <c r="L29" s="23">
        <v>5.202312138728324</v>
      </c>
      <c r="AL29">
        <v>7.5</v>
      </c>
      <c r="AM29">
        <v>3</v>
      </c>
      <c r="AN29">
        <f t="shared" si="12"/>
        <v>-1.5</v>
      </c>
      <c r="AO29">
        <f t="shared" si="13"/>
        <v>-150</v>
      </c>
    </row>
    <row r="30" spans="2:41" ht="18" x14ac:dyDescent="0.2">
      <c r="D30" s="5"/>
      <c r="E30" s="4" t="s">
        <v>21</v>
      </c>
      <c r="G30" s="23"/>
      <c r="H30" s="23"/>
      <c r="K30" s="23">
        <v>-1.7647058823529411</v>
      </c>
      <c r="L30" s="23">
        <v>-1.8633540372670807</v>
      </c>
      <c r="AL30">
        <v>6.5</v>
      </c>
      <c r="AM30">
        <v>3.5</v>
      </c>
      <c r="AN30">
        <f t="shared" si="12"/>
        <v>-0.8571428571428571</v>
      </c>
      <c r="AO30">
        <f t="shared" si="13"/>
        <v>-85.714285714285708</v>
      </c>
    </row>
    <row r="31" spans="2:41" ht="18" x14ac:dyDescent="0.2">
      <c r="D31" s="5"/>
      <c r="E31" s="6" t="s">
        <v>22</v>
      </c>
      <c r="G31" s="23"/>
      <c r="H31" s="23"/>
      <c r="K31" s="23">
        <v>1.1428571428571428</v>
      </c>
      <c r="L31" s="23">
        <v>4.6511627906976747</v>
      </c>
      <c r="AL31">
        <v>4.5</v>
      </c>
      <c r="AM31">
        <v>2.5</v>
      </c>
      <c r="AN31">
        <f t="shared" si="12"/>
        <v>-0.8</v>
      </c>
      <c r="AO31">
        <f t="shared" si="13"/>
        <v>-80</v>
      </c>
    </row>
    <row r="32" spans="2:41" ht="18" x14ac:dyDescent="0.2">
      <c r="D32" s="5"/>
      <c r="E32" s="4" t="s">
        <v>23</v>
      </c>
      <c r="G32" s="23"/>
      <c r="H32" s="23"/>
      <c r="K32" s="23">
        <v>2.2598870056497176</v>
      </c>
      <c r="L32" s="23">
        <v>4.0935672514619883</v>
      </c>
      <c r="AF32" s="24" t="s">
        <v>62</v>
      </c>
      <c r="AL32">
        <v>9.5</v>
      </c>
      <c r="AM32">
        <v>5.5</v>
      </c>
      <c r="AN32">
        <f t="shared" si="12"/>
        <v>-0.72727272727272729</v>
      </c>
      <c r="AO32">
        <f t="shared" si="13"/>
        <v>-72.727272727272734</v>
      </c>
    </row>
    <row r="33" spans="4:41" ht="18" x14ac:dyDescent="0.2">
      <c r="D33" s="5"/>
      <c r="E33" s="4" t="s">
        <v>24</v>
      </c>
      <c r="G33" s="23"/>
      <c r="H33" s="23"/>
      <c r="K33" s="23">
        <v>0</v>
      </c>
      <c r="L33" s="23">
        <v>0</v>
      </c>
      <c r="AL33">
        <v>9</v>
      </c>
      <c r="AM33">
        <v>4.5</v>
      </c>
      <c r="AN33">
        <f t="shared" si="12"/>
        <v>-1</v>
      </c>
      <c r="AO33">
        <f t="shared" si="13"/>
        <v>-100</v>
      </c>
    </row>
    <row r="34" spans="4:41" ht="18" x14ac:dyDescent="0.2">
      <c r="D34" s="3" t="s">
        <v>25</v>
      </c>
      <c r="E34" s="4" t="s">
        <v>18</v>
      </c>
      <c r="G34" s="23"/>
      <c r="H34" s="23"/>
      <c r="K34" s="23">
        <v>2.5</v>
      </c>
      <c r="L34" s="23">
        <v>35.433070866141733</v>
      </c>
      <c r="AL34">
        <v>9.5</v>
      </c>
      <c r="AM34">
        <v>3.5</v>
      </c>
      <c r="AN34">
        <f t="shared" si="12"/>
        <v>-1.7142857142857142</v>
      </c>
      <c r="AO34">
        <f t="shared" si="13"/>
        <v>-171.42857142857142</v>
      </c>
    </row>
    <row r="35" spans="4:41" ht="18" x14ac:dyDescent="0.2">
      <c r="D35" s="5"/>
      <c r="E35" s="4" t="s">
        <v>19</v>
      </c>
      <c r="G35" s="23"/>
      <c r="H35" s="23"/>
      <c r="K35" s="23">
        <v>0</v>
      </c>
      <c r="L35" s="23">
        <v>36.434108527131784</v>
      </c>
      <c r="AL35">
        <v>9</v>
      </c>
      <c r="AM35">
        <v>4.5</v>
      </c>
      <c r="AN35">
        <f t="shared" si="12"/>
        <v>-1</v>
      </c>
      <c r="AO35">
        <f t="shared" si="13"/>
        <v>-100</v>
      </c>
    </row>
    <row r="36" spans="4:41" ht="18" x14ac:dyDescent="0.2">
      <c r="D36" s="5"/>
      <c r="E36" s="4" t="s">
        <v>20</v>
      </c>
      <c r="G36" s="23"/>
      <c r="H36" s="23"/>
      <c r="K36" s="23">
        <v>6.024096385542169</v>
      </c>
      <c r="L36" s="23">
        <v>40.579710144927539</v>
      </c>
    </row>
    <row r="37" spans="4:41" ht="18" x14ac:dyDescent="0.2">
      <c r="D37" s="5"/>
      <c r="E37" s="4" t="s">
        <v>21</v>
      </c>
      <c r="G37" s="23"/>
      <c r="H37" s="23"/>
      <c r="K37" s="23">
        <v>-9.8591549295774641</v>
      </c>
      <c r="L37" s="23">
        <v>32.786885245901637</v>
      </c>
    </row>
    <row r="38" spans="4:41" ht="18" x14ac:dyDescent="0.2">
      <c r="D38" s="5"/>
      <c r="E38" s="4" t="s">
        <v>22</v>
      </c>
      <c r="G38" s="23"/>
      <c r="H38" s="23"/>
      <c r="K38" s="23">
        <v>-3.3112582781456954</v>
      </c>
      <c r="L38" s="23">
        <v>31.092436974789916</v>
      </c>
    </row>
    <row r="39" spans="4:41" ht="18" x14ac:dyDescent="0.2">
      <c r="D39" s="5"/>
      <c r="E39" s="4" t="s">
        <v>23</v>
      </c>
      <c r="G39" s="23"/>
      <c r="H39" s="23"/>
      <c r="K39" s="23">
        <v>-12.23021582733813</v>
      </c>
      <c r="L39" s="23">
        <v>13.684210526315791</v>
      </c>
    </row>
    <row r="40" spans="4:41" ht="18" x14ac:dyDescent="0.2">
      <c r="D40" s="5"/>
      <c r="E40" s="4" t="s">
        <v>24</v>
      </c>
      <c r="K40" s="23">
        <v>0</v>
      </c>
      <c r="L40" s="23">
        <v>0</v>
      </c>
    </row>
    <row r="71" spans="4:25" ht="18" x14ac:dyDescent="0.2">
      <c r="V71" s="3" t="s">
        <v>17</v>
      </c>
      <c r="W71" s="4" t="s">
        <v>18</v>
      </c>
      <c r="X71">
        <v>88.5</v>
      </c>
      <c r="Y71">
        <v>86.5</v>
      </c>
    </row>
    <row r="72" spans="4:25" ht="18" x14ac:dyDescent="0.2">
      <c r="V72" s="5"/>
      <c r="W72" s="4" t="s">
        <v>19</v>
      </c>
      <c r="X72">
        <v>86.5</v>
      </c>
      <c r="Y72">
        <v>86.5</v>
      </c>
    </row>
    <row r="73" spans="4:25" ht="18" x14ac:dyDescent="0.2">
      <c r="V73" s="5"/>
      <c r="W73" s="4" t="s">
        <v>20</v>
      </c>
      <c r="X73">
        <v>91</v>
      </c>
      <c r="Y73">
        <v>86.5</v>
      </c>
    </row>
    <row r="74" spans="4:25" ht="18" x14ac:dyDescent="0.2">
      <c r="V74" s="5"/>
      <c r="W74" s="4" t="s">
        <v>21</v>
      </c>
      <c r="X74">
        <v>85</v>
      </c>
      <c r="Y74">
        <v>86.5</v>
      </c>
    </row>
    <row r="75" spans="4:25" ht="18" x14ac:dyDescent="0.2">
      <c r="V75" s="5"/>
      <c r="W75" s="6" t="s">
        <v>22</v>
      </c>
      <c r="X75">
        <v>87.5</v>
      </c>
      <c r="Y75">
        <v>86.5</v>
      </c>
    </row>
    <row r="76" spans="4:25" ht="18" x14ac:dyDescent="0.2">
      <c r="D76" s="1" t="s">
        <v>13</v>
      </c>
      <c r="E76" s="2" t="s">
        <v>14</v>
      </c>
      <c r="G76" s="24" t="s">
        <v>36</v>
      </c>
      <c r="H76" s="24" t="s">
        <v>37</v>
      </c>
      <c r="V76" s="5"/>
      <c r="W76" s="4" t="s">
        <v>23</v>
      </c>
      <c r="X76">
        <v>88.5</v>
      </c>
      <c r="Y76">
        <v>86.5</v>
      </c>
    </row>
    <row r="77" spans="4:25" ht="18" x14ac:dyDescent="0.2">
      <c r="D77" s="3" t="s">
        <v>17</v>
      </c>
      <c r="E77" s="4" t="s">
        <v>18</v>
      </c>
      <c r="G77" s="23">
        <v>2.2598870056497176</v>
      </c>
      <c r="H77" s="23">
        <v>2.3809523809523809</v>
      </c>
      <c r="V77" s="5"/>
      <c r="W77" s="4" t="s">
        <v>24</v>
      </c>
      <c r="X77">
        <v>86.5</v>
      </c>
      <c r="Y77">
        <v>86.5</v>
      </c>
    </row>
    <row r="78" spans="4:25" ht="18" x14ac:dyDescent="0.2">
      <c r="D78" s="5"/>
      <c r="E78" s="4" t="s">
        <v>19</v>
      </c>
      <c r="G78" s="23">
        <v>0</v>
      </c>
      <c r="H78" s="23">
        <v>1.2048192771084338</v>
      </c>
      <c r="V78" s="3" t="s">
        <v>25</v>
      </c>
      <c r="W78" s="4" t="s">
        <v>18</v>
      </c>
      <c r="X78">
        <v>80</v>
      </c>
      <c r="Y78">
        <v>78</v>
      </c>
    </row>
    <row r="79" spans="4:25" ht="18" x14ac:dyDescent="0.2">
      <c r="D79" s="5"/>
      <c r="E79" s="4" t="s">
        <v>20</v>
      </c>
      <c r="G79" s="23">
        <v>4.9450549450549453</v>
      </c>
      <c r="H79" s="23">
        <v>5.202312138728324</v>
      </c>
      <c r="V79" s="5"/>
      <c r="W79" s="4" t="s">
        <v>19</v>
      </c>
      <c r="X79">
        <v>78</v>
      </c>
      <c r="Y79">
        <v>78</v>
      </c>
    </row>
    <row r="80" spans="4:25" ht="18" x14ac:dyDescent="0.2">
      <c r="D80" s="5"/>
      <c r="E80" s="4" t="s">
        <v>21</v>
      </c>
      <c r="G80" s="23">
        <v>-1.7647058823529411</v>
      </c>
      <c r="H80" s="23">
        <v>-1.8633540372670807</v>
      </c>
      <c r="V80" s="5"/>
      <c r="W80" s="4" t="s">
        <v>20</v>
      </c>
      <c r="X80">
        <v>83</v>
      </c>
      <c r="Y80">
        <v>78</v>
      </c>
    </row>
    <row r="81" spans="4:39" ht="18" x14ac:dyDescent="0.2">
      <c r="D81" s="5"/>
      <c r="E81" s="6" t="s">
        <v>22</v>
      </c>
      <c r="G81" s="23">
        <v>1.1428571428571428</v>
      </c>
      <c r="H81" s="23">
        <v>4.6511627906976747</v>
      </c>
      <c r="V81" s="5"/>
      <c r="W81" s="4" t="s">
        <v>21</v>
      </c>
      <c r="X81">
        <v>71</v>
      </c>
      <c r="Y81">
        <v>78</v>
      </c>
    </row>
    <row r="82" spans="4:39" ht="18" x14ac:dyDescent="0.2">
      <c r="D82" s="5"/>
      <c r="E82" s="4" t="s">
        <v>23</v>
      </c>
      <c r="G82" s="23">
        <v>2.2598870056497176</v>
      </c>
      <c r="H82" s="23">
        <v>4.0935672514619883</v>
      </c>
      <c r="V82" s="5"/>
      <c r="W82" s="4" t="s">
        <v>22</v>
      </c>
      <c r="X82">
        <v>75.5</v>
      </c>
      <c r="Y82">
        <v>78</v>
      </c>
    </row>
    <row r="83" spans="4:39" ht="18" x14ac:dyDescent="0.2">
      <c r="D83" s="5"/>
      <c r="E83" s="4" t="s">
        <v>24</v>
      </c>
      <c r="G83" s="23">
        <v>0</v>
      </c>
      <c r="H83" s="23">
        <v>0</v>
      </c>
      <c r="V83" s="5"/>
      <c r="W83" s="4" t="s">
        <v>23</v>
      </c>
      <c r="X83">
        <v>69.5</v>
      </c>
      <c r="Y83">
        <v>78</v>
      </c>
    </row>
    <row r="84" spans="4:39" ht="18" x14ac:dyDescent="0.2">
      <c r="D84" s="3" t="s">
        <v>25</v>
      </c>
      <c r="E84" s="4" t="s">
        <v>18</v>
      </c>
      <c r="G84" s="23">
        <v>2.5</v>
      </c>
      <c r="H84" s="23">
        <v>35.433070866141733</v>
      </c>
      <c r="V84" s="5"/>
      <c r="W84" s="4" t="s">
        <v>24</v>
      </c>
      <c r="X84">
        <v>78</v>
      </c>
      <c r="Y84">
        <v>78</v>
      </c>
    </row>
    <row r="85" spans="4:39" ht="18" x14ac:dyDescent="0.2">
      <c r="D85" s="5"/>
      <c r="E85" s="4" t="s">
        <v>19</v>
      </c>
      <c r="G85" s="23">
        <v>0</v>
      </c>
      <c r="H85" s="23">
        <v>36.434108527131784</v>
      </c>
    </row>
    <row r="86" spans="4:39" ht="18" x14ac:dyDescent="0.2">
      <c r="D86" s="5"/>
      <c r="E86" s="4" t="s">
        <v>20</v>
      </c>
      <c r="G86" s="23">
        <v>6.024096385542169</v>
      </c>
      <c r="H86" s="23">
        <v>40.579710144927539</v>
      </c>
    </row>
    <row r="87" spans="4:39" ht="18" x14ac:dyDescent="0.2">
      <c r="D87" s="5"/>
      <c r="E87" s="4" t="s">
        <v>21</v>
      </c>
      <c r="G87" s="23">
        <v>-9.8591549295774641</v>
      </c>
      <c r="H87" s="23">
        <v>32.786885245901637</v>
      </c>
    </row>
    <row r="88" spans="4:39" ht="18" x14ac:dyDescent="0.2">
      <c r="D88" s="5"/>
      <c r="E88" s="4" t="s">
        <v>22</v>
      </c>
      <c r="G88" s="23">
        <v>-3.3112582781456954</v>
      </c>
      <c r="H88" s="23">
        <v>31.092436974789916</v>
      </c>
    </row>
    <row r="89" spans="4:39" ht="18" x14ac:dyDescent="0.2">
      <c r="D89" s="5"/>
      <c r="E89" s="4" t="s">
        <v>23</v>
      </c>
      <c r="G89" s="23">
        <v>-12.23021582733813</v>
      </c>
      <c r="H89" s="23">
        <v>13.684210526315791</v>
      </c>
    </row>
    <row r="90" spans="4:39" ht="18" x14ac:dyDescent="0.2">
      <c r="D90" s="5"/>
      <c r="E90" s="4" t="s">
        <v>24</v>
      </c>
      <c r="G90" s="23">
        <v>0</v>
      </c>
      <c r="H90" s="23">
        <v>0</v>
      </c>
    </row>
    <row r="91" spans="4:39" ht="18" x14ac:dyDescent="0.2">
      <c r="AH91" s="34" t="s">
        <v>54</v>
      </c>
      <c r="AI91" s="34"/>
      <c r="AJ91" s="33" t="s">
        <v>53</v>
      </c>
      <c r="AK91" s="33"/>
      <c r="AL91" s="35" t="s">
        <v>38</v>
      </c>
      <c r="AM91" s="35"/>
    </row>
    <row r="92" spans="4:39" ht="18" x14ac:dyDescent="0.2">
      <c r="AH92" s="3" t="s">
        <v>17</v>
      </c>
      <c r="AI92">
        <f>AW96*100</f>
        <v>0</v>
      </c>
      <c r="AJ92" s="4" t="s">
        <v>55</v>
      </c>
      <c r="AK92" s="25">
        <f t="shared" ref="AK92:AK98" si="14">AL109*100</f>
        <v>0</v>
      </c>
      <c r="AL92" s="24" t="s">
        <v>39</v>
      </c>
      <c r="AM92" s="25">
        <v>50</v>
      </c>
    </row>
    <row r="93" spans="4:39" ht="18" x14ac:dyDescent="0.2">
      <c r="AH93" s="3" t="s">
        <v>25</v>
      </c>
      <c r="AI93">
        <f>AW97*100</f>
        <v>0</v>
      </c>
      <c r="AJ93" s="4" t="s">
        <v>56</v>
      </c>
      <c r="AK93" s="25">
        <f t="shared" si="14"/>
        <v>0</v>
      </c>
      <c r="AL93" s="24" t="s">
        <v>40</v>
      </c>
      <c r="AM93" s="25">
        <v>37.5</v>
      </c>
    </row>
    <row r="94" spans="4:39" ht="18" x14ac:dyDescent="0.2">
      <c r="AH94" s="5"/>
      <c r="AJ94" s="4" t="s">
        <v>57</v>
      </c>
      <c r="AK94" s="25">
        <f t="shared" si="14"/>
        <v>0</v>
      </c>
      <c r="AL94" s="24" t="s">
        <v>41</v>
      </c>
      <c r="AM94" s="25">
        <v>0</v>
      </c>
    </row>
    <row r="95" spans="4:39" ht="18" x14ac:dyDescent="0.2">
      <c r="AH95" s="5"/>
      <c r="AJ95" s="4" t="s">
        <v>58</v>
      </c>
      <c r="AK95" s="25">
        <f t="shared" si="14"/>
        <v>0</v>
      </c>
      <c r="AL95" s="24" t="s">
        <v>42</v>
      </c>
      <c r="AM95" s="25">
        <v>50</v>
      </c>
    </row>
    <row r="96" spans="4:39" ht="18" x14ac:dyDescent="0.2">
      <c r="AH96" s="5"/>
      <c r="AJ96" s="6" t="s">
        <v>59</v>
      </c>
      <c r="AK96" s="25">
        <f t="shared" si="14"/>
        <v>0</v>
      </c>
      <c r="AL96" s="24" t="s">
        <v>43</v>
      </c>
      <c r="AM96" s="25">
        <f>AP113*100</f>
        <v>0</v>
      </c>
    </row>
    <row r="97" spans="34:39" ht="18" x14ac:dyDescent="0.2">
      <c r="AH97" s="5"/>
      <c r="AJ97" s="4" t="s">
        <v>60</v>
      </c>
      <c r="AK97" s="25">
        <f t="shared" si="14"/>
        <v>0</v>
      </c>
      <c r="AL97" s="24" t="s">
        <v>44</v>
      </c>
      <c r="AM97" s="25">
        <v>71.428571428571431</v>
      </c>
    </row>
    <row r="98" spans="34:39" ht="18" x14ac:dyDescent="0.2">
      <c r="AH98" s="5"/>
      <c r="AJ98" s="4" t="s">
        <v>61</v>
      </c>
      <c r="AK98" s="25">
        <f t="shared" si="14"/>
        <v>0</v>
      </c>
      <c r="AL98" s="24" t="s">
        <v>45</v>
      </c>
      <c r="AM98" s="25">
        <v>50</v>
      </c>
    </row>
    <row r="99" spans="34:39" ht="18" x14ac:dyDescent="0.2">
      <c r="AH99" s="3"/>
      <c r="AJ99" s="4" t="s">
        <v>55</v>
      </c>
      <c r="AK99" s="25">
        <v>33.333333333333329</v>
      </c>
      <c r="AL99" s="24" t="s">
        <v>46</v>
      </c>
      <c r="AM99" s="25">
        <v>-150</v>
      </c>
    </row>
    <row r="100" spans="34:39" ht="18" x14ac:dyDescent="0.2">
      <c r="AH100" s="5"/>
      <c r="AJ100" s="4" t="s">
        <v>56</v>
      </c>
      <c r="AK100" s="25">
        <v>16.666666666666664</v>
      </c>
      <c r="AL100" s="24" t="s">
        <v>47</v>
      </c>
      <c r="AM100" s="25">
        <v>-85.714285714285708</v>
      </c>
    </row>
    <row r="101" spans="34:39" ht="18" x14ac:dyDescent="0.2">
      <c r="AH101" s="5"/>
      <c r="AJ101" s="4" t="s">
        <v>57</v>
      </c>
      <c r="AK101" s="25">
        <v>33.333333333333329</v>
      </c>
      <c r="AL101" s="24" t="s">
        <v>48</v>
      </c>
      <c r="AM101" s="25">
        <v>-80</v>
      </c>
    </row>
    <row r="102" spans="34:39" ht="18" x14ac:dyDescent="0.2">
      <c r="AH102" s="5"/>
      <c r="AJ102" s="4" t="s">
        <v>58</v>
      </c>
      <c r="AK102" s="25">
        <v>17.391304347826086</v>
      </c>
      <c r="AL102" s="24" t="s">
        <v>49</v>
      </c>
      <c r="AM102" s="25">
        <v>-72.727272727272734</v>
      </c>
    </row>
    <row r="103" spans="34:39" ht="18" x14ac:dyDescent="0.2">
      <c r="AH103" s="5"/>
      <c r="AJ103" s="4" t="s">
        <v>59</v>
      </c>
      <c r="AK103" s="25">
        <v>13.043478260869565</v>
      </c>
      <c r="AL103" s="24" t="s">
        <v>50</v>
      </c>
      <c r="AM103" s="25">
        <v>-100</v>
      </c>
    </row>
    <row r="104" spans="34:39" ht="18" x14ac:dyDescent="0.2">
      <c r="AH104" s="5"/>
      <c r="AJ104" s="4" t="s">
        <v>60</v>
      </c>
      <c r="AK104" s="25">
        <v>8.695652173913043</v>
      </c>
      <c r="AL104" s="24" t="s">
        <v>51</v>
      </c>
      <c r="AM104" s="25">
        <v>-171.42857142857142</v>
      </c>
    </row>
    <row r="105" spans="34:39" ht="18" x14ac:dyDescent="0.2">
      <c r="AH105" s="5"/>
      <c r="AJ105" s="4" t="s">
        <v>61</v>
      </c>
      <c r="AK105" s="25">
        <v>13.636363636363635</v>
      </c>
      <c r="AL105" s="24" t="s">
        <v>52</v>
      </c>
      <c r="AM105" s="25">
        <v>-100</v>
      </c>
    </row>
  </sheetData>
  <mergeCells count="8">
    <mergeCell ref="AH91:AI91"/>
    <mergeCell ref="AJ91:AK91"/>
    <mergeCell ref="AL91:AM91"/>
    <mergeCell ref="D4:E4"/>
    <mergeCell ref="P5:Q5"/>
    <mergeCell ref="AJ4:AK4"/>
    <mergeCell ref="AH4:AI4"/>
    <mergeCell ref="AF4:AG4"/>
  </mergeCells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71F6ED75-5ADB-6641-9D53-A6A5FE5FF7C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Sheet3!D27:G27</xm:f>
              <xm:sqref>H25</xm:sqref>
            </x14:sparkline>
            <x14:sparkline>
              <xm:f>Sheet3!D28:G28</xm:f>
              <xm:sqref>H27</xm:sqref>
            </x14:sparkline>
            <x14:sparkline>
              <xm:f>Sheet3!D29:G29</xm:f>
              <xm:sqref>H28</xm:sqref>
            </x14:sparkline>
            <x14:sparkline>
              <xm:f>Sheet3!D30:G30</xm:f>
              <xm:sqref>H29</xm:sqref>
            </x14:sparkline>
            <x14:sparkline>
              <xm:f>Sheet3!D31:G31</xm:f>
              <xm:sqref>H30</xm:sqref>
            </x14:sparkline>
            <x14:sparkline>
              <xm:f>Sheet3!D32:G32</xm:f>
              <xm:sqref>H31</xm:sqref>
            </x14:sparkline>
            <x14:sparkline>
              <xm:f>Sheet3!D33:G33</xm:f>
              <xm:sqref>H32</xm:sqref>
            </x14:sparkline>
            <x14:sparkline>
              <xm:f>Sheet3!D34:G34</xm:f>
              <xm:sqref>H33</xm:sqref>
            </x14:sparkline>
            <x14:sparkline>
              <xm:f>Sheet3!D35:G35</xm:f>
              <xm:sqref>H34</xm:sqref>
            </x14:sparkline>
            <x14:sparkline>
              <xm:f>Sheet3!D36:G36</xm:f>
              <xm:sqref>H35</xm:sqref>
            </x14:sparkline>
            <x14:sparkline>
              <xm:f>Sheet3!D37:G37</xm:f>
              <xm:sqref>H36</xm:sqref>
            </x14:sparkline>
            <x14:sparkline>
              <xm:f>Sheet3!D38:G38</xm:f>
              <xm:sqref>H37</xm:sqref>
            </x14:sparkline>
            <x14:sparkline>
              <xm:f>Sheet3!D39:G39</xm:f>
              <xm:sqref>H38</xm:sqref>
            </x14:sparkline>
            <x14:sparkline>
              <xm:f>Sheet3!D40:G40</xm:f>
              <xm:sqref>H39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Pavushetty Sairam</dc:creator>
  <cp:lastModifiedBy>Pavushetty Sairam</cp:lastModifiedBy>
  <dcterms:created xsi:type="dcterms:W3CDTF">2024-07-08T15:59:00Z</dcterms:created>
  <dcterms:modified xsi:type="dcterms:W3CDTF">2026-08-28T07:00:54Z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1033-5.7.2.8094</vt:lpwstr>
  </property>
</Properties>
</file>