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User\Desktop\Desktop\thessis data\"/>
    </mc:Choice>
  </mc:AlternateContent>
  <xr:revisionPtr revIDLastSave="0" documentId="13_ncr:1_{AE8B5B23-966D-45AE-9382-C7339856124C}"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20" i="1" l="1"/>
  <c r="AB21" i="1"/>
  <c r="AB22" i="1"/>
  <c r="AB23" i="1"/>
  <c r="AB24" i="1"/>
  <c r="AB19" i="1"/>
  <c r="W20" i="1"/>
  <c r="W21" i="1"/>
  <c r="W22" i="1"/>
  <c r="W23" i="1"/>
  <c r="W24" i="1"/>
  <c r="W19" i="1"/>
  <c r="H13" i="1" l="1"/>
  <c r="H14" i="1"/>
  <c r="W3" i="1"/>
  <c r="B20" i="1"/>
  <c r="C20" i="1" s="1"/>
  <c r="D20" i="1" s="1"/>
  <c r="B21" i="1"/>
  <c r="C21" i="1" s="1"/>
  <c r="D21" i="1" s="1"/>
  <c r="B22" i="1"/>
  <c r="C22" i="1" s="1"/>
  <c r="D22" i="1" s="1"/>
  <c r="B23" i="1"/>
  <c r="C23" i="1" s="1"/>
  <c r="D23" i="1" s="1"/>
  <c r="B24" i="1"/>
  <c r="C24" i="1" s="1"/>
  <c r="D24" i="1" s="1"/>
  <c r="B25" i="1"/>
  <c r="C25" i="1" s="1"/>
  <c r="D25" i="1" s="1"/>
  <c r="B26" i="1"/>
  <c r="C26" i="1" s="1"/>
  <c r="D26" i="1" s="1"/>
  <c r="B27" i="1"/>
  <c r="C27" i="1" s="1"/>
  <c r="D27" i="1" s="1"/>
  <c r="B28" i="1"/>
  <c r="C28" i="1" s="1"/>
  <c r="D28" i="1" s="1"/>
  <c r="B29" i="1"/>
  <c r="C29" i="1" s="1"/>
  <c r="D29" i="1" s="1"/>
  <c r="B30" i="1"/>
  <c r="C30" i="1" s="1"/>
  <c r="D30" i="1" s="1"/>
  <c r="B19" i="1"/>
  <c r="C19" i="1" s="1"/>
  <c r="D19" i="1" s="1"/>
  <c r="X46" i="1"/>
  <c r="X45" i="1"/>
  <c r="Y45" i="1" s="1"/>
  <c r="Y13" i="1"/>
  <c r="Y11" i="1"/>
  <c r="V13" i="1"/>
  <c r="V11" i="1"/>
  <c r="X5" i="1"/>
  <c r="Y5" i="1"/>
  <c r="X7" i="1"/>
  <c r="Y7" i="1"/>
  <c r="X9" i="1"/>
  <c r="Y9" i="1"/>
  <c r="X11" i="1"/>
  <c r="X13" i="1"/>
  <c r="X3" i="1"/>
  <c r="Y3" i="1"/>
  <c r="W5" i="1"/>
  <c r="W7" i="1"/>
  <c r="W9" i="1"/>
  <c r="W11" i="1"/>
  <c r="W13" i="1"/>
  <c r="U5" i="1"/>
  <c r="V5" i="1"/>
  <c r="U7" i="1"/>
  <c r="V7" i="1"/>
  <c r="U9" i="1"/>
  <c r="V9" i="1"/>
  <c r="U11" i="1"/>
  <c r="U13" i="1"/>
  <c r="U3" i="1"/>
  <c r="V3" i="1"/>
  <c r="T5" i="1"/>
  <c r="T7" i="1"/>
  <c r="T9" i="1"/>
  <c r="T11" i="1"/>
  <c r="T13" i="1"/>
  <c r="T3" i="1"/>
  <c r="K13" i="1"/>
  <c r="M13" i="1" s="1"/>
  <c r="N13" i="1" s="1"/>
  <c r="K14" i="1"/>
  <c r="M14" i="1" s="1"/>
  <c r="N14" i="1" s="1"/>
  <c r="K10" i="1"/>
  <c r="M10" i="1" s="1"/>
  <c r="N10" i="1" s="1"/>
  <c r="H10" i="1"/>
  <c r="K8" i="1"/>
  <c r="M8" i="1" s="1"/>
  <c r="N8" i="1" s="1"/>
  <c r="H8" i="1"/>
  <c r="K6" i="1"/>
  <c r="M6" i="1" s="1"/>
  <c r="N6" i="1" s="1"/>
  <c r="H6" i="1"/>
  <c r="Z45" i="1" l="1"/>
  <c r="J21" i="1"/>
  <c r="J24" i="1"/>
  <c r="J27" i="1"/>
  <c r="J30" i="1"/>
  <c r="J18" i="1"/>
  <c r="K4" i="1"/>
  <c r="M4" i="1" s="1"/>
  <c r="N4" i="1" s="1"/>
  <c r="K5" i="1"/>
  <c r="M5" i="1" s="1"/>
  <c r="N5" i="1" s="1"/>
  <c r="K11" i="1"/>
  <c r="M11" i="1" s="1"/>
  <c r="N11" i="1" s="1"/>
  <c r="K12" i="1"/>
  <c r="M12" i="1" s="1"/>
  <c r="N12" i="1" s="1"/>
  <c r="K7" i="1"/>
  <c r="M7" i="1" s="1"/>
  <c r="N7" i="1" s="1"/>
  <c r="K9" i="1"/>
  <c r="M9" i="1" s="1"/>
  <c r="N9" i="1" s="1"/>
  <c r="I21" i="1"/>
  <c r="I24" i="1"/>
  <c r="I27" i="1"/>
  <c r="I30" i="1"/>
  <c r="I18" i="1"/>
  <c r="K3" i="1"/>
  <c r="M3" i="1" s="1"/>
  <c r="H4" i="1"/>
  <c r="H5" i="1"/>
  <c r="H11" i="1"/>
  <c r="H12" i="1"/>
  <c r="H7" i="1"/>
  <c r="H9" i="1"/>
  <c r="H3" i="1"/>
  <c r="N3" i="1" l="1"/>
</calcChain>
</file>

<file path=xl/sharedStrings.xml><?xml version="1.0" encoding="utf-8"?>
<sst xmlns="http://schemas.openxmlformats.org/spreadsheetml/2006/main" count="87" uniqueCount="59">
  <si>
    <t>Test ID</t>
  </si>
  <si>
    <t>g</t>
  </si>
  <si>
    <t>TEST1</t>
  </si>
  <si>
    <t>TEST2</t>
  </si>
  <si>
    <t>TEST3</t>
  </si>
  <si>
    <t>TEST4</t>
  </si>
  <si>
    <t>TEST5</t>
  </si>
  <si>
    <t>TEST6</t>
  </si>
  <si>
    <t>TEST7</t>
  </si>
  <si>
    <t>TEST8</t>
  </si>
  <si>
    <t>TEST9</t>
  </si>
  <si>
    <t>mm</t>
  </si>
  <si>
    <t>Max Force</t>
  </si>
  <si>
    <t xml:space="preserve">Gradient </t>
  </si>
  <si>
    <t>EAB</t>
  </si>
  <si>
    <t>EAB2</t>
  </si>
  <si>
    <t>EAB (%)</t>
  </si>
  <si>
    <t>Young Modulus</t>
  </si>
  <si>
    <t>me</t>
  </si>
  <si>
    <t>Pa</t>
  </si>
  <si>
    <t>Mpa</t>
  </si>
  <si>
    <t>W.T m2(سطح مقطع اعما نیرو)</t>
  </si>
  <si>
    <t>potato starch</t>
  </si>
  <si>
    <t>bilayer</t>
  </si>
  <si>
    <t>bilayer.</t>
  </si>
  <si>
    <t>bilayer+CEO</t>
  </si>
  <si>
    <t>zein</t>
  </si>
  <si>
    <t>thickness</t>
  </si>
  <si>
    <t>acorn starch</t>
  </si>
  <si>
    <t>g/mm</t>
  </si>
  <si>
    <t>mean(mm)</t>
  </si>
  <si>
    <t>std(mm)</t>
  </si>
  <si>
    <t>zein+ CEO</t>
  </si>
  <si>
    <t>Width</t>
  </si>
  <si>
    <t>Tickness</t>
  </si>
  <si>
    <t>YM</t>
  </si>
  <si>
    <t>tensile mp</t>
  </si>
  <si>
    <t>EAB%</t>
  </si>
  <si>
    <t>mean ts</t>
  </si>
  <si>
    <t>mean YM</t>
  </si>
  <si>
    <t>mean EAB%</t>
  </si>
  <si>
    <t>STD</t>
  </si>
  <si>
    <t>std</t>
  </si>
  <si>
    <t>std EAB</t>
  </si>
  <si>
    <t>film</t>
  </si>
  <si>
    <t>Tensile</t>
  </si>
  <si>
    <t>STD ts</t>
  </si>
  <si>
    <t>YM std</t>
  </si>
  <si>
    <t>TS(g.cm2)</t>
  </si>
  <si>
    <t>TS(pa)</t>
  </si>
  <si>
    <t>TS mpa</t>
  </si>
  <si>
    <t>WVP</t>
  </si>
  <si>
    <t>std wvp</t>
  </si>
  <si>
    <t>Zein</t>
  </si>
  <si>
    <t>Zein/ CEO</t>
  </si>
  <si>
    <t>Zein/Starch</t>
  </si>
  <si>
    <t>Zein/Starch/CEO</t>
  </si>
  <si>
    <t>P Starch</t>
  </si>
  <si>
    <t>A Starch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</si>
</sst>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E+00"/>
  </numFmts>
  <fonts count="1" x14ac:knownFonts="1">
    <font>
      <sz val="11"/>
      <color theme="1"/>
      <name val="Calibri"/>
      <family val="2"/>
      <charset val="178"/>
      <scheme val="minor"/>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0" fillId="2" borderId="0" xfId="0" applyFill="1"/>
    <xf numFmtId="0" fontId="0" fillId="3" borderId="0" xfId="0" applyFill="1"/>
    <xf numFmtId="0" fontId="0" fillId="4" borderId="0" xfId="0" applyFill="1"/>
    <xf numFmtId="164" fontId="0" fillId="0" borderId="0" xfId="0" applyNumberFormat="1"/>
    <xf numFmtId="164" fontId="0" fillId="4" borderId="0" xfId="0" applyNumberFormat="1" applyFill="1"/>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Sheet1!$T$18</c:f>
              <c:strCache>
                <c:ptCount val="1"/>
                <c:pt idx="0">
                  <c:v>Tensile</c:v>
                </c:pt>
              </c:strCache>
            </c:strRef>
          </c:tx>
          <c:spPr>
            <a:solidFill>
              <a:srgbClr val="002060"/>
            </a:solidFill>
            <a:ln>
              <a:noFill/>
            </a:ln>
            <a:effectLst/>
          </c:spPr>
          <c:invertIfNegative val="0"/>
          <c:dLbls>
            <c:dLbl>
              <c:idx val="0"/>
              <c:tx>
                <c:rich>
                  <a:bodyPr/>
                  <a:lstStyle/>
                  <a:p>
                    <a:r>
                      <a:rPr lang="en-US"/>
                      <a:t>c</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054-4E24-9AA9-29B983013CE9}"/>
                </c:ext>
              </c:extLst>
            </c:dLbl>
            <c:dLbl>
              <c:idx val="1"/>
              <c:tx>
                <c:rich>
                  <a:bodyPr/>
                  <a:lstStyle/>
                  <a:p>
                    <a:r>
                      <a:rPr lang="en-US"/>
                      <a:t>a</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054-4E24-9AA9-29B983013CE9}"/>
                </c:ext>
              </c:extLst>
            </c:dLbl>
            <c:dLbl>
              <c:idx val="2"/>
              <c:tx>
                <c:rich>
                  <a:bodyPr/>
                  <a:lstStyle/>
                  <a:p>
                    <a:r>
                      <a:rPr lang="en-US"/>
                      <a:t>a</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054-4E24-9AA9-29B983013CE9}"/>
                </c:ext>
              </c:extLst>
            </c:dLbl>
            <c:dLbl>
              <c:idx val="3"/>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054-4E24-9AA9-29B983013CE9}"/>
                </c:ext>
              </c:extLst>
            </c:dLbl>
            <c:dLbl>
              <c:idx val="4"/>
              <c:tx>
                <c:rich>
                  <a:bodyPr/>
                  <a:lstStyle/>
                  <a:p>
                    <a:r>
                      <a:rPr lang="en-US"/>
                      <a:t>a</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054-4E24-9AA9-29B983013CE9}"/>
                </c:ext>
              </c:extLst>
            </c:dLbl>
            <c:dLbl>
              <c:idx val="5"/>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054-4E24-9AA9-29B983013CE9}"/>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errBars>
            <c:errBarType val="both"/>
            <c:errValType val="cust"/>
            <c:noEndCap val="0"/>
            <c:plus>
              <c:numRef>
                <c:f>Sheet1!$U$19:$U$24</c:f>
                <c:numCache>
                  <c:formatCode>General</c:formatCode>
                  <c:ptCount val="6"/>
                  <c:pt idx="0">
                    <c:v>1.6647260779768303E-2</c:v>
                  </c:pt>
                  <c:pt idx="1">
                    <c:v>0.11205762038774214</c:v>
                  </c:pt>
                  <c:pt idx="2">
                    <c:v>0.13925563191489365</c:v>
                  </c:pt>
                  <c:pt idx="3">
                    <c:v>3.6153216783217701E-2</c:v>
                  </c:pt>
                  <c:pt idx="4">
                    <c:v>0.1529323190500651</c:v>
                  </c:pt>
                  <c:pt idx="5">
                    <c:v>6.5923128329674618E-2</c:v>
                  </c:pt>
                </c:numCache>
              </c:numRef>
            </c:plus>
            <c:minus>
              <c:numRef>
                <c:f>Sheet1!$U$19:$U$24</c:f>
                <c:numCache>
                  <c:formatCode>General</c:formatCode>
                  <c:ptCount val="6"/>
                  <c:pt idx="0">
                    <c:v>1.6647260779768303E-2</c:v>
                  </c:pt>
                  <c:pt idx="1">
                    <c:v>0.11205762038774214</c:v>
                  </c:pt>
                  <c:pt idx="2">
                    <c:v>0.13925563191489365</c:v>
                  </c:pt>
                  <c:pt idx="3">
                    <c:v>3.6153216783217701E-2</c:v>
                  </c:pt>
                  <c:pt idx="4">
                    <c:v>0.1529323190500651</c:v>
                  </c:pt>
                  <c:pt idx="5">
                    <c:v>6.5923128329674618E-2</c:v>
                  </c:pt>
                </c:numCache>
              </c:numRef>
            </c:minus>
            <c:spPr>
              <a:noFill/>
              <a:ln w="6350" cap="flat" cmpd="sng" algn="ctr">
                <a:solidFill>
                  <a:schemeClr val="dk1"/>
                </a:solidFill>
                <a:prstDash val="solid"/>
                <a:miter lim="800000"/>
              </a:ln>
              <a:effectLst/>
            </c:spPr>
          </c:errBars>
          <c:cat>
            <c:strRef>
              <c:f>Sheet1!$S$19:$S$24</c:f>
              <c:strCache>
                <c:ptCount val="6"/>
                <c:pt idx="0">
                  <c:v>A Starch</c:v>
                </c:pt>
                <c:pt idx="1">
                  <c:v>P Starch</c:v>
                </c:pt>
                <c:pt idx="2">
                  <c:v>Zein</c:v>
                </c:pt>
                <c:pt idx="3">
                  <c:v>Zein/ CEO</c:v>
                </c:pt>
                <c:pt idx="4">
                  <c:v>Zein/Starch</c:v>
                </c:pt>
                <c:pt idx="5">
                  <c:v>Zein/Starch/CEO</c:v>
                </c:pt>
              </c:strCache>
            </c:strRef>
          </c:cat>
          <c:val>
            <c:numRef>
              <c:f>Sheet1!$T$19:$T$24</c:f>
              <c:numCache>
                <c:formatCode>General</c:formatCode>
                <c:ptCount val="6"/>
                <c:pt idx="0">
                  <c:v>2.1314846515489987</c:v>
                </c:pt>
                <c:pt idx="1">
                  <c:v>4.1488609537210754</c:v>
                </c:pt>
                <c:pt idx="2">
                  <c:v>4.4372045680851073</c:v>
                </c:pt>
                <c:pt idx="3">
                  <c:v>2.8679313986013977</c:v>
                </c:pt>
                <c:pt idx="4">
                  <c:v>3.9064936283183549</c:v>
                </c:pt>
                <c:pt idx="5">
                  <c:v>3.0438762809010944</c:v>
                </c:pt>
              </c:numCache>
            </c:numRef>
          </c:val>
          <c:extLst>
            <c:ext xmlns:c16="http://schemas.microsoft.com/office/drawing/2014/chart" uri="{C3380CC4-5D6E-409C-BE32-E72D297353CC}">
              <c16:uniqueId val="{00000000-1054-4E24-9AA9-29B983013CE9}"/>
            </c:ext>
          </c:extLst>
        </c:ser>
        <c:dLbls>
          <c:dLblPos val="outEnd"/>
          <c:showLegendKey val="0"/>
          <c:showVal val="1"/>
          <c:showCatName val="0"/>
          <c:showSerName val="0"/>
          <c:showPercent val="0"/>
          <c:showBubbleSize val="0"/>
        </c:dLbls>
        <c:gapWidth val="219"/>
        <c:overlap val="-27"/>
        <c:axId val="2097122415"/>
        <c:axId val="2097126735"/>
      </c:barChart>
      <c:catAx>
        <c:axId val="2097122415"/>
        <c:scaling>
          <c:orientation val="minMax"/>
        </c:scaling>
        <c:delete val="0"/>
        <c:axPos val="b"/>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097126735"/>
        <c:crosses val="autoZero"/>
        <c:auto val="1"/>
        <c:lblAlgn val="ctr"/>
        <c:lblOffset val="100"/>
        <c:noMultiLvlLbl val="0"/>
      </c:catAx>
      <c:valAx>
        <c:axId val="2097126735"/>
        <c:scaling>
          <c:orientation val="minMax"/>
        </c:scaling>
        <c:delete val="0"/>
        <c:axPos val="l"/>
        <c:title>
          <c:tx>
            <c:rich>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a:t>Tensile (Mpa)</a:t>
                </a: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097122415"/>
        <c:crosses val="autoZero"/>
        <c:crossBetween val="between"/>
        <c:maj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1">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Sheet1!$V$18</c:f>
              <c:strCache>
                <c:ptCount val="1"/>
                <c:pt idx="0">
                  <c:v>YM</c:v>
                </c:pt>
              </c:strCache>
            </c:strRef>
          </c:tx>
          <c:spPr>
            <a:solidFill>
              <a:srgbClr val="002060"/>
            </a:solidFill>
            <a:ln>
              <a:noFill/>
            </a:ln>
            <a:effectLst/>
          </c:spPr>
          <c:invertIfNegative val="0"/>
          <c:dLbls>
            <c:dLbl>
              <c:idx val="0"/>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AE9-4FB1-996E-754AFD5D03E0}"/>
                </c:ext>
              </c:extLst>
            </c:dLbl>
            <c:dLbl>
              <c:idx val="1"/>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AE9-4FB1-996E-754AFD5D03E0}"/>
                </c:ext>
              </c:extLst>
            </c:dLbl>
            <c:dLbl>
              <c:idx val="2"/>
              <c:tx>
                <c:rich>
                  <a:bodyPr/>
                  <a:lstStyle/>
                  <a:p>
                    <a:r>
                      <a:rPr lang="en-US"/>
                      <a:t>a</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AE9-4FB1-996E-754AFD5D03E0}"/>
                </c:ext>
              </c:extLst>
            </c:dLbl>
            <c:dLbl>
              <c:idx val="3"/>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AE9-4FB1-996E-754AFD5D03E0}"/>
                </c:ext>
              </c:extLst>
            </c:dLbl>
            <c:dLbl>
              <c:idx val="4"/>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AE9-4FB1-996E-754AFD5D03E0}"/>
                </c:ext>
              </c:extLst>
            </c:dLbl>
            <c:dLbl>
              <c:idx val="5"/>
              <c:tx>
                <c:rich>
                  <a:bodyPr/>
                  <a:lstStyle/>
                  <a:p>
                    <a:r>
                      <a:rPr lang="en-US"/>
                      <a:t>c</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AE9-4FB1-996E-754AFD5D03E0}"/>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errBars>
            <c:errBarType val="both"/>
            <c:errValType val="cust"/>
            <c:noEndCap val="0"/>
            <c:plus>
              <c:numRef>
                <c:f>Sheet1!$X$19:$X$24</c:f>
                <c:numCache>
                  <c:formatCode>General</c:formatCode>
                  <c:ptCount val="6"/>
                  <c:pt idx="0">
                    <c:v>17.419005652173894</c:v>
                  </c:pt>
                  <c:pt idx="1">
                    <c:v>24.109517647058908</c:v>
                  </c:pt>
                  <c:pt idx="2">
                    <c:v>8.1116215384599855</c:v>
                  </c:pt>
                  <c:pt idx="3">
                    <c:v>15.449015145062333</c:v>
                  </c:pt>
                  <c:pt idx="4">
                    <c:v>14.473572077922029</c:v>
                  </c:pt>
                  <c:pt idx="5">
                    <c:v>6.2013200549450005</c:v>
                  </c:pt>
                </c:numCache>
              </c:numRef>
            </c:plus>
            <c:minus>
              <c:numRef>
                <c:f>Sheet1!$X$19:$X$24</c:f>
                <c:numCache>
                  <c:formatCode>General</c:formatCode>
                  <c:ptCount val="6"/>
                  <c:pt idx="0">
                    <c:v>17.419005652173894</c:v>
                  </c:pt>
                  <c:pt idx="1">
                    <c:v>24.109517647058908</c:v>
                  </c:pt>
                  <c:pt idx="2">
                    <c:v>8.1116215384599855</c:v>
                  </c:pt>
                  <c:pt idx="3">
                    <c:v>15.449015145062333</c:v>
                  </c:pt>
                  <c:pt idx="4">
                    <c:v>14.473572077922029</c:v>
                  </c:pt>
                  <c:pt idx="5">
                    <c:v>6.2013200549450005</c:v>
                  </c:pt>
                </c:numCache>
              </c:numRef>
            </c:minus>
            <c:spPr>
              <a:noFill/>
              <a:ln w="6350" cap="flat" cmpd="sng" algn="ctr">
                <a:solidFill>
                  <a:schemeClr val="dk1"/>
                </a:solidFill>
                <a:prstDash val="solid"/>
                <a:miter lim="800000"/>
              </a:ln>
              <a:effectLst/>
            </c:spPr>
          </c:errBars>
          <c:cat>
            <c:strRef>
              <c:f>Sheet1!$S$19:$S$24</c:f>
              <c:strCache>
                <c:ptCount val="6"/>
                <c:pt idx="0">
                  <c:v>A Starch</c:v>
                </c:pt>
                <c:pt idx="1">
                  <c:v>P Starch</c:v>
                </c:pt>
                <c:pt idx="2">
                  <c:v>Zein</c:v>
                </c:pt>
                <c:pt idx="3">
                  <c:v>Zein/ CEO</c:v>
                </c:pt>
                <c:pt idx="4">
                  <c:v>Zein/Starch</c:v>
                </c:pt>
                <c:pt idx="5">
                  <c:v>Zein/Starch/CEO</c:v>
                </c:pt>
              </c:strCache>
            </c:strRef>
          </c:cat>
          <c:val>
            <c:numRef>
              <c:f>Sheet1!$V$19:$V$24</c:f>
              <c:numCache>
                <c:formatCode>General</c:formatCode>
                <c:ptCount val="6"/>
                <c:pt idx="0">
                  <c:v>621.00271434782621</c:v>
                </c:pt>
                <c:pt idx="1">
                  <c:v>686.52688235294113</c:v>
                </c:pt>
                <c:pt idx="2">
                  <c:v>914.80009846153996</c:v>
                </c:pt>
                <c:pt idx="3">
                  <c:v>736.93176947032214</c:v>
                </c:pt>
                <c:pt idx="4">
                  <c:v>606.17709935064931</c:v>
                </c:pt>
                <c:pt idx="5">
                  <c:v>444.30084148351705</c:v>
                </c:pt>
              </c:numCache>
            </c:numRef>
          </c:val>
          <c:extLst>
            <c:ext xmlns:c16="http://schemas.microsoft.com/office/drawing/2014/chart" uri="{C3380CC4-5D6E-409C-BE32-E72D297353CC}">
              <c16:uniqueId val="{00000000-4AE9-4FB1-996E-754AFD5D03E0}"/>
            </c:ext>
          </c:extLst>
        </c:ser>
        <c:dLbls>
          <c:dLblPos val="outEnd"/>
          <c:showLegendKey val="0"/>
          <c:showVal val="1"/>
          <c:showCatName val="0"/>
          <c:showSerName val="0"/>
          <c:showPercent val="0"/>
          <c:showBubbleSize val="0"/>
        </c:dLbls>
        <c:gapWidth val="219"/>
        <c:overlap val="-27"/>
        <c:axId val="89858863"/>
        <c:axId val="89859343"/>
      </c:barChart>
      <c:catAx>
        <c:axId val="89858863"/>
        <c:scaling>
          <c:orientation val="minMax"/>
        </c:scaling>
        <c:delete val="0"/>
        <c:axPos val="b"/>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9859343"/>
        <c:crosses val="autoZero"/>
        <c:auto val="1"/>
        <c:lblAlgn val="ctr"/>
        <c:lblOffset val="100"/>
        <c:noMultiLvlLbl val="0"/>
      </c:catAx>
      <c:valAx>
        <c:axId val="89859343"/>
        <c:scaling>
          <c:orientation val="minMax"/>
        </c:scaling>
        <c:delete val="0"/>
        <c:axPos val="l"/>
        <c:title>
          <c:tx>
            <c:rich>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a:t>yougns  modus(MPa)</a:t>
                </a: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9858863"/>
        <c:crosses val="autoZero"/>
        <c:crossBetween val="between"/>
        <c:majorUnit val="20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1">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006647014084032E-2"/>
          <c:y val="3.8765263610575626E-2"/>
          <c:w val="0.87196771932292994"/>
          <c:h val="0.85269945966038507"/>
        </c:manualLayout>
      </c:layout>
      <c:barChart>
        <c:barDir val="col"/>
        <c:grouping val="clustered"/>
        <c:varyColors val="0"/>
        <c:ser>
          <c:idx val="0"/>
          <c:order val="0"/>
          <c:tx>
            <c:strRef>
              <c:f>Sheet1!$Y$18</c:f>
              <c:strCache>
                <c:ptCount val="1"/>
                <c:pt idx="0">
                  <c:v>EAB</c:v>
                </c:pt>
              </c:strCache>
            </c:strRef>
          </c:tx>
          <c:spPr>
            <a:solidFill>
              <a:srgbClr val="002060"/>
            </a:solidFill>
            <a:ln>
              <a:noFill/>
            </a:ln>
            <a:effectLst/>
          </c:spPr>
          <c:invertIfNegative val="0"/>
          <c:dLbls>
            <c:dLbl>
              <c:idx val="0"/>
              <c:layout>
                <c:manualLayout>
                  <c:x val="0"/>
                  <c:y val="-2.7777777777777776E-2"/>
                </c:manualLayout>
              </c:layout>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layout>
                    <c:manualLayout>
                      <c:w val="2.3135364815083777E-2"/>
                      <c:h val="8.789370078740158E-2"/>
                    </c:manualLayout>
                  </c15:layout>
                  <c15:showDataLabelsRange val="0"/>
                </c:ext>
                <c:ext xmlns:c16="http://schemas.microsoft.com/office/drawing/2014/chart" uri="{C3380CC4-5D6E-409C-BE32-E72D297353CC}">
                  <c16:uniqueId val="{00000003-A35C-40A9-BF4E-B2ACC28E8C6B}"/>
                </c:ext>
              </c:extLst>
            </c:dLbl>
            <c:dLbl>
              <c:idx val="1"/>
              <c:tx>
                <c:rich>
                  <a:bodyPr/>
                  <a:lstStyle/>
                  <a:p>
                    <a:r>
                      <a:rPr lang="en-US"/>
                      <a:t>a</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35C-40A9-BF4E-B2ACC28E8C6B}"/>
                </c:ext>
              </c:extLst>
            </c:dLbl>
            <c:dLbl>
              <c:idx val="2"/>
              <c:layout>
                <c:manualLayout>
                  <c:x val="0"/>
                  <c:y val="-2.3148148148148147E-2"/>
                </c:manualLayout>
              </c:layout>
              <c:tx>
                <c:rich>
                  <a:bodyPr/>
                  <a:lstStyle/>
                  <a:p>
                    <a:r>
                      <a:rPr lang="en-US"/>
                      <a:t>c</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35C-40A9-BF4E-B2ACC28E8C6B}"/>
                </c:ext>
              </c:extLst>
            </c:dLbl>
            <c:dLbl>
              <c:idx val="3"/>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35C-40A9-BF4E-B2ACC28E8C6B}"/>
                </c:ext>
              </c:extLst>
            </c:dLbl>
            <c:dLbl>
              <c:idx val="4"/>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35C-40A9-BF4E-B2ACC28E8C6B}"/>
                </c:ext>
              </c:extLst>
            </c:dLbl>
            <c:dLbl>
              <c:idx val="5"/>
              <c:tx>
                <c:rich>
                  <a:bodyPr/>
                  <a:lstStyle/>
                  <a:p>
                    <a:r>
                      <a:rPr lang="en-US"/>
                      <a:t>a</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35C-40A9-BF4E-B2ACC28E8C6B}"/>
                </c:ext>
              </c:extLst>
            </c:dLbl>
            <c:spPr>
              <a:noFill/>
              <a:ln>
                <a:noFill/>
              </a:ln>
              <a:effectLst/>
            </c:spPr>
            <c:txPr>
              <a:bodyPr rot="0" spcFirstLastPara="1" vertOverflow="ellipsis" vert="horz" wrap="square" anchor="ctr" anchorCtr="1"/>
              <a:lstStyle/>
              <a:p>
                <a:pPr>
                  <a:defRPr sz="900" b="1" i="0" u="none" strike="noStrike" kern="1200" cap="none" spc="0" baseline="0">
                    <a:ln w="0"/>
                    <a:solidFill>
                      <a:sysClr val="windowText" lastClr="000000"/>
                    </a:solidFill>
                    <a:effectLst>
                      <a:outerShdw blurRad="38100" dist="19050" dir="2700000" algn="tl" rotWithShape="0">
                        <a:schemeClr val="dk1">
                          <a:alpha val="40000"/>
                        </a:scheme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errBars>
            <c:errBarType val="both"/>
            <c:errValType val="cust"/>
            <c:noEndCap val="0"/>
            <c:plus>
              <c:numRef>
                <c:f>Sheet1!$Z$19:$Z$24</c:f>
                <c:numCache>
                  <c:formatCode>General</c:formatCode>
                  <c:ptCount val="6"/>
                  <c:pt idx="0">
                    <c:v>3.0749999999999993</c:v>
                  </c:pt>
                  <c:pt idx="1">
                    <c:v>0.92833333333333812</c:v>
                  </c:pt>
                  <c:pt idx="2">
                    <c:v>2.2766666666666562</c:v>
                  </c:pt>
                  <c:pt idx="3">
                    <c:v>0.69999999999999929</c:v>
                  </c:pt>
                  <c:pt idx="4">
                    <c:v>0.14166666666666394</c:v>
                  </c:pt>
                  <c:pt idx="5">
                    <c:v>1.6083333333333307</c:v>
                  </c:pt>
                </c:numCache>
              </c:numRef>
            </c:plus>
            <c:minus>
              <c:numRef>
                <c:f>Sheet1!$Z$19:$Z$24</c:f>
                <c:numCache>
                  <c:formatCode>General</c:formatCode>
                  <c:ptCount val="6"/>
                  <c:pt idx="0">
                    <c:v>3.0749999999999993</c:v>
                  </c:pt>
                  <c:pt idx="1">
                    <c:v>0.92833333333333812</c:v>
                  </c:pt>
                  <c:pt idx="2">
                    <c:v>2.2766666666666562</c:v>
                  </c:pt>
                  <c:pt idx="3">
                    <c:v>0.69999999999999929</c:v>
                  </c:pt>
                  <c:pt idx="4">
                    <c:v>0.14166666666666394</c:v>
                  </c:pt>
                  <c:pt idx="5">
                    <c:v>1.6083333333333307</c:v>
                  </c:pt>
                </c:numCache>
              </c:numRef>
            </c:minus>
            <c:spPr>
              <a:noFill/>
              <a:ln w="6350" cap="flat" cmpd="sng" algn="ctr">
                <a:solidFill>
                  <a:schemeClr val="dk1"/>
                </a:solidFill>
                <a:prstDash val="solid"/>
                <a:miter lim="800000"/>
              </a:ln>
              <a:effectLst/>
            </c:spPr>
          </c:errBars>
          <c:cat>
            <c:strRef>
              <c:f>Sheet1!$S$19:$S$24</c:f>
              <c:strCache>
                <c:ptCount val="6"/>
                <c:pt idx="0">
                  <c:v>A Starch</c:v>
                </c:pt>
                <c:pt idx="1">
                  <c:v>P Starch</c:v>
                </c:pt>
                <c:pt idx="2">
                  <c:v>Zein</c:v>
                </c:pt>
                <c:pt idx="3">
                  <c:v>Zein/ CEO</c:v>
                </c:pt>
                <c:pt idx="4">
                  <c:v>Zein/Starch</c:v>
                </c:pt>
                <c:pt idx="5">
                  <c:v>Zein/Starch/CEO</c:v>
                </c:pt>
              </c:strCache>
            </c:strRef>
          </c:cat>
          <c:val>
            <c:numRef>
              <c:f>Sheet1!$Y$19:$Y$24</c:f>
              <c:numCache>
                <c:formatCode>General</c:formatCode>
                <c:ptCount val="6"/>
                <c:pt idx="0">
                  <c:v>31.071666666666662</c:v>
                </c:pt>
                <c:pt idx="1">
                  <c:v>44.23833333333333</c:v>
                </c:pt>
                <c:pt idx="2">
                  <c:v>16.990000000000002</c:v>
                </c:pt>
                <c:pt idx="3">
                  <c:v>27.38</c:v>
                </c:pt>
                <c:pt idx="4">
                  <c:v>29.938333333333333</c:v>
                </c:pt>
                <c:pt idx="5">
                  <c:v>44.034999999999997</c:v>
                </c:pt>
              </c:numCache>
            </c:numRef>
          </c:val>
          <c:extLst>
            <c:ext xmlns:c16="http://schemas.microsoft.com/office/drawing/2014/chart" uri="{C3380CC4-5D6E-409C-BE32-E72D297353CC}">
              <c16:uniqueId val="{00000000-AD63-4180-AB50-2C9848F11F84}"/>
            </c:ext>
          </c:extLst>
        </c:ser>
        <c:dLbls>
          <c:dLblPos val="outEnd"/>
          <c:showLegendKey val="0"/>
          <c:showVal val="1"/>
          <c:showCatName val="0"/>
          <c:showSerName val="0"/>
          <c:showPercent val="0"/>
          <c:showBubbleSize val="0"/>
        </c:dLbls>
        <c:gapWidth val="219"/>
        <c:overlap val="-27"/>
        <c:axId val="91695567"/>
        <c:axId val="91696047"/>
      </c:barChart>
      <c:catAx>
        <c:axId val="91695567"/>
        <c:scaling>
          <c:orientation val="minMax"/>
        </c:scaling>
        <c:delete val="0"/>
        <c:axPos val="b"/>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1" i="0" u="none" strike="noStrike" kern="1200" cap="none" spc="0" baseline="0">
                <a:ln w="0"/>
                <a:solidFill>
                  <a:sysClr val="windowText" lastClr="000000"/>
                </a:solidFill>
                <a:effectLst>
                  <a:outerShdw blurRad="38100" dist="19050" dir="2700000" algn="tl" rotWithShape="0">
                    <a:schemeClr val="dk1">
                      <a:alpha val="40000"/>
                    </a:schemeClr>
                  </a:outerShdw>
                </a:effectLst>
                <a:latin typeface="+mn-lt"/>
                <a:ea typeface="+mn-ea"/>
                <a:cs typeface="+mn-cs"/>
              </a:defRPr>
            </a:pPr>
            <a:endParaRPr lang="en-US"/>
          </a:p>
        </c:txPr>
        <c:crossAx val="91696047"/>
        <c:crosses val="autoZero"/>
        <c:auto val="1"/>
        <c:lblAlgn val="ctr"/>
        <c:lblOffset val="100"/>
        <c:noMultiLvlLbl val="0"/>
      </c:catAx>
      <c:valAx>
        <c:axId val="91696047"/>
        <c:scaling>
          <c:orientation val="minMax"/>
        </c:scaling>
        <c:delete val="0"/>
        <c:axPos val="l"/>
        <c:title>
          <c:tx>
            <c:rich>
              <a:bodyPr rot="-5400000" spcFirstLastPara="1" vertOverflow="ellipsis" vert="horz" wrap="square" anchor="ctr" anchorCtr="1"/>
              <a:lstStyle/>
              <a:p>
                <a:pPr>
                  <a:defRPr sz="1000" b="1" i="0" u="none" strike="noStrike" kern="1200" cap="none" spc="0" baseline="0">
                    <a:ln w="0"/>
                    <a:solidFill>
                      <a:sysClr val="windowText" lastClr="000000"/>
                    </a:solidFill>
                    <a:effectLst>
                      <a:outerShdw blurRad="38100" dist="19050" dir="2700000" algn="tl" rotWithShape="0">
                        <a:schemeClr val="dk1">
                          <a:alpha val="40000"/>
                        </a:schemeClr>
                      </a:outerShdw>
                    </a:effectLst>
                    <a:latin typeface="+mn-lt"/>
                    <a:ea typeface="+mn-ea"/>
                    <a:cs typeface="+mn-cs"/>
                  </a:defRPr>
                </a:pPr>
                <a:r>
                  <a:rPr lang="en-US"/>
                  <a:t>Elongation at break(%)</a:t>
                </a:r>
              </a:p>
            </c:rich>
          </c:tx>
          <c:overlay val="0"/>
          <c:spPr>
            <a:noFill/>
            <a:ln>
              <a:noFill/>
            </a:ln>
            <a:effectLst/>
          </c:spPr>
          <c:txPr>
            <a:bodyPr rot="-5400000" spcFirstLastPara="1" vertOverflow="ellipsis" vert="horz" wrap="square" anchor="ctr" anchorCtr="1"/>
            <a:lstStyle/>
            <a:p>
              <a:pPr>
                <a:defRPr sz="1000" b="1" i="0" u="none" strike="noStrike" kern="1200" cap="none" spc="0" baseline="0">
                  <a:ln w="0"/>
                  <a:solidFill>
                    <a:sysClr val="windowText" lastClr="000000"/>
                  </a:solidFill>
                  <a:effectLst>
                    <a:outerShdw blurRad="38100" dist="19050" dir="2700000" algn="tl" rotWithShape="0">
                      <a:schemeClr val="dk1">
                        <a:alpha val="40000"/>
                      </a:schemeClr>
                    </a:outerShdw>
                  </a:effectLst>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1" i="0" u="none" strike="noStrike" kern="1200" cap="none" spc="0" baseline="0">
                <a:ln w="0"/>
                <a:solidFill>
                  <a:sysClr val="windowText" lastClr="000000"/>
                </a:solidFill>
                <a:effectLst>
                  <a:outerShdw blurRad="38100" dist="19050" dir="2700000" algn="tl" rotWithShape="0">
                    <a:schemeClr val="dk1">
                      <a:alpha val="40000"/>
                    </a:schemeClr>
                  </a:outerShdw>
                </a:effectLst>
                <a:latin typeface="+mn-lt"/>
                <a:ea typeface="+mn-ea"/>
                <a:cs typeface="+mn-cs"/>
              </a:defRPr>
            </a:pPr>
            <a:endParaRPr lang="en-US"/>
          </a:p>
        </c:txPr>
        <c:crossAx val="91695567"/>
        <c:crosses val="autoZero"/>
        <c:crossBetween val="between"/>
        <c:majorUnit val="1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1" cap="none" spc="0">
          <a:ln w="0"/>
          <a:solidFill>
            <a:sysClr val="windowText" lastClr="000000"/>
          </a:solidFill>
          <a:effectLst>
            <a:outerShdw blurRad="38100" dist="19050" dir="2700000" algn="tl" rotWithShape="0">
              <a:schemeClr val="dk1">
                <a:alpha val="40000"/>
              </a:schemeClr>
            </a:outerShdw>
          </a:effectLs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Sheet1!$W$18</c:f>
              <c:strCache>
                <c:ptCount val="1"/>
                <c:pt idx="0">
                  <c:v>WVP</c:v>
                </c:pt>
              </c:strCache>
            </c:strRef>
          </c:tx>
          <c:spPr>
            <a:solidFill>
              <a:srgbClr val="002060"/>
            </a:solidFill>
            <a:ln>
              <a:noFill/>
            </a:ln>
            <a:effectLst/>
          </c:spPr>
          <c:invertIfNegative val="0"/>
          <c:dLbls>
            <c:dLbl>
              <c:idx val="0"/>
              <c:tx>
                <c:rich>
                  <a:bodyPr/>
                  <a:lstStyle/>
                  <a:p>
                    <a:r>
                      <a:rPr lang="en-US"/>
                      <a:t>c</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78D-4417-8EA4-44EB057FB4FE}"/>
                </c:ext>
              </c:extLst>
            </c:dLbl>
            <c:dLbl>
              <c:idx val="1"/>
              <c:tx>
                <c:rich>
                  <a:bodyPr/>
                  <a:lstStyle/>
                  <a:p>
                    <a:r>
                      <a:rPr lang="en-US"/>
                      <a:t>c</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78D-4417-8EA4-44EB057FB4FE}"/>
                </c:ext>
              </c:extLst>
            </c:dLbl>
            <c:dLbl>
              <c:idx val="2"/>
              <c:tx>
                <c:rich>
                  <a:bodyPr/>
                  <a:lstStyle/>
                  <a:p>
                    <a:r>
                      <a:rPr lang="en-US"/>
                      <a:t>a</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78D-4417-8EA4-44EB057FB4FE}"/>
                </c:ext>
              </c:extLst>
            </c:dLbl>
            <c:dLbl>
              <c:idx val="3"/>
              <c:tx>
                <c:rich>
                  <a:bodyPr/>
                  <a:lstStyle/>
                  <a:p>
                    <a:r>
                      <a:rPr lang="en-US"/>
                      <a:t>b</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78D-4417-8EA4-44EB057FB4FE}"/>
                </c:ext>
              </c:extLst>
            </c:dLbl>
            <c:dLbl>
              <c:idx val="4"/>
              <c:tx>
                <c:rich>
                  <a:bodyPr/>
                  <a:lstStyle/>
                  <a:p>
                    <a:r>
                      <a:rPr lang="en-US"/>
                      <a:t>d</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78D-4417-8EA4-44EB057FB4FE}"/>
                </c:ext>
              </c:extLst>
            </c:dLbl>
            <c:dLbl>
              <c:idx val="5"/>
              <c:tx>
                <c:rich>
                  <a:bodyPr/>
                  <a:lstStyle/>
                  <a:p>
                    <a:r>
                      <a:rPr lang="en-US"/>
                      <a:t>e</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78D-4417-8EA4-44EB057FB4FE}"/>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errBars>
            <c:errBarType val="both"/>
            <c:errValType val="cust"/>
            <c:noEndCap val="0"/>
            <c:plus>
              <c:numRef>
                <c:f>Sheet1!$AB$19:$AB$24</c:f>
                <c:numCache>
                  <c:formatCode>General</c:formatCode>
                  <c:ptCount val="6"/>
                  <c:pt idx="0">
                    <c:v>7.0868488472219202E-2</c:v>
                  </c:pt>
                  <c:pt idx="1">
                    <c:v>0.1393044888877514</c:v>
                  </c:pt>
                  <c:pt idx="2">
                    <c:v>0.19438995635079348</c:v>
                  </c:pt>
                  <c:pt idx="3">
                    <c:v>0.12500000000000008</c:v>
                  </c:pt>
                  <c:pt idx="4">
                    <c:v>0.20869603680111323</c:v>
                  </c:pt>
                  <c:pt idx="5">
                    <c:v>0.12406815242937842</c:v>
                  </c:pt>
                </c:numCache>
              </c:numRef>
            </c:plus>
            <c:minus>
              <c:numRef>
                <c:f>Sheet1!$AB$19:$AB$24</c:f>
                <c:numCache>
                  <c:formatCode>General</c:formatCode>
                  <c:ptCount val="6"/>
                  <c:pt idx="0">
                    <c:v>7.0868488472219202E-2</c:v>
                  </c:pt>
                  <c:pt idx="1">
                    <c:v>0.1393044888877514</c:v>
                  </c:pt>
                  <c:pt idx="2">
                    <c:v>0.19438995635079348</c:v>
                  </c:pt>
                  <c:pt idx="3">
                    <c:v>0.12500000000000008</c:v>
                  </c:pt>
                  <c:pt idx="4">
                    <c:v>0.20869603680111323</c:v>
                  </c:pt>
                  <c:pt idx="5">
                    <c:v>0.12406815242937842</c:v>
                  </c:pt>
                </c:numCache>
              </c:numRef>
            </c:minus>
            <c:spPr>
              <a:noFill/>
              <a:ln w="6350" cap="flat" cmpd="sng" algn="ctr">
                <a:solidFill>
                  <a:schemeClr val="dk1"/>
                </a:solidFill>
                <a:prstDash val="solid"/>
                <a:miter lim="800000"/>
              </a:ln>
              <a:effectLst/>
            </c:spPr>
          </c:errBars>
          <c:cat>
            <c:strRef>
              <c:f>Sheet1!$S$19:$S$24</c:f>
              <c:strCache>
                <c:ptCount val="6"/>
                <c:pt idx="0">
                  <c:v>A Starch</c:v>
                </c:pt>
                <c:pt idx="1">
                  <c:v>P Starch</c:v>
                </c:pt>
                <c:pt idx="2">
                  <c:v>Zein</c:v>
                </c:pt>
                <c:pt idx="3">
                  <c:v>Zein/ CEO</c:v>
                </c:pt>
                <c:pt idx="4">
                  <c:v>Zein/Starch</c:v>
                </c:pt>
                <c:pt idx="5">
                  <c:v>Zein/Starch/CEO</c:v>
                </c:pt>
              </c:strCache>
            </c:strRef>
          </c:cat>
          <c:val>
            <c:numRef>
              <c:f>Sheet1!$W$19:$W$24</c:f>
              <c:numCache>
                <c:formatCode>General</c:formatCode>
                <c:ptCount val="6"/>
                <c:pt idx="0">
                  <c:v>5.8738327328927502</c:v>
                </c:pt>
                <c:pt idx="1">
                  <c:v>6.1131297466111771</c:v>
                </c:pt>
                <c:pt idx="2">
                  <c:v>9.9492314023089925</c:v>
                </c:pt>
                <c:pt idx="3">
                  <c:v>7.125</c:v>
                </c:pt>
                <c:pt idx="4">
                  <c:v>5.2169527011087693</c:v>
                </c:pt>
                <c:pt idx="5">
                  <c:v>4.0485320517301373</c:v>
                </c:pt>
              </c:numCache>
            </c:numRef>
          </c:val>
          <c:extLst>
            <c:ext xmlns:c16="http://schemas.microsoft.com/office/drawing/2014/chart" uri="{C3380CC4-5D6E-409C-BE32-E72D297353CC}">
              <c16:uniqueId val="{00000000-278D-4417-8EA4-44EB057FB4FE}"/>
            </c:ext>
          </c:extLst>
        </c:ser>
        <c:dLbls>
          <c:dLblPos val="outEnd"/>
          <c:showLegendKey val="0"/>
          <c:showVal val="1"/>
          <c:showCatName val="0"/>
          <c:showSerName val="0"/>
          <c:showPercent val="0"/>
          <c:showBubbleSize val="0"/>
        </c:dLbls>
        <c:gapWidth val="219"/>
        <c:overlap val="-27"/>
        <c:axId val="871053199"/>
        <c:axId val="871054159"/>
      </c:barChart>
      <c:catAx>
        <c:axId val="871053199"/>
        <c:scaling>
          <c:orientation val="minMax"/>
        </c:scaling>
        <c:delete val="0"/>
        <c:axPos val="b"/>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71054159"/>
        <c:crosses val="autoZero"/>
        <c:auto val="1"/>
        <c:lblAlgn val="ctr"/>
        <c:lblOffset val="100"/>
        <c:noMultiLvlLbl val="0"/>
      </c:catAx>
      <c:valAx>
        <c:axId val="871054159"/>
        <c:scaling>
          <c:orientation val="minMax"/>
        </c:scaling>
        <c:delete val="0"/>
        <c:axPos val="l"/>
        <c:title>
          <c:tx>
            <c:rich>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a:t>WVP(g m−1pa−1 s−1) × 10−10 </a:t>
                </a: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71053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1">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10</xdr:col>
      <xdr:colOff>613834</xdr:colOff>
      <xdr:row>16</xdr:row>
      <xdr:rowOff>74083</xdr:rowOff>
    </xdr:from>
    <xdr:to>
      <xdr:col>15</xdr:col>
      <xdr:colOff>306917</xdr:colOff>
      <xdr:row>35</xdr:row>
      <xdr:rowOff>52917</xdr:rowOff>
    </xdr:to>
    <xdr:sp macro="" textlink="">
      <xdr:nvSpPr>
        <xdr:cNvPr id="2" name="TextBox 1">
          <a:extLst>
            <a:ext uri="{FF2B5EF4-FFF2-40B4-BE49-F238E27FC236}">
              <a16:creationId xmlns:a16="http://schemas.microsoft.com/office/drawing/2014/main" id="{D6852651-95F2-5525-C297-B0F423429619}"/>
            </a:ext>
          </a:extLst>
        </xdr:cNvPr>
        <xdr:cNvSpPr txBox="1"/>
      </xdr:nvSpPr>
      <xdr:spPr>
        <a:xfrm>
          <a:off x="7291917" y="3122083"/>
          <a:ext cx="3905250" cy="3598334"/>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chemeClr val="tx1"/>
              </a:solidFill>
            </a:rPr>
            <a:t>Lower amylose content showed a reduction of heterogeneity, lowest maximum tensile strength (TS), and stiffness (Young Modulus, YM) but the highest deformation of films (EAB). On the other hand, starch films obtained from high amylose content have greater mechanical resistance with higher TS and YM and lower the EAB since more hydrogen bonding can be formed between linear chains (amylose) of starch rendering a tighter and stiffer molecular association(</a:t>
          </a:r>
          <a:r>
            <a:rPr lang="en-US" sz="1100" b="0" i="0" u="none" strike="noStrike">
              <a:solidFill>
                <a:schemeClr val="dk1"/>
              </a:solidFill>
              <a:effectLst/>
              <a:latin typeface="+mn-lt"/>
              <a:ea typeface="+mn-ea"/>
              <a:cs typeface="+mn-cs"/>
              <a:hlinkClick xmlns:r="http://schemas.openxmlformats.org/officeDocument/2006/relationships" r:id=""/>
            </a:rPr>
            <a:t>https://doi.org/10.1016/j.fhfh.2023.100138</a:t>
          </a:r>
          <a:r>
            <a:rPr lang="en-US" sz="1100" b="0" i="0" u="none" strike="noStrike">
              <a:solidFill>
                <a:schemeClr val="dk1"/>
              </a:solidFill>
              <a:effectLst/>
              <a:latin typeface="+mn-lt"/>
              <a:ea typeface="+mn-ea"/>
              <a:cs typeface="+mn-cs"/>
            </a:rPr>
            <a:t>)</a:t>
          </a:r>
        </a:p>
        <a:p>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CEO</a:t>
          </a:r>
          <a:r>
            <a:rPr lang="en-US" sz="1100" b="0" i="0" u="none" strike="noStrike" baseline="0">
              <a:solidFill>
                <a:schemeClr val="dk1"/>
              </a:solidFill>
              <a:effectLst/>
              <a:latin typeface="+mn-lt"/>
              <a:ea typeface="+mn-ea"/>
              <a:cs typeface="+mn-cs"/>
            </a:rPr>
            <a:t> added cause increase visosity and coause increase fiber diameter so: increase fiber tensile(fathi </a:t>
          </a:r>
          <a:r>
            <a:rPr lang="en-US" sz="1100" b="0" i="0" u="none" strike="noStrike">
              <a:solidFill>
                <a:schemeClr val="dk1"/>
              </a:solidFill>
              <a:effectLst/>
              <a:latin typeface="+mn-lt"/>
              <a:ea typeface="+mn-ea"/>
              <a:cs typeface="+mn-cs"/>
              <a:hlinkClick xmlns:r="http://schemas.openxmlformats.org/officeDocument/2006/relationships" r:id=""/>
            </a:rPr>
            <a:t>10.1016/j.jfoodeng.2020.110140</a:t>
          </a:r>
          <a:r>
            <a:rPr lang="en-US" sz="1100" b="0" i="0" u="none" strike="noStrike" baseline="0">
              <a:solidFill>
                <a:schemeClr val="dk1"/>
              </a:solidFill>
              <a:effectLst/>
              <a:latin typeface="+mn-lt"/>
              <a:ea typeface="+mn-ea"/>
              <a:cs typeface="+mn-cs"/>
            </a:rPr>
            <a:t>)</a:t>
          </a:r>
          <a:endParaRPr lang="en-US" sz="1400">
            <a:solidFill>
              <a:schemeClr val="tx1"/>
            </a:solidFill>
          </a:endParaRPr>
        </a:p>
      </xdr:txBody>
    </xdr:sp>
    <xdr:clientData/>
  </xdr:twoCellAnchor>
  <xdr:twoCellAnchor>
    <xdr:from>
      <xdr:col>13</xdr:col>
      <xdr:colOff>508000</xdr:colOff>
      <xdr:row>22</xdr:row>
      <xdr:rowOff>116417</xdr:rowOff>
    </xdr:from>
    <xdr:to>
      <xdr:col>22</xdr:col>
      <xdr:colOff>317500</xdr:colOff>
      <xdr:row>38</xdr:row>
      <xdr:rowOff>127000</xdr:rowOff>
    </xdr:to>
    <xdr:graphicFrame macro="">
      <xdr:nvGraphicFramePr>
        <xdr:cNvPr id="3" name="Chart 2">
          <a:extLst>
            <a:ext uri="{FF2B5EF4-FFF2-40B4-BE49-F238E27FC236}">
              <a16:creationId xmlns:a16="http://schemas.microsoft.com/office/drawing/2014/main" id="{8032296C-A8CF-31C1-9E89-3C0DA4E5B5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328082</xdr:colOff>
      <xdr:row>39</xdr:row>
      <xdr:rowOff>141818</xdr:rowOff>
    </xdr:from>
    <xdr:to>
      <xdr:col>32</xdr:col>
      <xdr:colOff>412749</xdr:colOff>
      <xdr:row>54</xdr:row>
      <xdr:rowOff>27518</xdr:rowOff>
    </xdr:to>
    <xdr:graphicFrame macro="">
      <xdr:nvGraphicFramePr>
        <xdr:cNvPr id="4" name="Chart 3">
          <a:extLst>
            <a:ext uri="{FF2B5EF4-FFF2-40B4-BE49-F238E27FC236}">
              <a16:creationId xmlns:a16="http://schemas.microsoft.com/office/drawing/2014/main" id="{E6ADC074-F0B3-69E6-618C-A905F23363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529167</xdr:colOff>
      <xdr:row>38</xdr:row>
      <xdr:rowOff>116416</xdr:rowOff>
    </xdr:from>
    <xdr:to>
      <xdr:col>22</xdr:col>
      <xdr:colOff>301626</xdr:colOff>
      <xdr:row>54</xdr:row>
      <xdr:rowOff>16932</xdr:rowOff>
    </xdr:to>
    <xdr:graphicFrame macro="">
      <xdr:nvGraphicFramePr>
        <xdr:cNvPr id="5" name="Chart 4">
          <a:extLst>
            <a:ext uri="{FF2B5EF4-FFF2-40B4-BE49-F238E27FC236}">
              <a16:creationId xmlns:a16="http://schemas.microsoft.com/office/drawing/2014/main" id="{41B3CCD8-E272-3EDA-A614-4CCEA4116C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407456</xdr:colOff>
      <xdr:row>23</xdr:row>
      <xdr:rowOff>10583</xdr:rowOff>
    </xdr:from>
    <xdr:to>
      <xdr:col>31</xdr:col>
      <xdr:colOff>508000</xdr:colOff>
      <xdr:row>39</xdr:row>
      <xdr:rowOff>27516</xdr:rowOff>
    </xdr:to>
    <xdr:graphicFrame macro="">
      <xdr:nvGraphicFramePr>
        <xdr:cNvPr id="10" name="Chart 9">
          <a:extLst>
            <a:ext uri="{FF2B5EF4-FFF2-40B4-BE49-F238E27FC236}">
              <a16:creationId xmlns:a16="http://schemas.microsoft.com/office/drawing/2014/main" id="{CC8AA4D0-B320-04D1-3722-944705B5DC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6"/>
  <sheetViews>
    <sheetView tabSelected="1" topLeftCell="J16" zoomScale="90" zoomScaleNormal="90" workbookViewId="0">
      <selection activeCell="T20" sqref="T20"/>
    </sheetView>
  </sheetViews>
  <sheetFormatPr defaultRowHeight="15" x14ac:dyDescent="0.25"/>
  <cols>
    <col min="1" max="2" width="12.85546875" bestFit="1" customWidth="1"/>
    <col min="4" max="4" width="10" bestFit="1" customWidth="1"/>
    <col min="7" max="7" width="12.85546875" bestFit="1" customWidth="1"/>
    <col min="11" max="11" width="24.42578125" style="4" bestFit="1" customWidth="1"/>
    <col min="13" max="13" width="11.140625" bestFit="1" customWidth="1"/>
    <col min="22" max="22" width="13.28515625" bestFit="1" customWidth="1"/>
  </cols>
  <sheetData>
    <row r="1" spans="1:25" x14ac:dyDescent="0.25">
      <c r="A1" t="s">
        <v>0</v>
      </c>
      <c r="D1" t="s">
        <v>12</v>
      </c>
      <c r="E1" t="s">
        <v>13</v>
      </c>
      <c r="F1" t="s">
        <v>14</v>
      </c>
      <c r="G1" t="s">
        <v>15</v>
      </c>
      <c r="H1" t="s">
        <v>16</v>
      </c>
      <c r="I1" t="s">
        <v>33</v>
      </c>
      <c r="J1" s="1" t="s">
        <v>34</v>
      </c>
      <c r="K1" s="4" t="s">
        <v>21</v>
      </c>
      <c r="M1" t="s">
        <v>17</v>
      </c>
    </row>
    <row r="2" spans="1:25" x14ac:dyDescent="0.25">
      <c r="D2" t="s">
        <v>1</v>
      </c>
      <c r="E2" t="s">
        <v>29</v>
      </c>
      <c r="F2" t="s">
        <v>11</v>
      </c>
      <c r="G2" t="s">
        <v>11</v>
      </c>
      <c r="I2" t="s">
        <v>11</v>
      </c>
      <c r="J2" t="s">
        <v>11</v>
      </c>
      <c r="K2" s="4" t="s">
        <v>18</v>
      </c>
      <c r="M2" t="s">
        <v>19</v>
      </c>
      <c r="N2" t="s">
        <v>20</v>
      </c>
      <c r="Q2" t="s">
        <v>36</v>
      </c>
      <c r="R2" t="s">
        <v>35</v>
      </c>
      <c r="S2" t="s">
        <v>37</v>
      </c>
      <c r="T2" t="s">
        <v>38</v>
      </c>
      <c r="U2" t="s">
        <v>39</v>
      </c>
      <c r="V2" t="s">
        <v>40</v>
      </c>
      <c r="W2" t="s">
        <v>46</v>
      </c>
      <c r="X2" t="s">
        <v>47</v>
      </c>
      <c r="Y2" t="s">
        <v>43</v>
      </c>
    </row>
    <row r="3" spans="1:25" x14ac:dyDescent="0.25">
      <c r="A3" t="s">
        <v>2</v>
      </c>
      <c r="B3" t="s">
        <v>28</v>
      </c>
      <c r="D3">
        <v>70.091999999999999</v>
      </c>
      <c r="E3">
        <v>48.808999999999997</v>
      </c>
      <c r="F3">
        <v>8.3989999999999991</v>
      </c>
      <c r="H3">
        <f>(F3/30)*100</f>
        <v>27.996666666666663</v>
      </c>
      <c r="I3">
        <v>5</v>
      </c>
      <c r="J3" s="1">
        <v>6.5000000000000002E-2</v>
      </c>
      <c r="K3" s="4">
        <f>(I3*J3)*0.000001</f>
        <v>3.2500000000000001E-7</v>
      </c>
      <c r="M3">
        <f>(E3*9.81)/K3</f>
        <v>1473280892.3076923</v>
      </c>
      <c r="N3">
        <f>M3/1000000</f>
        <v>1473.2808923076923</v>
      </c>
      <c r="Q3">
        <v>2.1148373907692304</v>
      </c>
      <c r="R3">
        <v>638.42172000000005</v>
      </c>
      <c r="S3">
        <v>27.996666666666663</v>
      </c>
      <c r="T3">
        <f>AVERAGE(Q3:Q4)</f>
        <v>2.1314846515489987</v>
      </c>
      <c r="U3">
        <f t="shared" ref="U3:V3" si="0">AVERAGE(R3:R4)</f>
        <v>621.00271434782621</v>
      </c>
      <c r="V3">
        <f t="shared" si="0"/>
        <v>31.071666666666662</v>
      </c>
      <c r="W3">
        <f>_xlfn.STDEV.P(Q3:Q4)</f>
        <v>1.6647260779768303E-2</v>
      </c>
      <c r="X3">
        <f t="shared" ref="X3:Y3" si="1">_xlfn.STDEV.P(R3:R4)</f>
        <v>17.419005652173894</v>
      </c>
      <c r="Y3">
        <f t="shared" si="1"/>
        <v>3.0749999999999993</v>
      </c>
    </row>
    <row r="4" spans="1:25" x14ac:dyDescent="0.25">
      <c r="A4" t="s">
        <v>3</v>
      </c>
      <c r="B4" t="s">
        <v>28</v>
      </c>
      <c r="D4">
        <v>79.957999999999998</v>
      </c>
      <c r="E4">
        <v>47.170999999999999</v>
      </c>
      <c r="F4">
        <v>10.244</v>
      </c>
      <c r="H4">
        <f t="shared" ref="H4:H6" si="2">(F4/30)*100</f>
        <v>34.146666666666661</v>
      </c>
      <c r="I4">
        <v>5</v>
      </c>
      <c r="J4" s="1">
        <v>7.2999999999999995E-2</v>
      </c>
      <c r="K4" s="4">
        <f>(I4*J4)*0.000001</f>
        <v>3.65E-7</v>
      </c>
      <c r="M4">
        <f t="shared" ref="M4:M6" si="3">(E4*9.81)/K4</f>
        <v>1267801397.2602742</v>
      </c>
      <c r="N4">
        <f t="shared" ref="N4:N8" si="4">M4/1000000</f>
        <v>1267.8013972602741</v>
      </c>
      <c r="Q4">
        <v>2.148131912328767</v>
      </c>
      <c r="R4">
        <v>603.58370869565226</v>
      </c>
      <c r="S4">
        <v>34.146666666666661</v>
      </c>
    </row>
    <row r="5" spans="1:25" x14ac:dyDescent="0.25">
      <c r="A5" t="s">
        <v>4</v>
      </c>
      <c r="B5" t="s">
        <v>22</v>
      </c>
      <c r="D5" s="2">
        <v>123.5</v>
      </c>
      <c r="E5" s="2">
        <v>95.66</v>
      </c>
      <c r="F5">
        <v>12.993</v>
      </c>
      <c r="H5">
        <f t="shared" si="2"/>
        <v>43.309999999999995</v>
      </c>
      <c r="I5">
        <v>5</v>
      </c>
      <c r="J5" s="1">
        <v>0.06</v>
      </c>
      <c r="K5" s="4">
        <f t="shared" ref="K5:K6" si="5">(I5*J5)*0.000001</f>
        <v>2.9999999999999999E-7</v>
      </c>
      <c r="M5">
        <f t="shared" si="3"/>
        <v>3128082000.0000005</v>
      </c>
      <c r="N5">
        <f t="shared" si="4"/>
        <v>3128.0820000000003</v>
      </c>
      <c r="Q5">
        <v>4.0368033333333333</v>
      </c>
      <c r="R5">
        <v>662.41736470588228</v>
      </c>
      <c r="S5">
        <v>43.309999999999995</v>
      </c>
      <c r="T5">
        <f t="shared" ref="T5:T13" si="6">AVERAGE(Q5:Q6)</f>
        <v>4.1488609537210754</v>
      </c>
      <c r="U5">
        <f t="shared" ref="U5:U13" si="7">AVERAGE(R5:R6)</f>
        <v>686.52688235294113</v>
      </c>
      <c r="V5">
        <f t="shared" ref="V5:V9" si="8">AVERAGE(S5:S6)</f>
        <v>44.23833333333333</v>
      </c>
      <c r="W5">
        <f t="shared" ref="W5:W13" si="9">_xlfn.STDEV.P(Q5:Q6)</f>
        <v>0.11205762038774214</v>
      </c>
      <c r="X5">
        <f t="shared" ref="X5:X13" si="10">_xlfn.STDEV.P(R5:R6)</f>
        <v>24.109517647058908</v>
      </c>
      <c r="Y5">
        <f t="shared" ref="Y5:Y9" si="11">_xlfn.STDEV.P(S5:S6)</f>
        <v>0.92833333333333812</v>
      </c>
    </row>
    <row r="6" spans="1:25" x14ac:dyDescent="0.25">
      <c r="B6" t="s">
        <v>22</v>
      </c>
      <c r="D6" s="3">
        <v>115.8</v>
      </c>
      <c r="E6" s="3">
        <v>90.55</v>
      </c>
      <c r="F6" s="3">
        <v>13.55</v>
      </c>
      <c r="G6" s="3"/>
      <c r="H6">
        <f t="shared" si="2"/>
        <v>45.166666666666671</v>
      </c>
      <c r="I6" s="3">
        <v>5</v>
      </c>
      <c r="J6" s="1">
        <v>5.33E-2</v>
      </c>
      <c r="K6" s="5">
        <f t="shared" si="5"/>
        <v>2.6650000000000001E-7</v>
      </c>
      <c r="L6" s="3"/>
      <c r="M6">
        <f t="shared" si="3"/>
        <v>3333191369.6060038</v>
      </c>
      <c r="N6">
        <f t="shared" si="4"/>
        <v>3333.1913696060037</v>
      </c>
      <c r="Q6">
        <v>4.2609185741088176</v>
      </c>
      <c r="R6">
        <v>710.63640000000009</v>
      </c>
      <c r="S6">
        <v>45.166666666666671</v>
      </c>
    </row>
    <row r="7" spans="1:25" x14ac:dyDescent="0.25">
      <c r="A7" t="s">
        <v>5</v>
      </c>
      <c r="B7" t="s">
        <v>26</v>
      </c>
      <c r="D7">
        <v>107.34099999999999</v>
      </c>
      <c r="E7">
        <v>77.171000000000006</v>
      </c>
      <c r="F7">
        <v>4.4139999999999997</v>
      </c>
      <c r="H7">
        <f t="shared" ref="H7:H14" si="12">(F7/30)*100</f>
        <v>14.713333333333331</v>
      </c>
      <c r="I7">
        <v>5</v>
      </c>
      <c r="J7" s="1">
        <v>4.5999999999999999E-2</v>
      </c>
      <c r="K7" s="4">
        <f t="shared" ref="K7:K12" si="13">(I7*J7)*0.000001</f>
        <v>2.2999999999999997E-7</v>
      </c>
      <c r="M7">
        <f t="shared" ref="M7:M12" si="14">(E7*9.81)/K7</f>
        <v>3291510913.043479</v>
      </c>
      <c r="N7">
        <f t="shared" si="4"/>
        <v>3291.5109130434789</v>
      </c>
      <c r="Q7">
        <v>4.5764602000000005</v>
      </c>
      <c r="R7">
        <v>906.68847692307997</v>
      </c>
      <c r="S7">
        <v>14.713333333333331</v>
      </c>
      <c r="T7">
        <f t="shared" si="6"/>
        <v>4.4372045680851073</v>
      </c>
      <c r="U7">
        <f t="shared" si="7"/>
        <v>914.80009846153996</v>
      </c>
      <c r="V7">
        <f t="shared" si="8"/>
        <v>16.990000000000002</v>
      </c>
      <c r="W7">
        <f t="shared" si="9"/>
        <v>0.13925563191489365</v>
      </c>
      <c r="X7">
        <f t="shared" si="10"/>
        <v>8.1116215384599855</v>
      </c>
      <c r="Y7">
        <f t="shared" si="11"/>
        <v>2.2766666666666562</v>
      </c>
    </row>
    <row r="8" spans="1:25" x14ac:dyDescent="0.25">
      <c r="B8" t="s">
        <v>26</v>
      </c>
      <c r="D8" s="3">
        <v>103</v>
      </c>
      <c r="E8" s="3">
        <v>70.558999999999997</v>
      </c>
      <c r="F8" s="3">
        <v>5.78</v>
      </c>
      <c r="G8" s="3"/>
      <c r="H8" s="3">
        <f t="shared" si="12"/>
        <v>19.266666666666669</v>
      </c>
      <c r="I8" s="3">
        <v>5</v>
      </c>
      <c r="J8" s="1">
        <v>4.7E-2</v>
      </c>
      <c r="K8" s="4">
        <f t="shared" si="13"/>
        <v>2.3499999999999997E-7</v>
      </c>
      <c r="L8" s="3"/>
      <c r="M8">
        <f t="shared" si="14"/>
        <v>2945462936.1702132</v>
      </c>
      <c r="N8">
        <f t="shared" si="4"/>
        <v>2945.4629361702132</v>
      </c>
      <c r="Q8">
        <v>4.2979489361702132</v>
      </c>
      <c r="R8">
        <v>922.91171999999995</v>
      </c>
      <c r="S8" s="3">
        <v>19.266666666666669</v>
      </c>
    </row>
    <row r="9" spans="1:25" x14ac:dyDescent="0.25">
      <c r="A9" t="s">
        <v>6</v>
      </c>
      <c r="B9" t="s">
        <v>32</v>
      </c>
      <c r="D9">
        <v>65</v>
      </c>
      <c r="E9">
        <v>52.170999999999999</v>
      </c>
      <c r="F9">
        <v>8.4239999999999995</v>
      </c>
      <c r="H9">
        <f t="shared" si="12"/>
        <v>28.08</v>
      </c>
      <c r="I9">
        <v>5</v>
      </c>
      <c r="J9" s="1">
        <v>5.5E-2</v>
      </c>
      <c r="K9" s="4">
        <f t="shared" si="13"/>
        <v>2.7500000000000001E-7</v>
      </c>
      <c r="M9">
        <f t="shared" si="14"/>
        <v>1861081854.5454545</v>
      </c>
      <c r="N9">
        <f>M9/1000000</f>
        <v>1861.0818545454545</v>
      </c>
      <c r="Q9">
        <v>2.83177818181818</v>
      </c>
      <c r="R9">
        <v>787.38078461538464</v>
      </c>
      <c r="S9">
        <v>28.08</v>
      </c>
      <c r="T9">
        <f t="shared" si="6"/>
        <v>2.8679313986013977</v>
      </c>
      <c r="U9">
        <f t="shared" si="7"/>
        <v>771.93176947032225</v>
      </c>
      <c r="V9">
        <f t="shared" si="8"/>
        <v>27.38</v>
      </c>
      <c r="W9">
        <f t="shared" si="9"/>
        <v>3.6153216783217701E-2</v>
      </c>
      <c r="X9">
        <f t="shared" si="10"/>
        <v>15.449015145062333</v>
      </c>
      <c r="Y9">
        <f t="shared" si="11"/>
        <v>0.69999999999999929</v>
      </c>
    </row>
    <row r="10" spans="1:25" x14ac:dyDescent="0.25">
      <c r="B10" t="s">
        <v>32</v>
      </c>
      <c r="D10" s="3">
        <v>77</v>
      </c>
      <c r="E10" s="3">
        <v>50.558999999999997</v>
      </c>
      <c r="F10" s="3">
        <v>8.0039999999999996</v>
      </c>
      <c r="G10" s="3"/>
      <c r="H10" s="3">
        <f t="shared" si="12"/>
        <v>26.68</v>
      </c>
      <c r="I10">
        <v>5</v>
      </c>
      <c r="J10" s="1">
        <v>5.1999999999999998E-2</v>
      </c>
      <c r="K10" s="4">
        <f t="shared" si="13"/>
        <v>2.6E-7</v>
      </c>
      <c r="L10" s="3"/>
      <c r="M10">
        <f t="shared" si="14"/>
        <v>1907629961.5384614</v>
      </c>
      <c r="N10">
        <f>M10/1000000</f>
        <v>1907.6299615384614</v>
      </c>
      <c r="Q10">
        <v>2.9040846153846154</v>
      </c>
      <c r="R10">
        <v>756.48275432525998</v>
      </c>
      <c r="S10" s="3">
        <v>26.68</v>
      </c>
    </row>
    <row r="11" spans="1:25" x14ac:dyDescent="0.25">
      <c r="A11" t="s">
        <v>7</v>
      </c>
      <c r="B11" t="s">
        <v>23</v>
      </c>
      <c r="D11">
        <v>235.965</v>
      </c>
      <c r="E11">
        <v>99.522000000000006</v>
      </c>
      <c r="F11">
        <v>9.0239999999999991</v>
      </c>
      <c r="G11">
        <v>14.657999999999999</v>
      </c>
      <c r="H11">
        <f t="shared" si="12"/>
        <v>30.079999999999995</v>
      </c>
      <c r="I11">
        <v>5</v>
      </c>
      <c r="J11" s="1">
        <v>0.114</v>
      </c>
      <c r="K11" s="4">
        <f t="shared" si="13"/>
        <v>5.7000000000000005E-7</v>
      </c>
      <c r="M11">
        <f t="shared" si="14"/>
        <v>1712826000</v>
      </c>
      <c r="N11">
        <f>M11/1000000</f>
        <v>1712.826</v>
      </c>
      <c r="Q11">
        <v>4.0594259473684202</v>
      </c>
      <c r="R11">
        <v>591.70352727272734</v>
      </c>
      <c r="S11">
        <v>30.079999999999995</v>
      </c>
      <c r="T11">
        <f t="shared" si="6"/>
        <v>3.9064936283183549</v>
      </c>
      <c r="U11">
        <f t="shared" si="7"/>
        <v>606.17709935064931</v>
      </c>
      <c r="V11">
        <f>AVERAGE(S11:S12)</f>
        <v>29.938333333333333</v>
      </c>
      <c r="W11">
        <f t="shared" si="9"/>
        <v>0.1529323190500651</v>
      </c>
      <c r="X11">
        <f t="shared" si="10"/>
        <v>14.473572077922029</v>
      </c>
      <c r="Y11">
        <f>_xlfn.STDEV.P(S11:S12)</f>
        <v>0.14166666666666394</v>
      </c>
    </row>
    <row r="12" spans="1:25" x14ac:dyDescent="0.25">
      <c r="A12" t="s">
        <v>8</v>
      </c>
      <c r="B12" t="s">
        <v>24</v>
      </c>
      <c r="D12">
        <v>221.74199999999999</v>
      </c>
      <c r="E12">
        <v>88.573999999999998</v>
      </c>
      <c r="F12">
        <v>8.9390000000000001</v>
      </c>
      <c r="G12">
        <v>19.468</v>
      </c>
      <c r="H12">
        <f t="shared" si="12"/>
        <v>29.796666666666667</v>
      </c>
      <c r="I12">
        <v>5</v>
      </c>
      <c r="J12" s="1">
        <v>0.123</v>
      </c>
      <c r="K12" s="4">
        <f t="shared" si="13"/>
        <v>6.1499999999999994E-7</v>
      </c>
      <c r="M12">
        <f t="shared" si="14"/>
        <v>1412863317.0731709</v>
      </c>
      <c r="N12">
        <f>M12/1000000</f>
        <v>1412.8633170731709</v>
      </c>
      <c r="Q12">
        <v>3.75356130926829</v>
      </c>
      <c r="R12">
        <v>620.6506714285714</v>
      </c>
      <c r="S12">
        <v>29.796666666666667</v>
      </c>
    </row>
    <row r="13" spans="1:25" x14ac:dyDescent="0.25">
      <c r="A13" t="s">
        <v>9</v>
      </c>
      <c r="B13" t="s">
        <v>25</v>
      </c>
      <c r="D13">
        <v>191.27799999999999</v>
      </c>
      <c r="E13">
        <v>76.793000000000006</v>
      </c>
      <c r="F13">
        <v>13.693</v>
      </c>
      <c r="H13">
        <f t="shared" si="12"/>
        <v>45.643333333333331</v>
      </c>
      <c r="I13">
        <v>5</v>
      </c>
      <c r="J13" s="1">
        <v>0.14000000000000001</v>
      </c>
      <c r="K13" s="4">
        <f t="shared" ref="K13:K14" si="15">(I13*J13)*0.000001</f>
        <v>7.0000000000000007E-7</v>
      </c>
      <c r="M13">
        <f t="shared" ref="M13:M14" si="16">(E13*9.81)/K13</f>
        <v>1076199042.8571429</v>
      </c>
      <c r="N13">
        <f t="shared" ref="N13:N14" si="17">M13/1000000</f>
        <v>1076.199042857143</v>
      </c>
      <c r="Q13">
        <v>2.9779531525714198</v>
      </c>
      <c r="R13">
        <v>438.09952142857202</v>
      </c>
      <c r="S13">
        <v>45.643333333333331</v>
      </c>
      <c r="T13">
        <f t="shared" si="6"/>
        <v>3.0438762809010944</v>
      </c>
      <c r="U13">
        <f t="shared" si="7"/>
        <v>444.30084148351705</v>
      </c>
      <c r="V13">
        <f>AVERAGE(S13:S14)</f>
        <v>44.034999999999997</v>
      </c>
      <c r="W13">
        <f t="shared" si="9"/>
        <v>6.5923128329674618E-2</v>
      </c>
      <c r="X13">
        <f t="shared" si="10"/>
        <v>6.2013200549450005</v>
      </c>
      <c r="Y13">
        <f>_xlfn.STDEV.P(S13:S14)</f>
        <v>1.6083333333333307</v>
      </c>
    </row>
    <row r="14" spans="1:25" x14ac:dyDescent="0.25">
      <c r="A14" t="s">
        <v>10</v>
      </c>
      <c r="B14" t="s">
        <v>25</v>
      </c>
      <c r="D14">
        <v>206.136</v>
      </c>
      <c r="E14">
        <v>70.301000000000002</v>
      </c>
      <c r="F14">
        <v>12.728</v>
      </c>
      <c r="H14">
        <f t="shared" si="12"/>
        <v>42.426666666666669</v>
      </c>
      <c r="I14">
        <v>5</v>
      </c>
      <c r="J14" s="1">
        <v>0.13</v>
      </c>
      <c r="K14" s="4">
        <f t="shared" si="15"/>
        <v>6.5000000000000002E-7</v>
      </c>
      <c r="M14">
        <f t="shared" si="16"/>
        <v>1061004323.0769231</v>
      </c>
      <c r="N14">
        <f t="shared" si="17"/>
        <v>1061.0043230769231</v>
      </c>
      <c r="Q14">
        <v>3.109799409230769</v>
      </c>
      <c r="R14">
        <v>450.50216153846202</v>
      </c>
      <c r="S14">
        <v>42.426666666666669</v>
      </c>
    </row>
    <row r="17" spans="1:29" x14ac:dyDescent="0.25">
      <c r="G17" t="s">
        <v>27</v>
      </c>
      <c r="I17" t="s">
        <v>30</v>
      </c>
      <c r="J17" t="s">
        <v>31</v>
      </c>
    </row>
    <row r="18" spans="1:29" x14ac:dyDescent="0.25">
      <c r="B18" t="s">
        <v>48</v>
      </c>
      <c r="C18" t="s">
        <v>49</v>
      </c>
      <c r="D18" t="s">
        <v>50</v>
      </c>
      <c r="G18" t="s">
        <v>28</v>
      </c>
      <c r="H18">
        <v>0.15</v>
      </c>
      <c r="I18">
        <f>AVERAGE(H18:H20)</f>
        <v>0.15333333333333335</v>
      </c>
      <c r="J18">
        <f>_xlfn.STDEV.P(H18:H20)</f>
        <v>1.2472191289246473E-2</v>
      </c>
      <c r="S18" t="s">
        <v>44</v>
      </c>
      <c r="T18" t="s">
        <v>45</v>
      </c>
      <c r="U18" t="s">
        <v>42</v>
      </c>
      <c r="V18" t="s">
        <v>35</v>
      </c>
      <c r="W18" t="s">
        <v>51</v>
      </c>
      <c r="X18" t="s">
        <v>41</v>
      </c>
      <c r="Y18" t="s">
        <v>14</v>
      </c>
      <c r="Z18" t="s">
        <v>43</v>
      </c>
      <c r="AA18" t="s">
        <v>52</v>
      </c>
    </row>
    <row r="19" spans="1:29" x14ac:dyDescent="0.25">
      <c r="A19" t="s">
        <v>28</v>
      </c>
      <c r="B19">
        <f>D3/(J3*I3*0.01)</f>
        <v>21566.769230769227</v>
      </c>
      <c r="C19">
        <f>B19*98.06</f>
        <v>2114837.3907692302</v>
      </c>
      <c r="D19">
        <f>C19/10^6</f>
        <v>2.1148373907692304</v>
      </c>
      <c r="H19">
        <v>0.14000000000000001</v>
      </c>
      <c r="S19" t="s">
        <v>58</v>
      </c>
      <c r="T19">
        <v>2.1314846515489987</v>
      </c>
      <c r="U19">
        <v>1.6647260779768303E-2</v>
      </c>
      <c r="V19">
        <v>621.00271434782621</v>
      </c>
      <c r="W19">
        <f t="shared" ref="W19:W24" si="18">AC19*10^10</f>
        <v>5.8738327328927502</v>
      </c>
      <c r="X19">
        <v>17.419005652173894</v>
      </c>
      <c r="Y19">
        <v>31.071666666666662</v>
      </c>
      <c r="Z19">
        <v>3.0749999999999993</v>
      </c>
      <c r="AA19">
        <v>7.0868488472219204E-12</v>
      </c>
      <c r="AB19">
        <f>AA19*10^10</f>
        <v>7.0868488472219202E-2</v>
      </c>
      <c r="AC19" s="6">
        <v>5.87383273289275E-10</v>
      </c>
    </row>
    <row r="20" spans="1:29" x14ac:dyDescent="0.25">
      <c r="A20" t="s">
        <v>28</v>
      </c>
      <c r="B20">
        <f t="shared" ref="B20:B30" si="19">D4/(J4*I4*0.01)</f>
        <v>21906.301369863013</v>
      </c>
      <c r="C20">
        <f t="shared" ref="C20:C30" si="20">B20*98.06</f>
        <v>2148131.9123287671</v>
      </c>
      <c r="D20">
        <f t="shared" ref="D20:D30" si="21">C20/10^6</f>
        <v>2.148131912328767</v>
      </c>
      <c r="H20">
        <v>0.17</v>
      </c>
      <c r="S20" t="s">
        <v>57</v>
      </c>
      <c r="T20">
        <v>4.1488609537210754</v>
      </c>
      <c r="U20">
        <v>0.11205762038774214</v>
      </c>
      <c r="V20">
        <v>686.52688235294113</v>
      </c>
      <c r="W20">
        <f t="shared" si="18"/>
        <v>6.1131297466111771</v>
      </c>
      <c r="X20">
        <v>24.109517647058908</v>
      </c>
      <c r="Y20">
        <v>44.23833333333333</v>
      </c>
      <c r="Z20">
        <v>0.92833333333333812</v>
      </c>
      <c r="AA20">
        <v>1.3930448888775141E-11</v>
      </c>
      <c r="AB20">
        <f t="shared" ref="AB20:AB24" si="22">AA20*10^10</f>
        <v>0.1393044888877514</v>
      </c>
      <c r="AC20">
        <v>6.113129746611177E-10</v>
      </c>
    </row>
    <row r="21" spans="1:29" x14ac:dyDescent="0.25">
      <c r="A21" t="s">
        <v>22</v>
      </c>
      <c r="B21">
        <f t="shared" si="19"/>
        <v>41166.666666666664</v>
      </c>
      <c r="C21">
        <f t="shared" si="20"/>
        <v>4036803.333333333</v>
      </c>
      <c r="D21">
        <f t="shared" si="21"/>
        <v>4.0368033333333333</v>
      </c>
      <c r="G21" t="s">
        <v>22</v>
      </c>
      <c r="H21">
        <v>0.26</v>
      </c>
      <c r="I21">
        <f t="shared" ref="I21:I30" si="23">AVERAGE(H21:H23)</f>
        <v>0.28333333333333338</v>
      </c>
      <c r="J21">
        <f t="shared" ref="J21:J30" si="24">_xlfn.STDEV.P(H21:H23)</f>
        <v>1.6996731711975938E-2</v>
      </c>
      <c r="S21" t="s">
        <v>53</v>
      </c>
      <c r="T21">
        <v>4.4372045680851073</v>
      </c>
      <c r="U21">
        <v>0.13925563191489365</v>
      </c>
      <c r="V21">
        <v>914.80009846153996</v>
      </c>
      <c r="W21">
        <f t="shared" si="18"/>
        <v>9.9492314023089925</v>
      </c>
      <c r="X21">
        <v>8.1116215384599855</v>
      </c>
      <c r="Y21">
        <v>16.990000000000002</v>
      </c>
      <c r="Z21">
        <v>2.2766666666666562</v>
      </c>
      <c r="AA21">
        <v>1.9438995635079348E-11</v>
      </c>
      <c r="AB21">
        <f t="shared" si="22"/>
        <v>0.19438995635079348</v>
      </c>
      <c r="AC21">
        <v>9.9492314023089924E-10</v>
      </c>
    </row>
    <row r="22" spans="1:29" x14ac:dyDescent="0.25">
      <c r="A22" t="s">
        <v>22</v>
      </c>
      <c r="B22">
        <f t="shared" si="19"/>
        <v>43452.157598499056</v>
      </c>
      <c r="C22">
        <f t="shared" si="20"/>
        <v>4260918.5741088176</v>
      </c>
      <c r="D22">
        <f t="shared" si="21"/>
        <v>4.2609185741088176</v>
      </c>
      <c r="H22">
        <v>0.3</v>
      </c>
      <c r="S22" t="s">
        <v>54</v>
      </c>
      <c r="T22">
        <v>2.8679313986013977</v>
      </c>
      <c r="U22">
        <v>3.6153216783217701E-2</v>
      </c>
      <c r="V22">
        <v>736.93176947032214</v>
      </c>
      <c r="W22">
        <f t="shared" si="18"/>
        <v>7.125</v>
      </c>
      <c r="X22">
        <v>15.449015145062333</v>
      </c>
      <c r="Y22">
        <v>27.38</v>
      </c>
      <c r="Z22">
        <v>0.69999999999999929</v>
      </c>
      <c r="AA22">
        <v>1.2500000000000009E-11</v>
      </c>
      <c r="AB22">
        <f t="shared" si="22"/>
        <v>0.12500000000000008</v>
      </c>
      <c r="AC22">
        <v>7.1249999999999997E-10</v>
      </c>
    </row>
    <row r="23" spans="1:29" x14ac:dyDescent="0.25">
      <c r="A23" t="s">
        <v>26</v>
      </c>
      <c r="B23">
        <f t="shared" si="19"/>
        <v>46670</v>
      </c>
      <c r="C23">
        <f t="shared" si="20"/>
        <v>4576460.2</v>
      </c>
      <c r="D23">
        <f t="shared" si="21"/>
        <v>4.5764602000000005</v>
      </c>
      <c r="H23">
        <v>0.28999999999999998</v>
      </c>
      <c r="S23" t="s">
        <v>55</v>
      </c>
      <c r="T23">
        <v>3.9064936283183549</v>
      </c>
      <c r="U23">
        <v>0.1529323190500651</v>
      </c>
      <c r="V23">
        <v>606.17709935064931</v>
      </c>
      <c r="W23">
        <f t="shared" si="18"/>
        <v>5.2169527011087693</v>
      </c>
      <c r="X23">
        <v>14.473572077922029</v>
      </c>
      <c r="Y23">
        <v>29.938333333333333</v>
      </c>
      <c r="Z23">
        <v>0.14166666666666394</v>
      </c>
      <c r="AA23">
        <v>2.0869603680111323E-11</v>
      </c>
      <c r="AB23">
        <f t="shared" si="22"/>
        <v>0.20869603680111323</v>
      </c>
      <c r="AC23">
        <v>5.2169527011087693E-10</v>
      </c>
    </row>
    <row r="24" spans="1:29" x14ac:dyDescent="0.25">
      <c r="A24" t="s">
        <v>26</v>
      </c>
      <c r="B24">
        <f t="shared" si="19"/>
        <v>43829.787234042553</v>
      </c>
      <c r="C24">
        <f t="shared" si="20"/>
        <v>4297948.9361702129</v>
      </c>
      <c r="D24">
        <f t="shared" si="21"/>
        <v>4.2979489361702132</v>
      </c>
      <c r="G24" t="s">
        <v>23</v>
      </c>
      <c r="H24">
        <v>0.25</v>
      </c>
      <c r="I24">
        <f t="shared" si="23"/>
        <v>0.26</v>
      </c>
      <c r="J24">
        <f t="shared" si="24"/>
        <v>1.4142135623730963E-2</v>
      </c>
      <c r="S24" t="s">
        <v>56</v>
      </c>
      <c r="T24">
        <v>3.0438762809010944</v>
      </c>
      <c r="U24">
        <v>6.5923128329674618E-2</v>
      </c>
      <c r="V24">
        <v>444.30084148351705</v>
      </c>
      <c r="W24">
        <f t="shared" si="18"/>
        <v>4.0485320517301373</v>
      </c>
      <c r="X24">
        <v>6.2013200549450005</v>
      </c>
      <c r="Y24">
        <v>44.034999999999997</v>
      </c>
      <c r="Z24">
        <v>1.6083333333333307</v>
      </c>
      <c r="AA24">
        <v>1.2406815242937843E-11</v>
      </c>
      <c r="AB24">
        <f t="shared" si="22"/>
        <v>0.12406815242937842</v>
      </c>
      <c r="AC24">
        <v>4.0485320517301373E-10</v>
      </c>
    </row>
    <row r="25" spans="1:29" x14ac:dyDescent="0.25">
      <c r="A25" t="s">
        <v>32</v>
      </c>
      <c r="B25">
        <f t="shared" si="19"/>
        <v>23636.363636363632</v>
      </c>
      <c r="C25">
        <f t="shared" si="20"/>
        <v>2317781.8181818179</v>
      </c>
      <c r="D25">
        <f t="shared" si="21"/>
        <v>2.3177818181818179</v>
      </c>
      <c r="H25">
        <v>0.28000000000000003</v>
      </c>
    </row>
    <row r="26" spans="1:29" x14ac:dyDescent="0.25">
      <c r="A26" t="s">
        <v>32</v>
      </c>
      <c r="B26">
        <f t="shared" si="19"/>
        <v>29615.384615384613</v>
      </c>
      <c r="C26">
        <f t="shared" si="20"/>
        <v>2904084.6153846155</v>
      </c>
      <c r="D26">
        <f t="shared" si="21"/>
        <v>2.9040846153846154</v>
      </c>
      <c r="H26">
        <v>0.25</v>
      </c>
    </row>
    <row r="27" spans="1:29" x14ac:dyDescent="0.25">
      <c r="A27" t="s">
        <v>23</v>
      </c>
      <c r="B27">
        <f t="shared" si="19"/>
        <v>41397.368421052626</v>
      </c>
      <c r="C27">
        <f t="shared" si="20"/>
        <v>4059425.9473684207</v>
      </c>
      <c r="D27">
        <f t="shared" si="21"/>
        <v>4.0594259473684202</v>
      </c>
      <c r="G27" t="s">
        <v>25</v>
      </c>
      <c r="H27">
        <v>0.26</v>
      </c>
      <c r="I27">
        <f t="shared" si="23"/>
        <v>0.28333333333333338</v>
      </c>
      <c r="J27">
        <f t="shared" si="24"/>
        <v>2.054804667656325E-2</v>
      </c>
    </row>
    <row r="28" spans="1:29" x14ac:dyDescent="0.25">
      <c r="A28" t="s">
        <v>24</v>
      </c>
      <c r="B28">
        <f t="shared" si="19"/>
        <v>36055.609756097561</v>
      </c>
      <c r="C28">
        <f t="shared" si="20"/>
        <v>3535613.0926829269</v>
      </c>
      <c r="D28">
        <f t="shared" si="21"/>
        <v>3.5356130926829268</v>
      </c>
      <c r="H28">
        <v>0.28000000000000003</v>
      </c>
    </row>
    <row r="29" spans="1:29" x14ac:dyDescent="0.25">
      <c r="A29" t="s">
        <v>25</v>
      </c>
      <c r="B29">
        <f t="shared" si="19"/>
        <v>27325.428571428565</v>
      </c>
      <c r="C29">
        <f t="shared" si="20"/>
        <v>2679531.5257142852</v>
      </c>
      <c r="D29">
        <f t="shared" si="21"/>
        <v>2.6795315257142853</v>
      </c>
      <c r="H29">
        <v>0.31</v>
      </c>
    </row>
    <row r="30" spans="1:29" x14ac:dyDescent="0.25">
      <c r="A30" t="s">
        <v>25</v>
      </c>
      <c r="B30">
        <f t="shared" si="19"/>
        <v>31713.230769230766</v>
      </c>
      <c r="C30">
        <f t="shared" si="20"/>
        <v>3109799.4092307691</v>
      </c>
      <c r="D30">
        <f t="shared" si="21"/>
        <v>3.109799409230769</v>
      </c>
      <c r="G30" t="s">
        <v>26</v>
      </c>
      <c r="H30">
        <v>0.14000000000000001</v>
      </c>
      <c r="I30">
        <f t="shared" si="23"/>
        <v>0.13</v>
      </c>
      <c r="J30">
        <f t="shared" si="24"/>
        <v>2.1602468994692821E-2</v>
      </c>
    </row>
    <row r="31" spans="1:29" x14ac:dyDescent="0.25">
      <c r="H31">
        <v>0.15</v>
      </c>
    </row>
    <row r="32" spans="1:29" x14ac:dyDescent="0.25">
      <c r="H32">
        <v>0.1</v>
      </c>
    </row>
    <row r="45" spans="23:26" x14ac:dyDescent="0.25">
      <c r="W45">
        <v>0.82</v>
      </c>
      <c r="X45">
        <f>(W45-0.2138)/0.0168</f>
        <v>36.083333333333336</v>
      </c>
      <c r="Y45">
        <f>AVERAGE(X45:X46)</f>
        <v>36.38095238095238</v>
      </c>
      <c r="Z45">
        <f>_xlfn.STDEV.P(X45:X46)</f>
        <v>0.29761904761904745</v>
      </c>
    </row>
    <row r="46" spans="23:26" x14ac:dyDescent="0.25">
      <c r="W46">
        <v>0.83</v>
      </c>
      <c r="X46">
        <f>(W46-0.2138)/0.0168</f>
        <v>36.678571428571431</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Mohsen Esmaiili</dc:creator>
  <cp:lastModifiedBy>mohi kazemi</cp:lastModifiedBy>
  <dcterms:created xsi:type="dcterms:W3CDTF">2024-03-13T09:01:43Z</dcterms:created>
  <dcterms:modified xsi:type="dcterms:W3CDTF">2025-04-27T08:40:46Z</dcterms:modified>
</cp:coreProperties>
</file>