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4D504EF-3D6D-42FA-A239-90350AE709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7" i="1" l="1"/>
  <c r="CI7" i="1"/>
  <c r="CK7" i="1" s="1"/>
  <c r="CH7" i="1"/>
  <c r="AU21" i="1"/>
  <c r="AR21" i="1"/>
  <c r="AO21" i="1"/>
  <c r="AL21" i="1"/>
  <c r="AI21" i="1"/>
  <c r="AF21" i="1"/>
  <c r="CX20" i="1"/>
  <c r="CW20" i="1"/>
  <c r="CV20" i="1"/>
  <c r="BA20" i="1"/>
  <c r="AZ20" i="1"/>
  <c r="AY20" i="1"/>
  <c r="AO20" i="1"/>
  <c r="AL20" i="1"/>
  <c r="AI20" i="1"/>
  <c r="AF20" i="1"/>
  <c r="EG19" i="1"/>
  <c r="EF19" i="1"/>
  <c r="EE19" i="1"/>
  <c r="CX19" i="1"/>
  <c r="CW19" i="1"/>
  <c r="CV19" i="1"/>
  <c r="BV19" i="1"/>
  <c r="BU19" i="1"/>
  <c r="BT19" i="1"/>
  <c r="BA19" i="1"/>
  <c r="AZ19" i="1"/>
  <c r="AY19" i="1"/>
  <c r="AO19" i="1"/>
  <c r="AL19" i="1"/>
  <c r="AI19" i="1"/>
  <c r="AF19" i="1"/>
  <c r="CX18" i="1"/>
  <c r="CW18" i="1"/>
  <c r="CV18" i="1"/>
  <c r="CJ18" i="1"/>
  <c r="CI18" i="1"/>
  <c r="CH18" i="1"/>
  <c r="BH18" i="1"/>
  <c r="BG18" i="1"/>
  <c r="BF18" i="1"/>
  <c r="AU18" i="1"/>
  <c r="AR18" i="1"/>
  <c r="AO18" i="1"/>
  <c r="AL18" i="1"/>
  <c r="AI18" i="1"/>
  <c r="AF18" i="1"/>
  <c r="EN17" i="1"/>
  <c r="EM17" i="1"/>
  <c r="EL17" i="1"/>
  <c r="BA17" i="1"/>
  <c r="AZ17" i="1"/>
  <c r="AY17" i="1"/>
  <c r="AI17" i="1"/>
  <c r="AF17" i="1"/>
  <c r="AF8" i="1"/>
  <c r="AI8" i="1"/>
  <c r="AL8" i="1"/>
  <c r="AO8" i="1"/>
  <c r="AR8" i="1"/>
  <c r="AU8" i="1"/>
  <c r="AY8" i="1"/>
  <c r="AZ8" i="1"/>
  <c r="BA8" i="1"/>
  <c r="CV8" i="1"/>
  <c r="CW8" i="1"/>
  <c r="CX8" i="1"/>
  <c r="DQ8" i="1"/>
  <c r="DR8" i="1"/>
  <c r="DS8" i="1"/>
  <c r="DX8" i="1"/>
  <c r="DY8" i="1"/>
  <c r="DZ8" i="1"/>
  <c r="BW19" i="1" l="1"/>
  <c r="BI18" i="1"/>
  <c r="CY20" i="1"/>
  <c r="BB20" i="1"/>
  <c r="CY8" i="1"/>
  <c r="BB17" i="1"/>
  <c r="EH19" i="1"/>
  <c r="BB19" i="1"/>
  <c r="CY19" i="1"/>
  <c r="CY18" i="1"/>
  <c r="CK18" i="1"/>
  <c r="EO17" i="1"/>
  <c r="BB8" i="1"/>
  <c r="DT8" i="1"/>
  <c r="EA8" i="1"/>
  <c r="AI5" i="1"/>
  <c r="AF5" i="1"/>
  <c r="AU13" i="1" l="1"/>
  <c r="AO13" i="1"/>
  <c r="AR13" i="1"/>
  <c r="AL13" i="1"/>
  <c r="AR15" i="1"/>
  <c r="AL15" i="1"/>
  <c r="AU9" i="1"/>
  <c r="AO9" i="1"/>
  <c r="AR9" i="1"/>
  <c r="AL9" i="1"/>
  <c r="AI16" i="1" l="1"/>
  <c r="AF16" i="1"/>
  <c r="CX15" i="1"/>
  <c r="CW15" i="1"/>
  <c r="CV15" i="1"/>
  <c r="CJ15" i="1"/>
  <c r="CI15" i="1"/>
  <c r="CH15" i="1"/>
  <c r="BA15" i="1"/>
  <c r="AZ15" i="1"/>
  <c r="AY15" i="1"/>
  <c r="AU15" i="1"/>
  <c r="AO15" i="1"/>
  <c r="AI15" i="1"/>
  <c r="AF15" i="1"/>
  <c r="CY15" i="1" l="1"/>
  <c r="CK15" i="1"/>
  <c r="BB15" i="1"/>
  <c r="EN14" i="1" l="1"/>
  <c r="EM14" i="1"/>
  <c r="EL14" i="1"/>
  <c r="DS14" i="1"/>
  <c r="DR14" i="1"/>
  <c r="DQ14" i="1"/>
  <c r="DZ14" i="1"/>
  <c r="DY14" i="1"/>
  <c r="DX14" i="1"/>
  <c r="CX14" i="1"/>
  <c r="CW14" i="1"/>
  <c r="CV14" i="1"/>
  <c r="CQ14" i="1"/>
  <c r="CP14" i="1"/>
  <c r="CO14" i="1"/>
  <c r="BA14" i="1"/>
  <c r="AZ14" i="1"/>
  <c r="AY14" i="1"/>
  <c r="AO14" i="1"/>
  <c r="AL14" i="1"/>
  <c r="AI14" i="1"/>
  <c r="AF14" i="1"/>
  <c r="EO14" i="1" l="1"/>
  <c r="BB14" i="1"/>
  <c r="EA14" i="1"/>
  <c r="DT14" i="1"/>
  <c r="CR14" i="1"/>
  <c r="CY14" i="1"/>
  <c r="AU5" i="1"/>
  <c r="AU6" i="1"/>
  <c r="AU7" i="1"/>
  <c r="AU11" i="1"/>
  <c r="AU2" i="1"/>
  <c r="AO3" i="1"/>
  <c r="AO4" i="1"/>
  <c r="AO6" i="1"/>
  <c r="AO11" i="1"/>
  <c r="AO12" i="1"/>
  <c r="AO2" i="1"/>
  <c r="AI3" i="1"/>
  <c r="AI4" i="1"/>
  <c r="AI6" i="1"/>
  <c r="AI7" i="1"/>
  <c r="AI9" i="1"/>
  <c r="AI10" i="1"/>
  <c r="AI11" i="1"/>
  <c r="AI12" i="1"/>
  <c r="AI13" i="1"/>
  <c r="AI2" i="1"/>
  <c r="AR11" i="1"/>
  <c r="AF13" i="1"/>
  <c r="CQ3" i="1"/>
  <c r="CP3" i="1"/>
  <c r="CO3" i="1"/>
  <c r="CC10" i="1"/>
  <c r="CB10" i="1"/>
  <c r="CA10" i="1"/>
  <c r="EN13" i="1"/>
  <c r="EM13" i="1"/>
  <c r="EL13" i="1"/>
  <c r="BO13" i="1"/>
  <c r="BN13" i="1"/>
  <c r="BM13" i="1"/>
  <c r="DE13" i="1"/>
  <c r="DD13" i="1"/>
  <c r="DC13" i="1"/>
  <c r="DE5" i="1"/>
  <c r="DD5" i="1"/>
  <c r="DC5" i="1"/>
  <c r="CR3" i="1" l="1"/>
  <c r="BP13" i="1"/>
  <c r="CD10" i="1"/>
  <c r="EO13" i="1"/>
  <c r="DF13" i="1"/>
  <c r="DF5" i="1"/>
  <c r="EG12" i="1" l="1"/>
  <c r="EF12" i="1"/>
  <c r="EE12" i="1"/>
  <c r="EN10" i="1"/>
  <c r="EM10" i="1"/>
  <c r="EL10" i="1"/>
  <c r="EH12" i="1" l="1"/>
  <c r="EO10" i="1"/>
  <c r="BO6" i="1" l="1"/>
  <c r="BN6" i="1"/>
  <c r="BM6" i="1"/>
  <c r="BP6" i="1" l="1"/>
  <c r="DZ6" i="1"/>
  <c r="DY6" i="1"/>
  <c r="DX6" i="1"/>
  <c r="DL13" i="1"/>
  <c r="DK13" i="1"/>
  <c r="DJ13" i="1"/>
  <c r="BH13" i="1"/>
  <c r="BG13" i="1"/>
  <c r="BF13" i="1"/>
  <c r="EA6" i="1" l="1"/>
  <c r="BI13" i="1"/>
  <c r="DM13" i="1"/>
  <c r="CX5" i="1" l="1"/>
  <c r="CW5" i="1"/>
  <c r="CV5" i="1"/>
  <c r="BV5" i="1"/>
  <c r="BU5" i="1"/>
  <c r="BT5" i="1"/>
  <c r="AR5" i="1"/>
  <c r="CX10" i="1"/>
  <c r="CW10" i="1"/>
  <c r="CV10" i="1"/>
  <c r="BV10" i="1"/>
  <c r="BU10" i="1"/>
  <c r="BT10" i="1"/>
  <c r="BH10" i="1"/>
  <c r="BG10" i="1"/>
  <c r="BF10" i="1"/>
  <c r="AF10" i="1"/>
  <c r="DZ12" i="1"/>
  <c r="DY12" i="1"/>
  <c r="DX12" i="1"/>
  <c r="CX12" i="1"/>
  <c r="CW12" i="1"/>
  <c r="CV12" i="1"/>
  <c r="BH12" i="1"/>
  <c r="BG12" i="1"/>
  <c r="BF12" i="1"/>
  <c r="AL12" i="1"/>
  <c r="AF12" i="1"/>
  <c r="DL11" i="1"/>
  <c r="DK11" i="1"/>
  <c r="DJ11" i="1"/>
  <c r="BV11" i="1"/>
  <c r="BU11" i="1"/>
  <c r="BT11" i="1"/>
  <c r="CJ11" i="1"/>
  <c r="CI11" i="1"/>
  <c r="CH11" i="1"/>
  <c r="BA11" i="1"/>
  <c r="AZ11" i="1"/>
  <c r="AY11" i="1"/>
  <c r="AL11" i="1"/>
  <c r="AF11" i="1"/>
  <c r="EG9" i="1"/>
  <c r="EF9" i="1"/>
  <c r="EE9" i="1"/>
  <c r="AF9" i="1"/>
  <c r="AR7" i="1"/>
  <c r="DS7" i="1"/>
  <c r="DR7" i="1"/>
  <c r="DQ7" i="1"/>
  <c r="BA7" i="1"/>
  <c r="AZ7" i="1"/>
  <c r="AY7" i="1"/>
  <c r="AF7" i="1"/>
  <c r="CX6" i="1"/>
  <c r="CW6" i="1"/>
  <c r="CV6" i="1"/>
  <c r="DL6" i="1"/>
  <c r="DK6" i="1"/>
  <c r="DJ6" i="1"/>
  <c r="AR6" i="1"/>
  <c r="AL6" i="1"/>
  <c r="AF6" i="1"/>
  <c r="AL4" i="1"/>
  <c r="AF4" i="1"/>
  <c r="CX3" i="1"/>
  <c r="CW3" i="1"/>
  <c r="CV3" i="1"/>
  <c r="BA3" i="1"/>
  <c r="AZ3" i="1"/>
  <c r="AY3" i="1"/>
  <c r="AL3" i="1"/>
  <c r="AF3" i="1"/>
  <c r="BA2" i="1"/>
  <c r="AZ2" i="1"/>
  <c r="AY2" i="1"/>
  <c r="CJ2" i="1"/>
  <c r="CI2" i="1"/>
  <c r="CH2" i="1"/>
  <c r="CC2" i="1"/>
  <c r="CB2" i="1"/>
  <c r="CA2" i="1"/>
  <c r="AR2" i="1"/>
  <c r="AL2" i="1"/>
  <c r="AF2" i="1"/>
  <c r="BW5" i="1" l="1"/>
  <c r="CY5" i="1"/>
  <c r="BW10" i="1"/>
  <c r="BI10" i="1"/>
  <c r="CY10" i="1"/>
  <c r="BI12" i="1"/>
  <c r="CK11" i="1"/>
  <c r="DM11" i="1"/>
  <c r="BW11" i="1"/>
  <c r="BB11" i="1"/>
  <c r="EA12" i="1"/>
  <c r="CY12" i="1"/>
  <c r="CY6" i="1"/>
  <c r="EH9" i="1"/>
  <c r="BB7" i="1"/>
  <c r="DM6" i="1"/>
  <c r="DT7" i="1"/>
  <c r="BB3" i="1"/>
  <c r="BB2" i="1"/>
  <c r="CY3" i="1"/>
  <c r="CD2" i="1"/>
  <c r="CK2" i="1"/>
</calcChain>
</file>

<file path=xl/sharedStrings.xml><?xml version="1.0" encoding="utf-8"?>
<sst xmlns="http://schemas.openxmlformats.org/spreadsheetml/2006/main" count="525" uniqueCount="155">
  <si>
    <t xml:space="preserve">S.no </t>
  </si>
  <si>
    <t>year of study</t>
  </si>
  <si>
    <t xml:space="preserve">Year of publication </t>
  </si>
  <si>
    <t>aim of the study</t>
  </si>
  <si>
    <t xml:space="preserve">region </t>
  </si>
  <si>
    <t xml:space="preserve">response rate </t>
  </si>
  <si>
    <t>Lr</t>
  </si>
  <si>
    <t>Ur</t>
  </si>
  <si>
    <t>logLr</t>
  </si>
  <si>
    <t>logUr</t>
  </si>
  <si>
    <t>selogr</t>
  </si>
  <si>
    <t>logr</t>
  </si>
  <si>
    <t>availability of drug and equipment</t>
  </si>
  <si>
    <t xml:space="preserve">Having adequate knowledge regarding labor pain management </t>
  </si>
  <si>
    <t>Amhara</t>
  </si>
  <si>
    <t xml:space="preserve">to assess utilization of labor pain management methods and associated factors among obstetric care givers </t>
  </si>
  <si>
    <t>aimed to determine the utilization of non-pharmacological labor pain management (NPLPM) and associated factors among skilled birth attendants (SBAs)</t>
  </si>
  <si>
    <t>calculated sample size</t>
  </si>
  <si>
    <t>Case</t>
  </si>
  <si>
    <t>Favorable attitude toward labor pain management</t>
  </si>
  <si>
    <t>availability of labor pain management protoco</t>
  </si>
  <si>
    <t>Harari</t>
  </si>
  <si>
    <t>to assess obstetrics care providers’ attitudes and utilization of nonpharmacological labor pain management</t>
  </si>
  <si>
    <t>Sidama</t>
  </si>
  <si>
    <t>to assess labour pain management practice, attitudes towards these practices and associated sociodemographic characteristics among obstetric care providers</t>
  </si>
  <si>
    <t>Case of NPLPM</t>
  </si>
  <si>
    <t>case of PLPM</t>
  </si>
  <si>
    <t>BSc and above relative to diploma</t>
  </si>
  <si>
    <t>type of LPM studied</t>
  </si>
  <si>
    <t>Addis Ababa</t>
  </si>
  <si>
    <t>to assess level of obstetric analgesia utilization and associated factors among obstetric care providers in public hospitals</t>
  </si>
  <si>
    <t>to assess knowledge, and use of labour pain relief methods and associated factors among obstetric caregivers</t>
  </si>
  <si>
    <t>assessing knowledge, attitude, and practice, and associated factors towards labor pain management among skilled birth attendants working at hospitals</t>
  </si>
  <si>
    <t>study setting</t>
  </si>
  <si>
    <t>Public hospitals and health centers</t>
  </si>
  <si>
    <t>public health centers</t>
  </si>
  <si>
    <t>Oromia</t>
  </si>
  <si>
    <t>s to assess labor pain management practice and associated factors among obstetric care givers in public health facilities</t>
  </si>
  <si>
    <t>public hospitals and health centers</t>
  </si>
  <si>
    <t>to assess the utilization of labor pain analgesia and associated factors among obstetric care providers at all levels of health facilities</t>
  </si>
  <si>
    <t>Being Midwife</t>
  </si>
  <si>
    <t>Healthcare provider who received traning on pain managment</t>
  </si>
  <si>
    <t>public hospitals</t>
  </si>
  <si>
    <t>to assess utilization of labor analgesia and associated factors among obstetric caregivers working at public hospitals</t>
  </si>
  <si>
    <t>SNNPR</t>
  </si>
  <si>
    <t>study partcipants</t>
  </si>
  <si>
    <t>obstetric care providers;</t>
  </si>
  <si>
    <t>to assess the practice of labor pain management and associated factors among skilled attendants working in public health facilities</t>
  </si>
  <si>
    <t>to assess perceptions and practice of labor pain-relief methods and its perceived barriers among Obstetric Care Providers in Public Health Facilities</t>
  </si>
  <si>
    <t>Data collection method</t>
  </si>
  <si>
    <t>Self-administered questionnaire</t>
  </si>
  <si>
    <t>Study design</t>
  </si>
  <si>
    <t>CSS</t>
  </si>
  <si>
    <t>Sampling technique</t>
  </si>
  <si>
    <t>SRS</t>
  </si>
  <si>
    <t>CS</t>
  </si>
  <si>
    <t>Mixed CSS</t>
  </si>
  <si>
    <t>Midwives</t>
  </si>
  <si>
    <t>to assess non-pharmacologic labor pain management practice and its associated factors among midwives working in selected public hospitals</t>
  </si>
  <si>
    <t>to evaluate the perceptions, practice and associated factors of labor pain management</t>
  </si>
  <si>
    <t>LCI</t>
  </si>
  <si>
    <t>UCI</t>
  </si>
  <si>
    <t>LCI of Ph</t>
  </si>
  <si>
    <t>UCI of Ph</t>
  </si>
  <si>
    <t>LCI of NP</t>
  </si>
  <si>
    <t>UCI of NP</t>
  </si>
  <si>
    <t>Being Physician</t>
  </si>
  <si>
    <t>Positive perceptions of LPM/excpectation of labor pain as sever/Having ideaof pharmacologic obstetric analgesia has effect on the labor and delivery outcomes</t>
  </si>
  <si>
    <t>Being female</t>
  </si>
  <si>
    <t>allow companionship/Presence of chance for mothers to prefer labor pain management methods in the facility</t>
  </si>
  <si>
    <t>Clinical experience of 10 or more years then less then 5 years</t>
  </si>
  <si>
    <t>Clinical experience of 6-9 years than less than at least 2 years</t>
  </si>
  <si>
    <t>Public hospitals</t>
  </si>
  <si>
    <t>skilled birth attendants</t>
  </si>
  <si>
    <t>Sep LPMP CI</t>
  </si>
  <si>
    <t>sep NPLPM CI</t>
  </si>
  <si>
    <t>sep PLPM CI</t>
  </si>
  <si>
    <t>Public Hospitals</t>
  </si>
  <si>
    <t xml:space="preserve">public hospitals </t>
  </si>
  <si>
    <t>to assess practice of labor pain management, its perceived barriers and associated factors among obstetric care providers</t>
  </si>
  <si>
    <t xml:space="preserve">to assess utilization of obstetric analgesia in labor pain management and associated factors among obstetric caregivers in public health facilities </t>
  </si>
  <si>
    <t>Year of the study data collection</t>
  </si>
  <si>
    <t>multi-center</t>
  </si>
  <si>
    <t>working at private primary hospitals/favorable or conducive enviroment/working in satisfactory delivery rooms /no work load</t>
  </si>
  <si>
    <t>Publication status</t>
  </si>
  <si>
    <t>overall sample size</t>
  </si>
  <si>
    <t>&lt;384</t>
  </si>
  <si>
    <t>&gt;=384</t>
  </si>
  <si>
    <t>achieved sample size</t>
  </si>
  <si>
    <t xml:space="preserve">Public hospitals </t>
  </si>
  <si>
    <t>public and private hospitals</t>
  </si>
  <si>
    <t>Public hospitals, and health centers and private hospital and clinics</t>
  </si>
  <si>
    <t>Type of health facility</t>
  </si>
  <si>
    <t>Type of health sector</t>
  </si>
  <si>
    <t>Public hospital</t>
  </si>
  <si>
    <t>to assess knowledge, attitude and practice of labor analgesia among healthcare providers</t>
  </si>
  <si>
    <t>single-center</t>
  </si>
  <si>
    <t>SSR</t>
  </si>
  <si>
    <t>SCS</t>
  </si>
  <si>
    <t>Sampling Techniques</t>
  </si>
  <si>
    <t>Probability sampling</t>
  </si>
  <si>
    <t xml:space="preserve">Non-probability sampling </t>
  </si>
  <si>
    <t>to assess non-pharmacological labor pain management utilization and its associated factors among</t>
  </si>
  <si>
    <t>to assess practice of non-pharmacological labor pain management and associated factors among skilled birth attendants</t>
  </si>
  <si>
    <t>Standard error of overall LPMP</t>
  </si>
  <si>
    <t>Standard error of N-PLPMP</t>
  </si>
  <si>
    <t>Standard error of P-LPMP</t>
  </si>
  <si>
    <t>Effect size of N-PLPMP</t>
  </si>
  <si>
    <t>Effect size of P-LPMP</t>
  </si>
  <si>
    <t>Effect size of the overall LPMP</t>
  </si>
  <si>
    <t>Both N-PLPMP and P-LPMP</t>
  </si>
  <si>
    <t>Only N-PLPMP</t>
  </si>
  <si>
    <t>Only P-LPMP</t>
  </si>
  <si>
    <t>Shiferaw A et al., 2022</t>
  </si>
  <si>
    <t>Getu AA et al., 2020</t>
  </si>
  <si>
    <t>Eyeberu A et al., 2022</t>
  </si>
  <si>
    <t>Eyeberu A et al., 2023</t>
  </si>
  <si>
    <t>Wakgari N et al., 2020</t>
  </si>
  <si>
    <t>Gido R et al., 2021</t>
  </si>
  <si>
    <t>Bishaw KA et al., 2020</t>
  </si>
  <si>
    <t>Solomon ET et al., 2021</t>
  </si>
  <si>
    <t>Melesse GT et al., 2021</t>
  </si>
  <si>
    <t>Terfasa EA et al., 2022</t>
  </si>
  <si>
    <t>Alelgn Y et al., 2022</t>
  </si>
  <si>
    <t>Wassihun B et al., 2022</t>
  </si>
  <si>
    <t>Foto LL et al., 2023</t>
  </si>
  <si>
    <t>Ganta M et al., 2021</t>
  </si>
  <si>
    <t>Wondimu L et al., 2024</t>
  </si>
  <si>
    <t>Mekete D et al., 2025</t>
  </si>
  <si>
    <t>Adem M et al., 2024</t>
  </si>
  <si>
    <t>Geltore TE et al., 2018</t>
  </si>
  <si>
    <t>Biratu M et al., 2019</t>
  </si>
  <si>
    <t>Melesse AS et al., 2022</t>
  </si>
  <si>
    <t>Both hospitals and health centers</t>
  </si>
  <si>
    <t xml:space="preserve">Only hospitals </t>
  </si>
  <si>
    <t>Only health centers</t>
  </si>
  <si>
    <t>Only public health facility</t>
  </si>
  <si>
    <t>Prior to COVID19</t>
  </si>
  <si>
    <t>During COVID19</t>
  </si>
  <si>
    <t>After COVID19</t>
  </si>
  <si>
    <t>Authors, year</t>
  </si>
  <si>
    <t>Both public and private health facility</t>
  </si>
  <si>
    <t>JBI RoB</t>
  </si>
  <si>
    <t>NOS RoB</t>
  </si>
  <si>
    <t>Moderate</t>
  </si>
  <si>
    <t>Low</t>
  </si>
  <si>
    <t>JBI</t>
  </si>
  <si>
    <t>NOS</t>
  </si>
  <si>
    <t xml:space="preserve">Published </t>
  </si>
  <si>
    <t>year_cat</t>
  </si>
  <si>
    <t>sample_cat</t>
  </si>
  <si>
    <t>Unpublished</t>
  </si>
  <si>
    <t>Year of publication (2022-2025)</t>
  </si>
  <si>
    <t>Year of publication (2018-2021)</t>
  </si>
  <si>
    <t>Year of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</si>
</sst>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9" borderId="1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left" vertical="center"/>
    </xf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21"/>
  <sheetViews>
    <sheetView tabSelected="1" topLeftCell="CD1" zoomScale="87" zoomScaleNormal="87" workbookViewId="0">
      <selection activeCell="CO12" sqref="CO12"/>
    </sheetView>
  </sheetViews>
  <sheetFormatPr defaultRowHeight="15" x14ac:dyDescent="0.25"/>
  <cols>
    <col min="1" max="1" width="4" style="5" customWidth="1"/>
    <col min="2" max="2" width="5.7109375" style="1" customWidth="1"/>
    <col min="3" max="3" width="6.42578125" style="1" customWidth="1"/>
    <col min="4" max="4" width="5.42578125" style="1" customWidth="1"/>
    <col min="5" max="7" width="6" style="1" customWidth="1"/>
    <col min="8" max="8" width="14.42578125" style="8" customWidth="1"/>
    <col min="9" max="9" width="7" style="1" customWidth="1"/>
    <col min="10" max="12" width="6.42578125" style="1" customWidth="1"/>
    <col min="13" max="13" width="5.5703125" style="1" customWidth="1"/>
    <col min="14" max="14" width="5.5703125" style="3" customWidth="1"/>
    <col min="15" max="15" width="6" style="1" customWidth="1"/>
    <col min="16" max="16" width="5" style="1" customWidth="1"/>
    <col min="17" max="19" width="4.28515625" style="1" customWidth="1"/>
    <col min="20" max="26" width="5.5703125" style="1" customWidth="1"/>
    <col min="27" max="27" width="6.28515625" style="1" customWidth="1"/>
    <col min="28" max="28" width="5.28515625" style="34" customWidth="1"/>
    <col min="29" max="29" width="5.7109375" style="1" customWidth="1"/>
    <col min="30" max="30" width="5.5703125" style="1" customWidth="1"/>
    <col min="31" max="31" width="6.85546875" style="1" customWidth="1"/>
    <col min="32" max="32" width="7.85546875" style="1" customWidth="1"/>
    <col min="33" max="35" width="6.28515625" style="1" customWidth="1"/>
    <col min="36" max="36" width="5" style="1" customWidth="1"/>
    <col min="37" max="37" width="7.7109375" style="1" bestFit="1" customWidth="1"/>
    <col min="38" max="38" width="7" style="1" customWidth="1"/>
    <col min="39" max="39" width="6.140625" style="1" customWidth="1"/>
    <col min="40" max="40" width="6" style="1" customWidth="1"/>
    <col min="41" max="41" width="7.28515625" style="1" customWidth="1"/>
    <col min="42" max="42" width="5.85546875" style="1" customWidth="1"/>
    <col min="43" max="43" width="6.140625" style="1" customWidth="1"/>
    <col min="44" max="44" width="7.42578125" style="1" customWidth="1"/>
    <col min="45" max="45" width="5.7109375" style="1" customWidth="1"/>
    <col min="46" max="46" width="5.5703125" style="1" customWidth="1"/>
    <col min="47" max="47" width="6.28515625" style="1" customWidth="1"/>
    <col min="48" max="50" width="9.5703125" style="1" bestFit="1" customWidth="1"/>
    <col min="51" max="54" width="15" style="1" bestFit="1" customWidth="1"/>
    <col min="55" max="75" width="11.5703125" style="1" customWidth="1"/>
    <col min="76" max="78" width="9.5703125" style="1" bestFit="1" customWidth="1"/>
    <col min="79" max="80" width="15" style="1" bestFit="1" customWidth="1"/>
    <col min="81" max="81" width="11.5703125" style="1" customWidth="1"/>
    <col min="82" max="82" width="15" style="1" bestFit="1" customWidth="1"/>
    <col min="83" max="85" width="9.5703125" style="1" bestFit="1" customWidth="1"/>
    <col min="86" max="89" width="13.7109375" style="1" bestFit="1" customWidth="1"/>
    <col min="90" max="96" width="13.42578125" style="1" customWidth="1"/>
    <col min="97" max="145" width="9.42578125" style="1" bestFit="1" customWidth="1"/>
    <col min="146" max="16384" width="9.140625" style="1"/>
  </cols>
  <sheetData>
    <row r="1" spans="1:194" ht="15" customHeight="1" x14ac:dyDescent="0.25">
      <c r="A1" s="23" t="s">
        <v>0</v>
      </c>
      <c r="B1" s="23" t="s">
        <v>140</v>
      </c>
      <c r="C1" s="23" t="s">
        <v>1</v>
      </c>
      <c r="D1" s="23" t="s">
        <v>81</v>
      </c>
      <c r="E1" s="23" t="s">
        <v>2</v>
      </c>
      <c r="F1" s="23" t="s">
        <v>154</v>
      </c>
      <c r="G1" s="23" t="s">
        <v>149</v>
      </c>
      <c r="H1" s="14" t="s">
        <v>84</v>
      </c>
      <c r="I1" s="23" t="s">
        <v>4</v>
      </c>
      <c r="J1" s="23" t="s">
        <v>33</v>
      </c>
      <c r="K1" s="23" t="s">
        <v>92</v>
      </c>
      <c r="L1" s="23" t="s">
        <v>93</v>
      </c>
      <c r="M1" s="23" t="s">
        <v>45</v>
      </c>
      <c r="N1" s="23" t="s">
        <v>49</v>
      </c>
      <c r="O1" s="23" t="s">
        <v>3</v>
      </c>
      <c r="P1" s="23" t="s">
        <v>51</v>
      </c>
      <c r="Q1" s="23" t="s">
        <v>99</v>
      </c>
      <c r="R1" s="23" t="s">
        <v>53</v>
      </c>
      <c r="S1" s="23" t="s">
        <v>33</v>
      </c>
      <c r="T1" s="23" t="s">
        <v>28</v>
      </c>
      <c r="U1" s="23" t="s">
        <v>142</v>
      </c>
      <c r="V1" s="23" t="s">
        <v>146</v>
      </c>
      <c r="W1" s="23" t="s">
        <v>143</v>
      </c>
      <c r="X1" s="23" t="s">
        <v>147</v>
      </c>
      <c r="Y1" s="23" t="s">
        <v>85</v>
      </c>
      <c r="Z1" s="1" t="s">
        <v>150</v>
      </c>
      <c r="AA1" s="23" t="s">
        <v>17</v>
      </c>
      <c r="AB1" s="32" t="s">
        <v>88</v>
      </c>
      <c r="AC1" s="23" t="s">
        <v>18</v>
      </c>
      <c r="AD1" s="23" t="s">
        <v>5</v>
      </c>
      <c r="AE1" s="23" t="s">
        <v>109</v>
      </c>
      <c r="AF1" s="23" t="s">
        <v>104</v>
      </c>
      <c r="AG1" s="31" t="s">
        <v>60</v>
      </c>
      <c r="AH1" s="31" t="s">
        <v>61</v>
      </c>
      <c r="AI1" s="31" t="s">
        <v>74</v>
      </c>
      <c r="AJ1" s="23" t="s">
        <v>25</v>
      </c>
      <c r="AK1" s="23" t="s">
        <v>107</v>
      </c>
      <c r="AL1" s="23" t="s">
        <v>105</v>
      </c>
      <c r="AM1" s="31" t="s">
        <v>64</v>
      </c>
      <c r="AN1" s="31" t="s">
        <v>65</v>
      </c>
      <c r="AO1" s="31" t="s">
        <v>75</v>
      </c>
      <c r="AP1" s="23" t="s">
        <v>26</v>
      </c>
      <c r="AQ1" s="23" t="s">
        <v>108</v>
      </c>
      <c r="AR1" s="23" t="s">
        <v>106</v>
      </c>
      <c r="AS1" s="31" t="s">
        <v>62</v>
      </c>
      <c r="AT1" s="31" t="s">
        <v>63</v>
      </c>
      <c r="AU1" s="31" t="s">
        <v>76</v>
      </c>
      <c r="AV1" s="23" t="s">
        <v>13</v>
      </c>
      <c r="AW1" s="23" t="s">
        <v>6</v>
      </c>
      <c r="AX1" s="23" t="s">
        <v>7</v>
      </c>
      <c r="AY1" s="23" t="s">
        <v>8</v>
      </c>
      <c r="AZ1" s="23" t="s">
        <v>9</v>
      </c>
      <c r="BA1" s="23" t="s">
        <v>11</v>
      </c>
      <c r="BB1" s="23" t="s">
        <v>10</v>
      </c>
      <c r="BC1" s="23" t="s">
        <v>40</v>
      </c>
      <c r="BD1" s="23" t="s">
        <v>6</v>
      </c>
      <c r="BE1" s="23" t="s">
        <v>7</v>
      </c>
      <c r="BF1" s="23" t="s">
        <v>8</v>
      </c>
      <c r="BG1" s="23" t="s">
        <v>9</v>
      </c>
      <c r="BH1" s="23" t="s">
        <v>11</v>
      </c>
      <c r="BI1" s="23" t="s">
        <v>10</v>
      </c>
      <c r="BJ1" s="23" t="s">
        <v>66</v>
      </c>
      <c r="BK1" s="23" t="s">
        <v>6</v>
      </c>
      <c r="BL1" s="23" t="s">
        <v>7</v>
      </c>
      <c r="BM1" s="23" t="s">
        <v>8</v>
      </c>
      <c r="BN1" s="23" t="s">
        <v>9</v>
      </c>
      <c r="BO1" s="23" t="s">
        <v>11</v>
      </c>
      <c r="BP1" s="23" t="s">
        <v>10</v>
      </c>
      <c r="BQ1" s="23" t="s">
        <v>41</v>
      </c>
      <c r="BR1" s="23" t="s">
        <v>6</v>
      </c>
      <c r="BS1" s="23" t="s">
        <v>7</v>
      </c>
      <c r="BT1" s="23" t="s">
        <v>8</v>
      </c>
      <c r="BU1" s="23" t="s">
        <v>9</v>
      </c>
      <c r="BV1" s="23" t="s">
        <v>11</v>
      </c>
      <c r="BW1" s="23" t="s">
        <v>10</v>
      </c>
      <c r="BX1" s="23" t="s">
        <v>69</v>
      </c>
      <c r="BY1" s="23" t="s">
        <v>6</v>
      </c>
      <c r="BZ1" s="23" t="s">
        <v>7</v>
      </c>
      <c r="CA1" s="23" t="s">
        <v>8</v>
      </c>
      <c r="CB1" s="23" t="s">
        <v>9</v>
      </c>
      <c r="CC1" s="23" t="s">
        <v>11</v>
      </c>
      <c r="CD1" s="23" t="s">
        <v>10</v>
      </c>
      <c r="CE1" s="23" t="s">
        <v>12</v>
      </c>
      <c r="CF1" s="23" t="s">
        <v>6</v>
      </c>
      <c r="CG1" s="23" t="s">
        <v>7</v>
      </c>
      <c r="CH1" s="23" t="s">
        <v>8</v>
      </c>
      <c r="CI1" s="23" t="s">
        <v>9</v>
      </c>
      <c r="CJ1" s="23" t="s">
        <v>11</v>
      </c>
      <c r="CK1" s="23" t="s">
        <v>10</v>
      </c>
      <c r="CL1" s="23" t="s">
        <v>20</v>
      </c>
      <c r="CM1" s="23" t="s">
        <v>6</v>
      </c>
      <c r="CN1" s="23" t="s">
        <v>7</v>
      </c>
      <c r="CO1" s="23" t="s">
        <v>8</v>
      </c>
      <c r="CP1" s="23" t="s">
        <v>9</v>
      </c>
      <c r="CQ1" s="23" t="s">
        <v>11</v>
      </c>
      <c r="CR1" s="23" t="s">
        <v>10</v>
      </c>
      <c r="CS1" s="23" t="s">
        <v>19</v>
      </c>
      <c r="CT1" s="23" t="s">
        <v>6</v>
      </c>
      <c r="CU1" s="23" t="s">
        <v>7</v>
      </c>
      <c r="CV1" s="23" t="s">
        <v>8</v>
      </c>
      <c r="CW1" s="23" t="s">
        <v>9</v>
      </c>
      <c r="CX1" s="23" t="s">
        <v>11</v>
      </c>
      <c r="CY1" s="23" t="s">
        <v>10</v>
      </c>
      <c r="CZ1" s="23" t="s">
        <v>68</v>
      </c>
      <c r="DA1" s="23" t="s">
        <v>6</v>
      </c>
      <c r="DB1" s="23" t="s">
        <v>7</v>
      </c>
      <c r="DC1" s="23" t="s">
        <v>8</v>
      </c>
      <c r="DD1" s="23" t="s">
        <v>9</v>
      </c>
      <c r="DE1" s="23" t="s">
        <v>11</v>
      </c>
      <c r="DF1" s="23" t="s">
        <v>10</v>
      </c>
      <c r="DG1" s="23" t="s">
        <v>27</v>
      </c>
      <c r="DH1" s="23" t="s">
        <v>6</v>
      </c>
      <c r="DI1" s="23" t="s">
        <v>7</v>
      </c>
      <c r="DJ1" s="23" t="s">
        <v>8</v>
      </c>
      <c r="DK1" s="23" t="s">
        <v>9</v>
      </c>
      <c r="DL1" s="23" t="s">
        <v>11</v>
      </c>
      <c r="DM1" s="23" t="s">
        <v>10</v>
      </c>
      <c r="DN1" s="23" t="s">
        <v>70</v>
      </c>
      <c r="DO1" s="23" t="s">
        <v>6</v>
      </c>
      <c r="DP1" s="23" t="s">
        <v>7</v>
      </c>
      <c r="DQ1" s="23" t="s">
        <v>8</v>
      </c>
      <c r="DR1" s="23" t="s">
        <v>9</v>
      </c>
      <c r="DS1" s="23" t="s">
        <v>11</v>
      </c>
      <c r="DT1" s="23" t="s">
        <v>10</v>
      </c>
      <c r="DU1" s="23" t="s">
        <v>71</v>
      </c>
      <c r="DV1" s="23" t="s">
        <v>6</v>
      </c>
      <c r="DW1" s="23" t="s">
        <v>7</v>
      </c>
      <c r="DX1" s="23" t="s">
        <v>8</v>
      </c>
      <c r="DY1" s="23" t="s">
        <v>9</v>
      </c>
      <c r="DZ1" s="23" t="s">
        <v>11</v>
      </c>
      <c r="EA1" s="23" t="s">
        <v>10</v>
      </c>
      <c r="EB1" s="23" t="s">
        <v>83</v>
      </c>
      <c r="EC1" s="23" t="s">
        <v>6</v>
      </c>
      <c r="ED1" s="23" t="s">
        <v>7</v>
      </c>
      <c r="EE1" s="23" t="s">
        <v>8</v>
      </c>
      <c r="EF1" s="23" t="s">
        <v>9</v>
      </c>
      <c r="EG1" s="23" t="s">
        <v>11</v>
      </c>
      <c r="EH1" s="23" t="s">
        <v>10</v>
      </c>
      <c r="EI1" s="23" t="s">
        <v>67</v>
      </c>
      <c r="EJ1" s="23" t="s">
        <v>6</v>
      </c>
      <c r="EK1" s="23" t="s">
        <v>7</v>
      </c>
      <c r="EL1" s="23" t="s">
        <v>8</v>
      </c>
      <c r="EM1" s="23" t="s">
        <v>9</v>
      </c>
      <c r="EN1" s="23" t="s">
        <v>11</v>
      </c>
      <c r="EO1" s="23" t="s">
        <v>10</v>
      </c>
    </row>
    <row r="2" spans="1:194" s="2" customFormat="1" ht="19.5" customHeight="1" x14ac:dyDescent="0.25">
      <c r="A2" s="19">
        <v>1</v>
      </c>
      <c r="B2" s="11" t="s">
        <v>113</v>
      </c>
      <c r="C2" s="10">
        <v>2020</v>
      </c>
      <c r="D2" s="11" t="s">
        <v>138</v>
      </c>
      <c r="E2" s="11">
        <v>2022</v>
      </c>
      <c r="F2" s="11" t="s">
        <v>152</v>
      </c>
      <c r="G2" s="11">
        <v>2</v>
      </c>
      <c r="H2" s="16" t="s">
        <v>148</v>
      </c>
      <c r="I2" s="11" t="s">
        <v>14</v>
      </c>
      <c r="J2" s="11" t="s">
        <v>34</v>
      </c>
      <c r="K2" s="10" t="s">
        <v>133</v>
      </c>
      <c r="L2" s="20" t="s">
        <v>136</v>
      </c>
      <c r="M2" s="11" t="s">
        <v>46</v>
      </c>
      <c r="N2" s="11" t="s">
        <v>50</v>
      </c>
      <c r="O2" s="11" t="s">
        <v>15</v>
      </c>
      <c r="P2" s="11" t="s">
        <v>52</v>
      </c>
      <c r="Q2" s="12" t="s">
        <v>98</v>
      </c>
      <c r="R2" s="11" t="s">
        <v>100</v>
      </c>
      <c r="S2" s="13" t="s">
        <v>82</v>
      </c>
      <c r="T2" s="20" t="s">
        <v>110</v>
      </c>
      <c r="U2" s="27" t="s">
        <v>145</v>
      </c>
      <c r="V2" s="27">
        <v>1</v>
      </c>
      <c r="W2" s="27" t="s">
        <v>144</v>
      </c>
      <c r="X2" s="27">
        <v>0</v>
      </c>
      <c r="Y2" s="11" t="s">
        <v>86</v>
      </c>
      <c r="Z2" s="11">
        <v>1</v>
      </c>
      <c r="AA2" s="11">
        <v>323</v>
      </c>
      <c r="AB2" s="12">
        <v>305</v>
      </c>
      <c r="AC2" s="11">
        <v>149</v>
      </c>
      <c r="AD2" s="11">
        <v>94.4</v>
      </c>
      <c r="AE2" s="11">
        <v>48.9</v>
      </c>
      <c r="AF2" s="11">
        <f t="shared" ref="AF2:AF12" si="0">SQRT(AE2*(100-AE2)/AB2)</f>
        <v>2.8622987437304053</v>
      </c>
      <c r="AG2" s="11">
        <v>44.3</v>
      </c>
      <c r="AH2" s="11">
        <v>54.1</v>
      </c>
      <c r="AI2" s="11">
        <f>(AH2-AG2/3.92)/100</f>
        <v>0.42798979591836739</v>
      </c>
      <c r="AJ2" s="11">
        <v>126</v>
      </c>
      <c r="AK2" s="11">
        <v>41.3</v>
      </c>
      <c r="AL2" s="11">
        <f>SQRT(AK2*(100-AK2)/AB2)</f>
        <v>2.8193186015505911</v>
      </c>
      <c r="AM2" s="11">
        <v>35.700000000000003</v>
      </c>
      <c r="AN2" s="11">
        <v>46.9</v>
      </c>
      <c r="AO2" s="11">
        <f>(AN2-AM2/3.92)/100</f>
        <v>0.37792857142857145</v>
      </c>
      <c r="AP2" s="11">
        <v>14</v>
      </c>
      <c r="AQ2" s="11">
        <v>4.5999999999999996</v>
      </c>
      <c r="AR2" s="11">
        <f>SQRT(AQ2*(100-AQ2)/AB2)</f>
        <v>1.1995080959006268</v>
      </c>
      <c r="AS2" s="11">
        <v>2.2000000000000002</v>
      </c>
      <c r="AT2" s="11">
        <v>7</v>
      </c>
      <c r="AU2" s="11">
        <f>(AT2-AS2/3.92)/100</f>
        <v>6.4387755102040811E-2</v>
      </c>
      <c r="AV2" s="11">
        <v>2.0099999999999998</v>
      </c>
      <c r="AW2" s="11">
        <v>1.03</v>
      </c>
      <c r="AX2" s="11">
        <v>3.9</v>
      </c>
      <c r="AY2" s="11">
        <f>LN(AW2)</f>
        <v>2.9558802241544429E-2</v>
      </c>
      <c r="AZ2" s="11">
        <f>LN(AX2)</f>
        <v>1.3609765531356006</v>
      </c>
      <c r="BA2" s="11">
        <f>LN(AV2)</f>
        <v>0.69813472207098426</v>
      </c>
      <c r="BB2" s="11">
        <f>(AZ2-AY2)/3.92</f>
        <v>0.33964738543215717</v>
      </c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>
        <v>2.59</v>
      </c>
      <c r="BY2" s="11">
        <v>1.32</v>
      </c>
      <c r="BZ2" s="11">
        <v>5.0599999999999996</v>
      </c>
      <c r="CA2" s="11">
        <f>LN(BY2)</f>
        <v>0.27763173659827955</v>
      </c>
      <c r="CB2" s="11">
        <f>LN(BZ2)</f>
        <v>1.6213664832993742</v>
      </c>
      <c r="CC2" s="11">
        <f>LN(BX2)</f>
        <v>0.95165787571144633</v>
      </c>
      <c r="CD2" s="11">
        <f>(CB2-CA2)/3.92</f>
        <v>0.34278947619925887</v>
      </c>
      <c r="CE2" s="11">
        <v>2.94</v>
      </c>
      <c r="CF2" s="11">
        <v>1.31</v>
      </c>
      <c r="CG2" s="11">
        <v>6.58</v>
      </c>
      <c r="CH2" s="11">
        <f>LN(CF2)</f>
        <v>0.27002713721306021</v>
      </c>
      <c r="CI2" s="11">
        <f>LN(CG2)</f>
        <v>1.8840347453372259</v>
      </c>
      <c r="CJ2" s="11">
        <f>LN(CE2)</f>
        <v>1.0784095813505903</v>
      </c>
      <c r="CK2" s="11">
        <f>(CI2-CH2)/3.92</f>
        <v>0.4117366347255525</v>
      </c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</row>
    <row r="3" spans="1:194" s="8" customFormat="1" ht="16.5" customHeight="1" x14ac:dyDescent="0.25">
      <c r="A3" s="9">
        <v>2</v>
      </c>
      <c r="B3" s="14" t="s">
        <v>114</v>
      </c>
      <c r="C3" s="15">
        <v>2019</v>
      </c>
      <c r="D3" s="14" t="s">
        <v>137</v>
      </c>
      <c r="E3" s="14">
        <v>2020</v>
      </c>
      <c r="F3" s="14" t="s">
        <v>153</v>
      </c>
      <c r="G3" s="11">
        <v>1</v>
      </c>
      <c r="H3" s="16" t="s">
        <v>148</v>
      </c>
      <c r="I3" s="14" t="s">
        <v>14</v>
      </c>
      <c r="J3" s="14" t="s">
        <v>34</v>
      </c>
      <c r="K3" s="10" t="s">
        <v>133</v>
      </c>
      <c r="L3" s="16" t="s">
        <v>136</v>
      </c>
      <c r="M3" s="14" t="s">
        <v>46</v>
      </c>
      <c r="N3" s="14" t="s">
        <v>50</v>
      </c>
      <c r="O3" s="14" t="s">
        <v>16</v>
      </c>
      <c r="P3" s="14" t="s">
        <v>52</v>
      </c>
      <c r="Q3" s="14" t="s">
        <v>97</v>
      </c>
      <c r="R3" s="11" t="s">
        <v>100</v>
      </c>
      <c r="S3" s="17" t="s">
        <v>82</v>
      </c>
      <c r="T3" s="18" t="s">
        <v>111</v>
      </c>
      <c r="U3" s="27" t="s">
        <v>145</v>
      </c>
      <c r="V3" s="27">
        <v>1</v>
      </c>
      <c r="W3" s="27" t="s">
        <v>144</v>
      </c>
      <c r="X3" s="27">
        <v>0</v>
      </c>
      <c r="Y3" s="14" t="s">
        <v>87</v>
      </c>
      <c r="Z3" s="14">
        <v>2</v>
      </c>
      <c r="AA3" s="14">
        <v>605</v>
      </c>
      <c r="AB3" s="33">
        <v>592</v>
      </c>
      <c r="AC3" s="14">
        <v>277</v>
      </c>
      <c r="AD3" s="14">
        <v>97.8</v>
      </c>
      <c r="AE3" s="14">
        <v>46.8</v>
      </c>
      <c r="AF3" s="14">
        <f t="shared" si="0"/>
        <v>2.0507744087723729</v>
      </c>
      <c r="AG3" s="14">
        <v>42.8</v>
      </c>
      <c r="AH3" s="14">
        <v>50.8</v>
      </c>
      <c r="AI3" s="14">
        <f t="shared" ref="AI3:AI14" si="1">(AH3-AG3/3.92)/100</f>
        <v>0.39881632653061222</v>
      </c>
      <c r="AJ3" s="14">
        <v>277</v>
      </c>
      <c r="AK3" s="14">
        <v>46.8</v>
      </c>
      <c r="AL3" s="14">
        <f>SQRT(AK3*(100-AK3)/AB3)</f>
        <v>2.0507744087723729</v>
      </c>
      <c r="AM3" s="14">
        <v>42.8</v>
      </c>
      <c r="AN3" s="14">
        <v>50.8</v>
      </c>
      <c r="AO3" s="14">
        <f t="shared" ref="AO3:AO13" si="2">(AN3-AM3/3.92)/100</f>
        <v>0.39881632653061222</v>
      </c>
      <c r="AP3" s="14"/>
      <c r="AQ3" s="14"/>
      <c r="AR3" s="14"/>
      <c r="AS3" s="14"/>
      <c r="AT3" s="14"/>
      <c r="AU3" s="14"/>
      <c r="AV3" s="14">
        <v>2.8</v>
      </c>
      <c r="AW3" s="14">
        <v>1.89</v>
      </c>
      <c r="AX3" s="14">
        <v>4.1399999999999997</v>
      </c>
      <c r="AY3" s="14">
        <f>LN(AW3)</f>
        <v>0.636576829071551</v>
      </c>
      <c r="AZ3" s="14">
        <f>LN(AX3)</f>
        <v>1.4206957878372228</v>
      </c>
      <c r="BA3" s="14">
        <f>LN(AV3)</f>
        <v>1.0296194171811581</v>
      </c>
      <c r="BB3" s="14">
        <f>(AZ3-AY3)/3.92</f>
        <v>0.20003034662389588</v>
      </c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>
        <v>3.98</v>
      </c>
      <c r="CM3" s="14">
        <v>1.83</v>
      </c>
      <c r="CN3" s="14">
        <v>8.6199999999999992</v>
      </c>
      <c r="CO3" s="14">
        <f>LN(CM3)</f>
        <v>0.60431596685332956</v>
      </c>
      <c r="CP3" s="14">
        <f>LN(CN3)</f>
        <v>2.1540850846756014</v>
      </c>
      <c r="CQ3" s="14">
        <f>LN(CL3)</f>
        <v>1.3812818192963463</v>
      </c>
      <c r="CR3" s="14">
        <f>(CP3-CO3)/3.92</f>
        <v>0.39534926475057958</v>
      </c>
      <c r="CS3" s="14">
        <v>4.12</v>
      </c>
      <c r="CT3" s="14">
        <v>2.36</v>
      </c>
      <c r="CU3" s="14">
        <v>7.2</v>
      </c>
      <c r="CV3" s="14">
        <f>LN(CT3)</f>
        <v>0.8586616190375187</v>
      </c>
      <c r="CW3" s="14">
        <f>LN(CU3)</f>
        <v>1.9740810260220096</v>
      </c>
      <c r="CX3" s="14">
        <f>LN(CS3)</f>
        <v>1.4158531633614351</v>
      </c>
      <c r="CY3" s="14">
        <f>(CW3-CV3)/3.92</f>
        <v>0.28454576708788032</v>
      </c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94" ht="18.75" x14ac:dyDescent="0.25">
      <c r="A4" s="19">
        <v>3</v>
      </c>
      <c r="B4" s="11" t="s">
        <v>115</v>
      </c>
      <c r="C4" s="10">
        <v>2021</v>
      </c>
      <c r="D4" s="11" t="s">
        <v>138</v>
      </c>
      <c r="E4" s="11">
        <v>2022</v>
      </c>
      <c r="F4" s="11" t="s">
        <v>152</v>
      </c>
      <c r="G4" s="11">
        <v>2</v>
      </c>
      <c r="H4" s="16" t="s">
        <v>148</v>
      </c>
      <c r="I4" s="11" t="s">
        <v>21</v>
      </c>
      <c r="J4" s="11" t="s">
        <v>91</v>
      </c>
      <c r="K4" s="10" t="s">
        <v>133</v>
      </c>
      <c r="L4" s="21" t="s">
        <v>141</v>
      </c>
      <c r="M4" s="11" t="s">
        <v>46</v>
      </c>
      <c r="N4" s="11" t="s">
        <v>50</v>
      </c>
      <c r="O4" s="11" t="s">
        <v>22</v>
      </c>
      <c r="P4" s="11" t="s">
        <v>52</v>
      </c>
      <c r="Q4" s="11" t="s">
        <v>55</v>
      </c>
      <c r="R4" s="11" t="s">
        <v>101</v>
      </c>
      <c r="S4" s="13" t="s">
        <v>82</v>
      </c>
      <c r="T4" s="18" t="s">
        <v>111</v>
      </c>
      <c r="U4" s="27" t="s">
        <v>145</v>
      </c>
      <c r="V4" s="27">
        <v>1</v>
      </c>
      <c r="W4" s="27" t="s">
        <v>144</v>
      </c>
      <c r="X4" s="27">
        <v>0</v>
      </c>
      <c r="Y4" s="11" t="s">
        <v>87</v>
      </c>
      <c r="Z4" s="11">
        <v>2</v>
      </c>
      <c r="AA4" s="11">
        <v>464</v>
      </c>
      <c r="AB4" s="12">
        <v>464</v>
      </c>
      <c r="AC4" s="11">
        <v>275</v>
      </c>
      <c r="AD4" s="11">
        <v>100</v>
      </c>
      <c r="AE4" s="21">
        <v>59.3</v>
      </c>
      <c r="AF4" s="11">
        <f t="shared" si="0"/>
        <v>2.2806863380162108</v>
      </c>
      <c r="AG4" s="11">
        <v>53.9</v>
      </c>
      <c r="AH4" s="11">
        <v>63.4</v>
      </c>
      <c r="AI4" s="11">
        <f t="shared" si="1"/>
        <v>0.4965</v>
      </c>
      <c r="AJ4" s="11">
        <v>275</v>
      </c>
      <c r="AK4" s="11">
        <v>59.3</v>
      </c>
      <c r="AL4" s="11">
        <f>SQRT(AK4*(100-AK4)/AB4)</f>
        <v>2.2806863380162108</v>
      </c>
      <c r="AM4" s="11">
        <v>53.9</v>
      </c>
      <c r="AN4" s="11">
        <v>63.4</v>
      </c>
      <c r="AO4" s="11">
        <f t="shared" si="2"/>
        <v>0.4965</v>
      </c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</row>
    <row r="5" spans="1:194" ht="18.75" x14ac:dyDescent="0.25">
      <c r="A5" s="19">
        <v>4</v>
      </c>
      <c r="B5" s="11" t="s">
        <v>116</v>
      </c>
      <c r="C5" s="10">
        <v>2021</v>
      </c>
      <c r="D5" s="11" t="s">
        <v>138</v>
      </c>
      <c r="E5" s="11">
        <v>2023</v>
      </c>
      <c r="F5" s="11" t="s">
        <v>152</v>
      </c>
      <c r="G5" s="11">
        <v>2</v>
      </c>
      <c r="H5" s="16" t="s">
        <v>148</v>
      </c>
      <c r="I5" s="11" t="s">
        <v>21</v>
      </c>
      <c r="J5" s="11" t="s">
        <v>91</v>
      </c>
      <c r="K5" s="10" t="s">
        <v>133</v>
      </c>
      <c r="L5" s="21" t="s">
        <v>141</v>
      </c>
      <c r="M5" s="11" t="s">
        <v>46</v>
      </c>
      <c r="N5" s="11" t="s">
        <v>50</v>
      </c>
      <c r="O5" s="11" t="s">
        <v>22</v>
      </c>
      <c r="P5" s="11" t="s">
        <v>52</v>
      </c>
      <c r="Q5" s="11" t="s">
        <v>55</v>
      </c>
      <c r="R5" s="11" t="s">
        <v>101</v>
      </c>
      <c r="S5" s="13" t="s">
        <v>82</v>
      </c>
      <c r="T5" s="22" t="s">
        <v>112</v>
      </c>
      <c r="U5" s="27" t="s">
        <v>145</v>
      </c>
      <c r="V5" s="27">
        <v>1</v>
      </c>
      <c r="W5" s="27" t="s">
        <v>144</v>
      </c>
      <c r="X5" s="27">
        <v>0</v>
      </c>
      <c r="Y5" s="11" t="s">
        <v>87</v>
      </c>
      <c r="Z5" s="11">
        <v>2</v>
      </c>
      <c r="AA5" s="11">
        <v>464</v>
      </c>
      <c r="AB5" s="12">
        <v>464</v>
      </c>
      <c r="AC5" s="11">
        <v>236</v>
      </c>
      <c r="AD5" s="11">
        <v>100</v>
      </c>
      <c r="AE5" s="21">
        <v>50.9</v>
      </c>
      <c r="AF5" s="11">
        <f t="shared" si="0"/>
        <v>2.3208156636897268</v>
      </c>
      <c r="AG5" s="11">
        <v>45.8</v>
      </c>
      <c r="AH5" s="11">
        <v>55.8</v>
      </c>
      <c r="AI5" s="11">
        <f t="shared" si="1"/>
        <v>0.44116326530612243</v>
      </c>
      <c r="AJ5" s="11"/>
      <c r="AK5" s="11"/>
      <c r="AL5" s="11"/>
      <c r="AM5" s="11"/>
      <c r="AN5" s="11"/>
      <c r="AO5" s="11"/>
      <c r="AP5" s="11">
        <v>236</v>
      </c>
      <c r="AQ5" s="11">
        <v>50.9</v>
      </c>
      <c r="AR5" s="11">
        <f>SQRT(AQ5*(100-AQ5)/AB5)</f>
        <v>2.3208156636897268</v>
      </c>
      <c r="AS5" s="11">
        <v>45.8</v>
      </c>
      <c r="AT5" s="11">
        <v>55.8</v>
      </c>
      <c r="AU5" s="11">
        <f t="shared" ref="AU5:AU13" si="3">(AT5-AS5/3.92)/100</f>
        <v>0.44116326530612243</v>
      </c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>
        <v>1.6</v>
      </c>
      <c r="BR5" s="11">
        <v>1.02</v>
      </c>
      <c r="BS5" s="11">
        <v>2.5299999999999998</v>
      </c>
      <c r="BT5" s="11">
        <f>LN(BR5)</f>
        <v>1.980262729617973E-2</v>
      </c>
      <c r="BU5" s="11">
        <f>LN(BS5)</f>
        <v>0.92821930273942876</v>
      </c>
      <c r="BV5" s="11">
        <f>LN(BQ5)</f>
        <v>0.47000362924573563</v>
      </c>
      <c r="BW5" s="11">
        <f>(BU5-BT5)/3.92</f>
        <v>0.23173894781715537</v>
      </c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>
        <v>9.1</v>
      </c>
      <c r="CT5" s="11">
        <v>5.34</v>
      </c>
      <c r="CU5" s="11">
        <v>15.35</v>
      </c>
      <c r="CV5" s="11">
        <f>LN(CT5)</f>
        <v>1.6752256529721035</v>
      </c>
      <c r="CW5" s="11">
        <f>LN(CU5)</f>
        <v>2.731115474033206</v>
      </c>
      <c r="CX5" s="11">
        <f>LN(CS5)</f>
        <v>2.2082744135228043</v>
      </c>
      <c r="CY5" s="11">
        <f>(CW5-CV5)/3.92</f>
        <v>0.26935964822987307</v>
      </c>
      <c r="CZ5" s="11">
        <v>2.0699999999999998</v>
      </c>
      <c r="DA5" s="11">
        <v>1.31</v>
      </c>
      <c r="DB5" s="11">
        <v>3.26</v>
      </c>
      <c r="DC5" s="11">
        <f>LN(DA5)</f>
        <v>0.27002713721306021</v>
      </c>
      <c r="DD5" s="11">
        <f>LN(DB5)</f>
        <v>1.1817271953786161</v>
      </c>
      <c r="DE5" s="11">
        <f>LN(CZ5)</f>
        <v>0.72754860727727766</v>
      </c>
      <c r="DF5" s="11">
        <f>(DD5-DC5)/3.92</f>
        <v>0.23257654545039691</v>
      </c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pans="1:194" ht="18.75" x14ac:dyDescent="0.25">
      <c r="A6" s="19">
        <v>5</v>
      </c>
      <c r="B6" s="11" t="s">
        <v>117</v>
      </c>
      <c r="C6" s="22">
        <v>2018</v>
      </c>
      <c r="D6" s="11" t="s">
        <v>137</v>
      </c>
      <c r="E6" s="11">
        <v>2020</v>
      </c>
      <c r="F6" s="11" t="s">
        <v>153</v>
      </c>
      <c r="G6" s="11">
        <v>1</v>
      </c>
      <c r="H6" s="16" t="s">
        <v>148</v>
      </c>
      <c r="I6" s="11" t="s">
        <v>23</v>
      </c>
      <c r="J6" s="11" t="s">
        <v>34</v>
      </c>
      <c r="K6" s="10" t="s">
        <v>133</v>
      </c>
      <c r="L6" s="20" t="s">
        <v>136</v>
      </c>
      <c r="M6" s="11" t="s">
        <v>46</v>
      </c>
      <c r="N6" s="11" t="s">
        <v>50</v>
      </c>
      <c r="O6" s="11" t="s">
        <v>24</v>
      </c>
      <c r="P6" s="11" t="s">
        <v>52</v>
      </c>
      <c r="Q6" s="11" t="s">
        <v>55</v>
      </c>
      <c r="R6" s="11" t="s">
        <v>101</v>
      </c>
      <c r="S6" s="13" t="s">
        <v>82</v>
      </c>
      <c r="T6" s="20" t="s">
        <v>110</v>
      </c>
      <c r="U6" s="27" t="s">
        <v>145</v>
      </c>
      <c r="V6" s="27">
        <v>1</v>
      </c>
      <c r="W6" s="27" t="s">
        <v>144</v>
      </c>
      <c r="X6" s="27">
        <v>0</v>
      </c>
      <c r="Y6" s="11" t="s">
        <v>86</v>
      </c>
      <c r="Z6" s="11">
        <v>1</v>
      </c>
      <c r="AA6" s="11">
        <v>306</v>
      </c>
      <c r="AB6" s="12">
        <v>305</v>
      </c>
      <c r="AC6" s="11">
        <v>171</v>
      </c>
      <c r="AD6" s="11">
        <v>99.7</v>
      </c>
      <c r="AE6" s="11">
        <v>56.1</v>
      </c>
      <c r="AF6" s="11">
        <f t="shared" si="0"/>
        <v>2.8416054109385787</v>
      </c>
      <c r="AG6" s="11">
        <v>50.5</v>
      </c>
      <c r="AH6" s="11">
        <v>61.7</v>
      </c>
      <c r="AI6" s="11">
        <f t="shared" si="1"/>
        <v>0.48817346938775513</v>
      </c>
      <c r="AJ6" s="11">
        <v>162</v>
      </c>
      <c r="AK6" s="11">
        <v>53.1</v>
      </c>
      <c r="AL6" s="11">
        <f>SQRT(AK6*(100-AK6)/AB6)</f>
        <v>2.8574837033225751</v>
      </c>
      <c r="AM6" s="11">
        <v>47.5</v>
      </c>
      <c r="AN6" s="11">
        <v>58.7</v>
      </c>
      <c r="AO6" s="11">
        <f t="shared" si="2"/>
        <v>0.46582653061224488</v>
      </c>
      <c r="AP6" s="11">
        <v>38</v>
      </c>
      <c r="AQ6" s="11">
        <v>12.5</v>
      </c>
      <c r="AR6" s="11">
        <f>SQRT(AQ6*(100-AQ6)/AB6)</f>
        <v>1.893690992155397</v>
      </c>
      <c r="AS6" s="11">
        <v>8.8000000000000007</v>
      </c>
      <c r="AT6" s="11">
        <v>16.2</v>
      </c>
      <c r="AU6" s="11">
        <f t="shared" si="3"/>
        <v>0.13955102040816325</v>
      </c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4">
        <v>0.18</v>
      </c>
      <c r="BK6" s="14">
        <v>7.0000000000000007E-2</v>
      </c>
      <c r="BL6" s="14">
        <v>0.47</v>
      </c>
      <c r="BM6" s="14">
        <f>LN(BK6)</f>
        <v>-2.6592600369327779</v>
      </c>
      <c r="BN6" s="14">
        <f>LN(BL6)</f>
        <v>-0.75502258427803282</v>
      </c>
      <c r="BO6" s="14">
        <f>LN(BJ6)</f>
        <v>-1.7147984280919266</v>
      </c>
      <c r="BP6" s="14">
        <f>(BN6-BM6)/3.92</f>
        <v>0.4857748603711084</v>
      </c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>
        <v>2.97</v>
      </c>
      <c r="CT6" s="11">
        <v>1.1200000000000001</v>
      </c>
      <c r="CU6" s="11">
        <v>7.83</v>
      </c>
      <c r="CV6" s="11">
        <f>LN(CT6)</f>
        <v>0.11332868530700327</v>
      </c>
      <c r="CW6" s="11">
        <f>LN(CU6)</f>
        <v>2.0579625100027119</v>
      </c>
      <c r="CX6" s="11">
        <f>LN(CS6)</f>
        <v>1.0885619528146082</v>
      </c>
      <c r="CY6" s="11">
        <f>(CW6-CV6)/3.92</f>
        <v>0.49608005732033383</v>
      </c>
      <c r="CZ6" s="11"/>
      <c r="DA6" s="11"/>
      <c r="DB6" s="11"/>
      <c r="DC6" s="11"/>
      <c r="DD6" s="11"/>
      <c r="DE6" s="11"/>
      <c r="DF6" s="11"/>
      <c r="DG6" s="11">
        <v>3.58</v>
      </c>
      <c r="DH6" s="11">
        <v>1.56</v>
      </c>
      <c r="DI6" s="11">
        <v>8.17</v>
      </c>
      <c r="DJ6" s="11">
        <f>LN(DH6)</f>
        <v>0.44468582126144574</v>
      </c>
      <c r="DK6" s="11">
        <f>LN(DI6)</f>
        <v>2.1004689088719113</v>
      </c>
      <c r="DL6" s="11">
        <f>LN(DG6)</f>
        <v>1.275362800412609</v>
      </c>
      <c r="DM6" s="11">
        <f>(DK6-DJ6)/3.92</f>
        <v>0.42239364479858815</v>
      </c>
      <c r="DN6" s="11"/>
      <c r="DO6" s="11"/>
      <c r="DP6" s="11"/>
      <c r="DQ6" s="11"/>
      <c r="DR6" s="11"/>
      <c r="DS6" s="11"/>
      <c r="DT6" s="11"/>
      <c r="DU6" s="11">
        <v>0.41</v>
      </c>
      <c r="DV6" s="11">
        <v>0.19</v>
      </c>
      <c r="DW6" s="11">
        <v>0.85</v>
      </c>
      <c r="DX6" s="11">
        <f>LN(DV6)</f>
        <v>-1.6607312068216509</v>
      </c>
      <c r="DY6" s="11">
        <f>LN(DW6)</f>
        <v>-0.16251892949777494</v>
      </c>
      <c r="DZ6" s="11">
        <f>LN(DU6)</f>
        <v>-0.89159811928378363</v>
      </c>
      <c r="EA6" s="11">
        <f>(DY6-DX6)/3.92</f>
        <v>0.38219700952139696</v>
      </c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</row>
    <row r="7" spans="1:194" ht="17.25" customHeight="1" x14ac:dyDescent="0.25">
      <c r="A7" s="19">
        <v>6</v>
      </c>
      <c r="B7" s="11" t="s">
        <v>118</v>
      </c>
      <c r="C7" s="10">
        <v>2020</v>
      </c>
      <c r="D7" s="11" t="s">
        <v>138</v>
      </c>
      <c r="E7" s="11">
        <v>2021</v>
      </c>
      <c r="F7" s="11" t="s">
        <v>153</v>
      </c>
      <c r="G7" s="11">
        <v>1</v>
      </c>
      <c r="H7" s="16" t="s">
        <v>148</v>
      </c>
      <c r="I7" s="11" t="s">
        <v>29</v>
      </c>
      <c r="J7" s="11" t="s">
        <v>89</v>
      </c>
      <c r="K7" s="22" t="s">
        <v>134</v>
      </c>
      <c r="L7" s="20" t="s">
        <v>136</v>
      </c>
      <c r="M7" s="11" t="s">
        <v>46</v>
      </c>
      <c r="N7" s="11" t="s">
        <v>50</v>
      </c>
      <c r="O7" s="11" t="s">
        <v>30</v>
      </c>
      <c r="P7" s="11" t="s">
        <v>52</v>
      </c>
      <c r="Q7" s="11" t="s">
        <v>55</v>
      </c>
      <c r="R7" s="11" t="s">
        <v>101</v>
      </c>
      <c r="S7" s="13" t="s">
        <v>82</v>
      </c>
      <c r="T7" s="22" t="s">
        <v>112</v>
      </c>
      <c r="U7" s="27" t="s">
        <v>145</v>
      </c>
      <c r="V7" s="27">
        <v>1</v>
      </c>
      <c r="W7" s="27" t="s">
        <v>144</v>
      </c>
      <c r="X7" s="27">
        <v>0</v>
      </c>
      <c r="Y7" s="11" t="s">
        <v>87</v>
      </c>
      <c r="Z7" s="11">
        <v>2</v>
      </c>
      <c r="AA7" s="11">
        <v>427</v>
      </c>
      <c r="AB7" s="12">
        <v>391</v>
      </c>
      <c r="AC7" s="11">
        <v>143</v>
      </c>
      <c r="AD7" s="11">
        <v>91.6</v>
      </c>
      <c r="AE7" s="11">
        <v>36.6</v>
      </c>
      <c r="AF7" s="11">
        <f t="shared" si="0"/>
        <v>2.4361094302207014</v>
      </c>
      <c r="AG7" s="11">
        <v>31.5</v>
      </c>
      <c r="AH7" s="11">
        <v>40.9</v>
      </c>
      <c r="AI7" s="11">
        <f t="shared" si="1"/>
        <v>0.32864285714285713</v>
      </c>
      <c r="AJ7" s="11"/>
      <c r="AK7" s="11"/>
      <c r="AL7" s="11"/>
      <c r="AM7" s="11"/>
      <c r="AN7" s="11"/>
      <c r="AO7" s="11"/>
      <c r="AP7" s="11">
        <v>143</v>
      </c>
      <c r="AQ7" s="11">
        <v>36.6</v>
      </c>
      <c r="AR7" s="11">
        <f>SQRT(AQ7*(100-AQ7)/AB7)</f>
        <v>2.4361094302207014</v>
      </c>
      <c r="AS7" s="11">
        <v>31.5</v>
      </c>
      <c r="AT7" s="11">
        <v>40.9</v>
      </c>
      <c r="AU7" s="11">
        <f t="shared" si="3"/>
        <v>0.32864285714285713</v>
      </c>
      <c r="AV7" s="11">
        <v>2.7</v>
      </c>
      <c r="AW7" s="11">
        <v>1.37</v>
      </c>
      <c r="AX7" s="11">
        <v>5.23</v>
      </c>
      <c r="AY7" s="11">
        <f>LN(AW7)</f>
        <v>0.3148107398400336</v>
      </c>
      <c r="AZ7" s="11">
        <f>LN(AX7)</f>
        <v>1.6544112780768316</v>
      </c>
      <c r="BA7" s="11">
        <f>LN(AV7)</f>
        <v>0.99325177301028345</v>
      </c>
      <c r="BB7" s="11">
        <f>(AZ7-AY7)/3.92</f>
        <v>0.34173483118285669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>
        <v>3.3</v>
      </c>
      <c r="CF7" s="11">
        <v>1.99</v>
      </c>
      <c r="CG7" s="11">
        <v>5.53</v>
      </c>
      <c r="CH7" s="11">
        <f>LN(CF7)</f>
        <v>0.68813463873640102</v>
      </c>
      <c r="CI7" s="11">
        <f>LN(CG7)</f>
        <v>1.7101878155342434</v>
      </c>
      <c r="CJ7" s="11">
        <f>LN(CE7)</f>
        <v>1.1939224684724346</v>
      </c>
      <c r="CK7" s="11">
        <f>(CI7-CH7)/3.92</f>
        <v>0.26072785122393938</v>
      </c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>
        <v>4.3</v>
      </c>
      <c r="DO7" s="11">
        <v>1.81</v>
      </c>
      <c r="DP7" s="11">
        <v>10.83</v>
      </c>
      <c r="DQ7" s="11">
        <f>LN(DO7)</f>
        <v>0.59332684527773438</v>
      </c>
      <c r="DR7" s="11">
        <f>LN(DP7)</f>
        <v>2.3823200610128992</v>
      </c>
      <c r="DS7" s="11">
        <f>LN(DN7)</f>
        <v>1.4586150226995167</v>
      </c>
      <c r="DT7" s="11">
        <f>(DR7-DQ7)/3.92</f>
        <v>0.45637582034060331</v>
      </c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</row>
    <row r="8" spans="1:194" ht="18.75" x14ac:dyDescent="0.3">
      <c r="A8" s="19">
        <v>7</v>
      </c>
      <c r="B8" s="11" t="s">
        <v>119</v>
      </c>
      <c r="C8" s="22">
        <v>2018</v>
      </c>
      <c r="D8" s="11" t="s">
        <v>137</v>
      </c>
      <c r="E8" s="11">
        <v>2020</v>
      </c>
      <c r="F8" s="11" t="s">
        <v>153</v>
      </c>
      <c r="G8" s="11">
        <v>1</v>
      </c>
      <c r="H8" s="16" t="s">
        <v>148</v>
      </c>
      <c r="I8" s="11" t="s">
        <v>14</v>
      </c>
      <c r="J8" s="11" t="s">
        <v>35</v>
      </c>
      <c r="K8" s="12" t="s">
        <v>135</v>
      </c>
      <c r="L8" s="20" t="s">
        <v>136</v>
      </c>
      <c r="M8" s="11" t="s">
        <v>46</v>
      </c>
      <c r="N8" s="11" t="s">
        <v>50</v>
      </c>
      <c r="O8" s="11" t="s">
        <v>31</v>
      </c>
      <c r="P8" s="11" t="s">
        <v>52</v>
      </c>
      <c r="Q8" s="11" t="s">
        <v>54</v>
      </c>
      <c r="R8" s="28" t="s">
        <v>100</v>
      </c>
      <c r="S8" s="13" t="s">
        <v>82</v>
      </c>
      <c r="T8" s="20" t="s">
        <v>110</v>
      </c>
      <c r="U8" s="27" t="s">
        <v>145</v>
      </c>
      <c r="V8" s="27">
        <v>1</v>
      </c>
      <c r="W8" s="27" t="s">
        <v>144</v>
      </c>
      <c r="X8" s="27">
        <v>0</v>
      </c>
      <c r="Y8" s="11" t="s">
        <v>86</v>
      </c>
      <c r="Z8" s="11">
        <v>1</v>
      </c>
      <c r="AA8" s="11">
        <v>309</v>
      </c>
      <c r="AB8" s="12">
        <v>299</v>
      </c>
      <c r="AC8" s="11">
        <v>103</v>
      </c>
      <c r="AD8" s="11">
        <v>96.8</v>
      </c>
      <c r="AE8" s="11">
        <v>34.4</v>
      </c>
      <c r="AF8" s="11">
        <f t="shared" si="0"/>
        <v>2.747233330079494</v>
      </c>
      <c r="AG8" s="11">
        <v>29.01</v>
      </c>
      <c r="AH8" s="11">
        <v>39.78</v>
      </c>
      <c r="AI8" s="11">
        <f t="shared" si="1"/>
        <v>0.32379489795918365</v>
      </c>
      <c r="AJ8" s="11">
        <v>91</v>
      </c>
      <c r="AK8" s="11">
        <v>30.4</v>
      </c>
      <c r="AL8" s="11">
        <f>SQRT(AK8*(100-AK8)/AB8)</f>
        <v>2.6601481086334684</v>
      </c>
      <c r="AM8" s="11">
        <v>25.2</v>
      </c>
      <c r="AN8" s="11">
        <v>35.6</v>
      </c>
      <c r="AO8" s="11">
        <f t="shared" si="2"/>
        <v>0.2917142857142857</v>
      </c>
      <c r="AP8" s="11">
        <v>25</v>
      </c>
      <c r="AQ8" s="11">
        <v>8.4</v>
      </c>
      <c r="AR8" s="11">
        <f>SQRT(AQ8*(100-AQ8)/AB8)</f>
        <v>1.604175154533134</v>
      </c>
      <c r="AS8" s="11">
        <v>5.2</v>
      </c>
      <c r="AT8" s="11">
        <v>11.5</v>
      </c>
      <c r="AU8" s="11">
        <f t="shared" si="3"/>
        <v>0.10173469387755102</v>
      </c>
      <c r="AV8" s="11">
        <v>3.82</v>
      </c>
      <c r="AW8" s="11">
        <v>2.09</v>
      </c>
      <c r="AX8" s="11">
        <v>6.98</v>
      </c>
      <c r="AY8" s="11">
        <f>LN(AW8)</f>
        <v>0.73716406597671957</v>
      </c>
      <c r="AZ8" s="11">
        <f>LN(AX8)</f>
        <v>1.9430489167742813</v>
      </c>
      <c r="BA8" s="11">
        <f>LN(AV8)</f>
        <v>1.3402504226184837</v>
      </c>
      <c r="BB8" s="11">
        <f>(AZ8-AY8)/3.92</f>
        <v>0.30762368642794941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>
        <v>2.46</v>
      </c>
      <c r="CT8" s="11">
        <v>1.36</v>
      </c>
      <c r="CU8" s="11">
        <v>4.4400000000000004</v>
      </c>
      <c r="CV8" s="11">
        <f>LN(CT8)</f>
        <v>0.30748469974796072</v>
      </c>
      <c r="CW8" s="11">
        <f>LN(CU8)</f>
        <v>1.4906543764441336</v>
      </c>
      <c r="CX8" s="11">
        <f>LN(CS8)</f>
        <v>0.90016134994427144</v>
      </c>
      <c r="CY8" s="11">
        <f>(CW8-CV8)/3.92</f>
        <v>0.30182899915718692</v>
      </c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>
        <v>2.5</v>
      </c>
      <c r="DO8" s="11">
        <v>1.1299999999999999</v>
      </c>
      <c r="DP8" s="11">
        <v>5.52</v>
      </c>
      <c r="DQ8" s="11">
        <f>LN(DO8)</f>
        <v>0.12221763272424911</v>
      </c>
      <c r="DR8" s="11">
        <f>LN(DP8)</f>
        <v>1.7083778602890038</v>
      </c>
      <c r="DS8" s="11">
        <f>LN(DN8)</f>
        <v>0.91629073187415511</v>
      </c>
      <c r="DT8" s="11">
        <f>(DR8-DQ8)/3.92</f>
        <v>0.40463271111345789</v>
      </c>
      <c r="DU8" s="11">
        <v>2.56</v>
      </c>
      <c r="DV8" s="11">
        <v>1.35</v>
      </c>
      <c r="DW8" s="11">
        <v>8.84</v>
      </c>
      <c r="DX8" s="11">
        <f>LN(DV8)</f>
        <v>0.30010459245033816</v>
      </c>
      <c r="DY8" s="11">
        <f>LN(DW8)</f>
        <v>2.1792868766495519</v>
      </c>
      <c r="DZ8" s="11">
        <f>LN(DU8)</f>
        <v>0.94000725849147115</v>
      </c>
      <c r="EA8" s="11">
        <f>(DY8-DX8)/3.92</f>
        <v>0.47938323576510555</v>
      </c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</row>
    <row r="9" spans="1:194" ht="18.75" x14ac:dyDescent="0.25">
      <c r="A9" s="19">
        <v>8</v>
      </c>
      <c r="B9" s="11" t="s">
        <v>120</v>
      </c>
      <c r="C9" s="22">
        <v>2019</v>
      </c>
      <c r="D9" s="11" t="s">
        <v>137</v>
      </c>
      <c r="E9" s="11">
        <v>2021</v>
      </c>
      <c r="F9" s="11" t="s">
        <v>153</v>
      </c>
      <c r="G9" s="11">
        <v>1</v>
      </c>
      <c r="H9" s="16" t="s">
        <v>148</v>
      </c>
      <c r="I9" s="11" t="s">
        <v>14</v>
      </c>
      <c r="J9" s="11" t="s">
        <v>90</v>
      </c>
      <c r="K9" s="22" t="s">
        <v>134</v>
      </c>
      <c r="L9" s="21" t="s">
        <v>141</v>
      </c>
      <c r="M9" s="11" t="s">
        <v>46</v>
      </c>
      <c r="N9" s="11" t="s">
        <v>50</v>
      </c>
      <c r="O9" s="11" t="s">
        <v>32</v>
      </c>
      <c r="P9" s="11" t="s">
        <v>52</v>
      </c>
      <c r="Q9" s="11" t="s">
        <v>55</v>
      </c>
      <c r="R9" s="11" t="s">
        <v>101</v>
      </c>
      <c r="S9" s="13" t="s">
        <v>82</v>
      </c>
      <c r="T9" s="20" t="s">
        <v>110</v>
      </c>
      <c r="U9" s="27" t="s">
        <v>145</v>
      </c>
      <c r="V9" s="27">
        <v>1</v>
      </c>
      <c r="W9" s="27" t="s">
        <v>144</v>
      </c>
      <c r="X9" s="27">
        <v>0</v>
      </c>
      <c r="Y9" s="11" t="s">
        <v>86</v>
      </c>
      <c r="Z9" s="11">
        <v>1</v>
      </c>
      <c r="AA9" s="11">
        <v>363</v>
      </c>
      <c r="AB9" s="12">
        <v>336</v>
      </c>
      <c r="AC9" s="11">
        <v>192</v>
      </c>
      <c r="AD9" s="11">
        <v>92.6</v>
      </c>
      <c r="AE9" s="11">
        <v>57.14</v>
      </c>
      <c r="AF9" s="11">
        <f t="shared" si="0"/>
        <v>2.6997687290722125</v>
      </c>
      <c r="AG9" s="11">
        <v>51.8</v>
      </c>
      <c r="AH9" s="11">
        <v>62.2</v>
      </c>
      <c r="AI9" s="11">
        <f t="shared" si="1"/>
        <v>0.48985714285714288</v>
      </c>
      <c r="AJ9" s="10">
        <v>164</v>
      </c>
      <c r="AK9" s="10">
        <v>48.8</v>
      </c>
      <c r="AL9" s="10">
        <f>SQRT(AK9*(100-AK9)/AB9)</f>
        <v>2.7269379303883095</v>
      </c>
      <c r="AM9" s="10">
        <v>43.5</v>
      </c>
      <c r="AN9" s="10">
        <v>54.1</v>
      </c>
      <c r="AO9" s="10">
        <f t="shared" si="2"/>
        <v>0.43003061224489797</v>
      </c>
      <c r="AP9" s="10">
        <v>152</v>
      </c>
      <c r="AQ9" s="10">
        <v>45.2</v>
      </c>
      <c r="AR9" s="10">
        <f>SQRT(AQ9*(100-AQ9)/AB9)</f>
        <v>2.7151251834684826</v>
      </c>
      <c r="AS9" s="10">
        <v>39.9</v>
      </c>
      <c r="AT9" s="10">
        <v>50.6</v>
      </c>
      <c r="AU9" s="10">
        <f t="shared" si="3"/>
        <v>0.40421428571428569</v>
      </c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>
        <v>7.01</v>
      </c>
      <c r="EC9" s="11">
        <v>1.92</v>
      </c>
      <c r="ED9" s="11">
        <v>25.65</v>
      </c>
      <c r="EE9" s="11">
        <f>LN(EC9)</f>
        <v>0.65232518603969014</v>
      </c>
      <c r="EF9" s="11">
        <f>LN(ED9)</f>
        <v>3.2445435716167785</v>
      </c>
      <c r="EG9" s="11">
        <f>LN(EB9)</f>
        <v>1.9473377010464987</v>
      </c>
      <c r="EH9" s="11">
        <f>(EF9-EE9)/3.92</f>
        <v>0.6612802004023185</v>
      </c>
      <c r="EI9" s="11"/>
      <c r="EJ9" s="11"/>
      <c r="EK9" s="11"/>
      <c r="EL9" s="11"/>
      <c r="EM9" s="11"/>
      <c r="EN9" s="11"/>
      <c r="EO9" s="11"/>
    </row>
    <row r="10" spans="1:194" ht="18.75" x14ac:dyDescent="0.3">
      <c r="A10" s="19">
        <v>9</v>
      </c>
      <c r="B10" s="11" t="s">
        <v>122</v>
      </c>
      <c r="C10" s="10">
        <v>2020</v>
      </c>
      <c r="D10" s="11" t="s">
        <v>138</v>
      </c>
      <c r="E10" s="11">
        <v>2022</v>
      </c>
      <c r="F10" s="11" t="s">
        <v>152</v>
      </c>
      <c r="G10" s="11">
        <v>2</v>
      </c>
      <c r="H10" s="16" t="s">
        <v>148</v>
      </c>
      <c r="I10" s="11" t="s">
        <v>36</v>
      </c>
      <c r="J10" s="11" t="s">
        <v>38</v>
      </c>
      <c r="K10" s="10" t="s">
        <v>133</v>
      </c>
      <c r="L10" s="20" t="s">
        <v>136</v>
      </c>
      <c r="M10" s="11" t="s">
        <v>46</v>
      </c>
      <c r="N10" s="11" t="s">
        <v>50</v>
      </c>
      <c r="O10" s="11" t="s">
        <v>39</v>
      </c>
      <c r="P10" s="11" t="s">
        <v>52</v>
      </c>
      <c r="Q10" s="11" t="s">
        <v>54</v>
      </c>
      <c r="R10" s="28" t="s">
        <v>100</v>
      </c>
      <c r="S10" s="13" t="s">
        <v>82</v>
      </c>
      <c r="T10" s="20" t="s">
        <v>110</v>
      </c>
      <c r="U10" s="27" t="s">
        <v>145</v>
      </c>
      <c r="V10" s="27">
        <v>1</v>
      </c>
      <c r="W10" s="27" t="s">
        <v>144</v>
      </c>
      <c r="X10" s="27">
        <v>0</v>
      </c>
      <c r="Y10" s="11" t="s">
        <v>87</v>
      </c>
      <c r="Z10" s="11">
        <v>2</v>
      </c>
      <c r="AA10" s="11">
        <v>399</v>
      </c>
      <c r="AB10" s="12">
        <v>398</v>
      </c>
      <c r="AC10" s="11">
        <v>183</v>
      </c>
      <c r="AD10" s="11">
        <v>99.7</v>
      </c>
      <c r="AE10" s="11">
        <v>46</v>
      </c>
      <c r="AF10" s="11">
        <f t="shared" si="0"/>
        <v>2.4982405869232758</v>
      </c>
      <c r="AG10" s="11">
        <v>41.2</v>
      </c>
      <c r="AH10" s="11">
        <v>50.8</v>
      </c>
      <c r="AI10" s="11">
        <f t="shared" si="1"/>
        <v>0.40289795918367344</v>
      </c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>
        <v>2.1</v>
      </c>
      <c r="BD10" s="11">
        <v>1.27</v>
      </c>
      <c r="BE10" s="11">
        <v>3.47</v>
      </c>
      <c r="BF10" s="11">
        <f>LN(BD10)</f>
        <v>0.23901690047049992</v>
      </c>
      <c r="BG10" s="11">
        <f>LN(BE10)</f>
        <v>1.2441545939587679</v>
      </c>
      <c r="BH10" s="11">
        <f>LN(BC10)</f>
        <v>0.74193734472937733</v>
      </c>
      <c r="BI10" s="11">
        <f>(BG10-BF10)/3.92</f>
        <v>0.25641267691027247</v>
      </c>
      <c r="BJ10" s="11"/>
      <c r="BK10" s="11"/>
      <c r="BL10" s="11"/>
      <c r="BM10" s="11"/>
      <c r="BN10" s="11"/>
      <c r="BO10" s="11"/>
      <c r="BP10" s="11"/>
      <c r="BQ10" s="11">
        <v>2.5099999999999998</v>
      </c>
      <c r="BR10" s="11">
        <v>1.03</v>
      </c>
      <c r="BS10" s="11">
        <v>6.07</v>
      </c>
      <c r="BT10" s="11">
        <f>LN(BR10)</f>
        <v>2.9558802241544429E-2</v>
      </c>
      <c r="BU10" s="11">
        <f>LN(BS10)</f>
        <v>1.803358605071407</v>
      </c>
      <c r="BV10" s="11">
        <f>LN(BQ10)</f>
        <v>0.92028275314369246</v>
      </c>
      <c r="BW10" s="11">
        <f>(BU10-BT10)/3.92</f>
        <v>0.45249994970149554</v>
      </c>
      <c r="BX10" s="11">
        <v>2.2999999999999998</v>
      </c>
      <c r="BY10" s="11">
        <v>1.33</v>
      </c>
      <c r="BZ10" s="11">
        <v>3.98</v>
      </c>
      <c r="CA10" s="11">
        <f>LN(BY10)</f>
        <v>0.28517894223366247</v>
      </c>
      <c r="CB10" s="11">
        <f>LN(BZ10)</f>
        <v>1.3812818192963463</v>
      </c>
      <c r="CC10" s="11">
        <f>LN(BX10)</f>
        <v>0.83290912293510388</v>
      </c>
      <c r="CD10" s="11">
        <f>(CB10-CA10)/3.92</f>
        <v>0.27961808088333773</v>
      </c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>
        <v>1.89</v>
      </c>
      <c r="CT10" s="11">
        <v>1.17</v>
      </c>
      <c r="CU10" s="11">
        <v>3.05</v>
      </c>
      <c r="CV10" s="11">
        <f t="shared" ref="CV10" si="4">LN(CT10)</f>
        <v>0.15700374880966469</v>
      </c>
      <c r="CW10" s="11">
        <f t="shared" ref="CW10" si="5">LN(CU10)</f>
        <v>1.1151415906193203</v>
      </c>
      <c r="CX10" s="11">
        <f t="shared" ref="CX10" si="6">LN(CS10)</f>
        <v>0.636576829071551</v>
      </c>
      <c r="CY10" s="11">
        <f t="shared" ref="CY10" si="7">(CW10-CV10)/3.92</f>
        <v>0.24442291882899378</v>
      </c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>
        <v>3.26</v>
      </c>
      <c r="EJ10" s="11">
        <v>1.27</v>
      </c>
      <c r="EK10" s="11">
        <v>8.36</v>
      </c>
      <c r="EL10" s="11">
        <f>LN(EJ10)</f>
        <v>0.23901690047049992</v>
      </c>
      <c r="EM10" s="11">
        <f>LN(EK10)</f>
        <v>2.1234584270966104</v>
      </c>
      <c r="EN10" s="11">
        <f>LN(EI10)</f>
        <v>1.1817271953786161</v>
      </c>
      <c r="EO10" s="11">
        <f>(EM10-EL10)/3.92</f>
        <v>0.48072487924135476</v>
      </c>
    </row>
    <row r="11" spans="1:194" ht="15.75" customHeight="1" x14ac:dyDescent="0.3">
      <c r="A11" s="19">
        <v>10</v>
      </c>
      <c r="B11" s="11" t="s">
        <v>123</v>
      </c>
      <c r="C11" s="10">
        <v>2020</v>
      </c>
      <c r="D11" s="11" t="s">
        <v>138</v>
      </c>
      <c r="E11" s="11">
        <v>2022</v>
      </c>
      <c r="F11" s="11" t="s">
        <v>152</v>
      </c>
      <c r="G11" s="11">
        <v>2</v>
      </c>
      <c r="H11" s="16" t="s">
        <v>148</v>
      </c>
      <c r="I11" s="11" t="s">
        <v>23</v>
      </c>
      <c r="J11" s="11" t="s">
        <v>42</v>
      </c>
      <c r="K11" s="22" t="s">
        <v>134</v>
      </c>
      <c r="L11" s="20" t="s">
        <v>136</v>
      </c>
      <c r="M11" s="11" t="s">
        <v>46</v>
      </c>
      <c r="N11" s="11" t="s">
        <v>50</v>
      </c>
      <c r="O11" s="14" t="s">
        <v>43</v>
      </c>
      <c r="P11" s="11" t="s">
        <v>52</v>
      </c>
      <c r="Q11" s="11" t="s">
        <v>54</v>
      </c>
      <c r="R11" s="28" t="s">
        <v>100</v>
      </c>
      <c r="S11" s="13" t="s">
        <v>82</v>
      </c>
      <c r="T11" s="20" t="s">
        <v>110</v>
      </c>
      <c r="U11" s="27" t="s">
        <v>145</v>
      </c>
      <c r="V11" s="27">
        <v>1</v>
      </c>
      <c r="W11" s="27" t="s">
        <v>144</v>
      </c>
      <c r="X11" s="27">
        <v>0</v>
      </c>
      <c r="Y11" s="11" t="s">
        <v>86</v>
      </c>
      <c r="Z11" s="11">
        <v>1</v>
      </c>
      <c r="AA11" s="11">
        <v>376</v>
      </c>
      <c r="AB11" s="12">
        <v>346</v>
      </c>
      <c r="AC11" s="11">
        <v>143</v>
      </c>
      <c r="AD11" s="11">
        <v>92</v>
      </c>
      <c r="AE11" s="11">
        <v>41.3</v>
      </c>
      <c r="AF11" s="11">
        <f t="shared" si="0"/>
        <v>2.6470127125833822</v>
      </c>
      <c r="AG11" s="11">
        <v>36.1</v>
      </c>
      <c r="AH11" s="11">
        <v>46.2</v>
      </c>
      <c r="AI11" s="11">
        <f t="shared" si="1"/>
        <v>0.36990816326530612</v>
      </c>
      <c r="AJ11" s="11">
        <v>82</v>
      </c>
      <c r="AK11" s="11">
        <v>23.7</v>
      </c>
      <c r="AL11" s="11">
        <f t="shared" ref="AL11:AL12" si="8">SQRT(AK11*(100-AK11)/AB11)</f>
        <v>2.2861166811361109</v>
      </c>
      <c r="AM11" s="11">
        <v>19.5</v>
      </c>
      <c r="AN11" s="11">
        <v>28.4</v>
      </c>
      <c r="AO11" s="11">
        <f t="shared" si="2"/>
        <v>0.23425510204081632</v>
      </c>
      <c r="AP11" s="11">
        <v>61</v>
      </c>
      <c r="AQ11" s="11">
        <v>17.600000000000001</v>
      </c>
      <c r="AR11" s="11">
        <f t="shared" ref="AR11:AR15" si="9">SQRT(AQ11*(100-AQ11)/AB11)</f>
        <v>2.0473019041424259</v>
      </c>
      <c r="AS11" s="11">
        <v>14</v>
      </c>
      <c r="AT11" s="11">
        <v>22</v>
      </c>
      <c r="AU11" s="11">
        <f t="shared" si="3"/>
        <v>0.18428571428571427</v>
      </c>
      <c r="AV11" s="11">
        <v>2.42</v>
      </c>
      <c r="AW11" s="11">
        <v>1.4</v>
      </c>
      <c r="AX11" s="11">
        <v>4.5</v>
      </c>
      <c r="AY11" s="11">
        <f>LN(AW11)</f>
        <v>0.33647223662121289</v>
      </c>
      <c r="AZ11" s="11">
        <f>LN(AX11)</f>
        <v>1.5040773967762742</v>
      </c>
      <c r="BA11" s="11">
        <f>LN(AV11)</f>
        <v>0.88376754016859504</v>
      </c>
      <c r="BB11" s="11">
        <f>(AZ11-AY11)/3.92</f>
        <v>0.2978584592232299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>
        <v>3.3</v>
      </c>
      <c r="BR11" s="11">
        <v>1.8</v>
      </c>
      <c r="BS11" s="11">
        <v>6</v>
      </c>
      <c r="BT11" s="11">
        <f>LN(BR11)</f>
        <v>0.58778666490211906</v>
      </c>
      <c r="BU11" s="11">
        <f>LN(BS11)</f>
        <v>1.791759469228055</v>
      </c>
      <c r="BV11" s="11">
        <f>LN(BQ11)</f>
        <v>1.1939224684724346</v>
      </c>
      <c r="BW11" s="11">
        <f>(BU11-BT11)/3.92</f>
        <v>0.30713591947090202</v>
      </c>
      <c r="BX11" s="11"/>
      <c r="BY11" s="11"/>
      <c r="BZ11" s="11"/>
      <c r="CA11" s="11"/>
      <c r="CB11" s="11"/>
      <c r="CC11" s="11"/>
      <c r="CD11" s="11"/>
      <c r="CE11" s="11">
        <v>3.8</v>
      </c>
      <c r="CF11" s="11">
        <v>1.5</v>
      </c>
      <c r="CG11" s="11">
        <v>9.9</v>
      </c>
      <c r="CH11" s="11">
        <f>LN(CF11)</f>
        <v>0.40546510810816438</v>
      </c>
      <c r="CI11" s="11">
        <f>LN(CG11)</f>
        <v>2.2925347571405443</v>
      </c>
      <c r="CJ11" s="11">
        <f>LN(CE11)</f>
        <v>1.33500106673234</v>
      </c>
      <c r="CK11" s="11">
        <f>(CI11-CH11)/3.92</f>
        <v>0.48139531863070917</v>
      </c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>
        <v>3.9</v>
      </c>
      <c r="DH11" s="11">
        <v>1.8</v>
      </c>
      <c r="DI11" s="11">
        <v>8.5</v>
      </c>
      <c r="DJ11" s="11">
        <f>LN(DH11)</f>
        <v>0.58778666490211906</v>
      </c>
      <c r="DK11" s="11">
        <f>LN(DI11)</f>
        <v>2.1400661634962708</v>
      </c>
      <c r="DL11" s="11">
        <f>LN(DG11)</f>
        <v>1.3609765531356006</v>
      </c>
      <c r="DM11" s="11">
        <f>(DK11-DJ11)/3.92</f>
        <v>0.39598966800871216</v>
      </c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</row>
    <row r="12" spans="1:194" ht="18.75" x14ac:dyDescent="0.3">
      <c r="A12" s="19">
        <v>11</v>
      </c>
      <c r="B12" s="11" t="s">
        <v>124</v>
      </c>
      <c r="C12" s="22">
        <v>2019</v>
      </c>
      <c r="D12" s="11" t="s">
        <v>137</v>
      </c>
      <c r="E12" s="11">
        <v>2022</v>
      </c>
      <c r="F12" s="11" t="s">
        <v>152</v>
      </c>
      <c r="G12" s="11">
        <v>2</v>
      </c>
      <c r="H12" s="16" t="s">
        <v>148</v>
      </c>
      <c r="I12" s="11" t="s">
        <v>44</v>
      </c>
      <c r="J12" s="11" t="s">
        <v>34</v>
      </c>
      <c r="K12" s="10" t="s">
        <v>133</v>
      </c>
      <c r="L12" s="20" t="s">
        <v>136</v>
      </c>
      <c r="M12" s="11" t="s">
        <v>46</v>
      </c>
      <c r="N12" s="11" t="s">
        <v>50</v>
      </c>
      <c r="O12" s="11" t="s">
        <v>47</v>
      </c>
      <c r="P12" s="11" t="s">
        <v>52</v>
      </c>
      <c r="Q12" s="11" t="s">
        <v>54</v>
      </c>
      <c r="R12" s="28" t="s">
        <v>100</v>
      </c>
      <c r="S12" s="13" t="s">
        <v>82</v>
      </c>
      <c r="T12" s="18" t="s">
        <v>111</v>
      </c>
      <c r="U12" s="27" t="s">
        <v>145</v>
      </c>
      <c r="V12" s="27">
        <v>1</v>
      </c>
      <c r="W12" s="26" t="s">
        <v>145</v>
      </c>
      <c r="X12" s="26">
        <v>1</v>
      </c>
      <c r="Y12" s="11" t="s">
        <v>86</v>
      </c>
      <c r="Z12" s="11">
        <v>1</v>
      </c>
      <c r="AA12" s="11">
        <v>283</v>
      </c>
      <c r="AB12" s="12">
        <v>272</v>
      </c>
      <c r="AC12" s="11">
        <v>102</v>
      </c>
      <c r="AD12" s="11">
        <v>96.1</v>
      </c>
      <c r="AE12" s="11">
        <v>37.5</v>
      </c>
      <c r="AF12" s="11">
        <f t="shared" si="0"/>
        <v>2.9354263644616383</v>
      </c>
      <c r="AG12" s="11">
        <v>31.9</v>
      </c>
      <c r="AH12" s="11">
        <v>43.4</v>
      </c>
      <c r="AI12" s="11">
        <f t="shared" si="1"/>
        <v>0.35262244897959177</v>
      </c>
      <c r="AJ12" s="11">
        <v>102</v>
      </c>
      <c r="AK12" s="11">
        <v>37.5</v>
      </c>
      <c r="AL12" s="11">
        <f t="shared" si="8"/>
        <v>2.9354263644616383</v>
      </c>
      <c r="AM12" s="11">
        <v>31.9</v>
      </c>
      <c r="AN12" s="11">
        <v>43.4</v>
      </c>
      <c r="AO12" s="11">
        <f t="shared" si="2"/>
        <v>0.35262244897959177</v>
      </c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>
        <v>1.45</v>
      </c>
      <c r="BD12" s="11">
        <v>1.08</v>
      </c>
      <c r="BE12" s="11">
        <v>4.2699999999999996</v>
      </c>
      <c r="BF12" s="11">
        <f>LN(BD12)</f>
        <v>7.6961041136128394E-2</v>
      </c>
      <c r="BG12" s="11">
        <f>LN(BE12)</f>
        <v>1.451613827240533</v>
      </c>
      <c r="BH12" s="11">
        <f>LN(BC12)</f>
        <v>0.37156355643248301</v>
      </c>
      <c r="BI12" s="11">
        <f>(BG12-BF12)/3.92</f>
        <v>0.35067673114908282</v>
      </c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>
        <v>2.82</v>
      </c>
      <c r="CT12" s="11">
        <v>1.56</v>
      </c>
      <c r="CU12" s="11">
        <v>5.07</v>
      </c>
      <c r="CV12" s="11">
        <f t="shared" ref="CV12:CW12" si="10">LN(CT12)</f>
        <v>0.44468582126144574</v>
      </c>
      <c r="CW12" s="11">
        <f t="shared" si="10"/>
        <v>1.6233408176030919</v>
      </c>
      <c r="CX12" s="11">
        <f>LN(CS12)</f>
        <v>1.0367368849500223</v>
      </c>
      <c r="CY12" s="11">
        <f>(CW12-CV12)/3.92</f>
        <v>0.30067729498511381</v>
      </c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>
        <v>2.91</v>
      </c>
      <c r="DV12" s="11">
        <v>1.6</v>
      </c>
      <c r="DW12" s="11">
        <v>5.42</v>
      </c>
      <c r="DX12" s="11">
        <f>LN(DV12)</f>
        <v>0.47000362924573563</v>
      </c>
      <c r="DY12" s="11">
        <f>LN(DW12)</f>
        <v>1.6900958154515549</v>
      </c>
      <c r="DZ12" s="11">
        <f>LN(DU12)</f>
        <v>1.0681530811834012</v>
      </c>
      <c r="EA12" s="11">
        <f>(DY12-DX12)/3.92</f>
        <v>0.31124800668515795</v>
      </c>
      <c r="EB12" s="11">
        <v>3.45</v>
      </c>
      <c r="EC12" s="11">
        <v>2.09</v>
      </c>
      <c r="ED12" s="11">
        <v>7.43</v>
      </c>
      <c r="EE12" s="11">
        <f>LN(EC12)</f>
        <v>0.73716406597671957</v>
      </c>
      <c r="EF12" s="11">
        <f>LN(ED12)</f>
        <v>2.0055258587296678</v>
      </c>
      <c r="EG12" s="11">
        <f>LN(EB12)</f>
        <v>1.2383742310432684</v>
      </c>
      <c r="EH12" s="11">
        <f>(EF12-EE12)/3.92</f>
        <v>0.32356168182473172</v>
      </c>
      <c r="EI12" s="11"/>
      <c r="EJ12" s="11"/>
      <c r="EK12" s="11"/>
      <c r="EL12" s="11"/>
      <c r="EM12" s="11"/>
      <c r="EN12" s="11"/>
      <c r="EO12" s="11"/>
    </row>
    <row r="13" spans="1:194" s="4" customFormat="1" ht="18.75" x14ac:dyDescent="0.25">
      <c r="A13" s="19">
        <v>12</v>
      </c>
      <c r="B13" s="11" t="s">
        <v>127</v>
      </c>
      <c r="C13" s="10">
        <v>2020</v>
      </c>
      <c r="D13" s="11" t="s">
        <v>138</v>
      </c>
      <c r="E13" s="11">
        <v>2024</v>
      </c>
      <c r="F13" s="11" t="s">
        <v>152</v>
      </c>
      <c r="G13" s="11">
        <v>2</v>
      </c>
      <c r="H13" s="16" t="s">
        <v>148</v>
      </c>
      <c r="I13" s="11" t="s">
        <v>21</v>
      </c>
      <c r="J13" s="11" t="s">
        <v>34</v>
      </c>
      <c r="K13" s="10" t="s">
        <v>133</v>
      </c>
      <c r="L13" s="20" t="s">
        <v>136</v>
      </c>
      <c r="M13" s="11" t="s">
        <v>46</v>
      </c>
      <c r="N13" s="11" t="s">
        <v>50</v>
      </c>
      <c r="O13" s="11" t="s">
        <v>59</v>
      </c>
      <c r="P13" s="11" t="s">
        <v>52</v>
      </c>
      <c r="Q13" s="11" t="s">
        <v>55</v>
      </c>
      <c r="R13" s="11" t="s">
        <v>101</v>
      </c>
      <c r="S13" s="13" t="s">
        <v>82</v>
      </c>
      <c r="T13" s="20" t="s">
        <v>110</v>
      </c>
      <c r="U13" s="27" t="s">
        <v>145</v>
      </c>
      <c r="V13" s="27">
        <v>1</v>
      </c>
      <c r="W13" s="27" t="s">
        <v>144</v>
      </c>
      <c r="X13" s="27">
        <v>0</v>
      </c>
      <c r="Y13" s="11" t="s">
        <v>86</v>
      </c>
      <c r="Z13" s="11">
        <v>1</v>
      </c>
      <c r="AA13" s="11">
        <v>250</v>
      </c>
      <c r="AB13" s="12">
        <v>234</v>
      </c>
      <c r="AC13" s="11">
        <v>163</v>
      </c>
      <c r="AD13" s="11">
        <v>93.6</v>
      </c>
      <c r="AE13" s="11">
        <v>69.7</v>
      </c>
      <c r="AF13" s="11">
        <f t="shared" ref="AF13:AF19" si="11">SQRT(AE13*(100-AE13)/AB13)</f>
        <v>3.004206452668726</v>
      </c>
      <c r="AG13" s="11">
        <v>63.6</v>
      </c>
      <c r="AH13" s="11">
        <v>75.2</v>
      </c>
      <c r="AI13" s="11">
        <f t="shared" si="1"/>
        <v>0.58975510204081627</v>
      </c>
      <c r="AJ13" s="10">
        <v>159</v>
      </c>
      <c r="AK13" s="10">
        <v>67.900000000000006</v>
      </c>
      <c r="AL13" s="10">
        <f t="shared" ref="AL13" si="12">SQRT(AK13*(100-AK13)/AB13)</f>
        <v>3.05196447873942</v>
      </c>
      <c r="AM13" s="10">
        <v>61.7</v>
      </c>
      <c r="AN13" s="10">
        <v>73.5</v>
      </c>
      <c r="AO13" s="10">
        <f t="shared" si="2"/>
        <v>0.57760204081632649</v>
      </c>
      <c r="AP13" s="10">
        <v>18</v>
      </c>
      <c r="AQ13" s="10">
        <v>7.7</v>
      </c>
      <c r="AR13" s="10">
        <f t="shared" si="9"/>
        <v>1.7427628129559749</v>
      </c>
      <c r="AS13" s="10">
        <v>5</v>
      </c>
      <c r="AT13" s="10">
        <v>11.8</v>
      </c>
      <c r="AU13" s="10">
        <f t="shared" si="3"/>
        <v>0.10524489795918368</v>
      </c>
      <c r="AV13" s="11"/>
      <c r="AW13" s="11"/>
      <c r="AX13" s="11"/>
      <c r="AY13" s="11"/>
      <c r="AZ13" s="11"/>
      <c r="BA13" s="11"/>
      <c r="BB13" s="11"/>
      <c r="BC13" s="11">
        <v>5.28</v>
      </c>
      <c r="BD13" s="11">
        <v>1.78</v>
      </c>
      <c r="BE13" s="11">
        <v>15.63</v>
      </c>
      <c r="BF13" s="11">
        <f>LN(BD13)</f>
        <v>0.57661336430399379</v>
      </c>
      <c r="BG13" s="11">
        <f>LN(BE13)</f>
        <v>2.7491921444333851</v>
      </c>
      <c r="BH13" s="11">
        <f>LN(BC13)</f>
        <v>1.6639260977181702</v>
      </c>
      <c r="BI13" s="11">
        <f>(BG13-BF13)/3.92</f>
        <v>0.5542292806452529</v>
      </c>
      <c r="BJ13" s="11">
        <v>6.35</v>
      </c>
      <c r="BK13" s="11">
        <v>1.94</v>
      </c>
      <c r="BL13" s="11">
        <v>20.82</v>
      </c>
      <c r="BM13" s="11">
        <f>LN(BK13)</f>
        <v>0.66268797307523675</v>
      </c>
      <c r="BN13" s="11">
        <f>LN(BL13)</f>
        <v>3.0359140631868229</v>
      </c>
      <c r="BO13" s="11">
        <f>LN(BJ13)</f>
        <v>1.8484548129046001</v>
      </c>
      <c r="BP13" s="11">
        <f>(BN13-BM13)/3.92</f>
        <v>0.60541481890601689</v>
      </c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4">
        <v>2.33</v>
      </c>
      <c r="DA13" s="14">
        <v>1.06</v>
      </c>
      <c r="DB13" s="14">
        <v>5.15</v>
      </c>
      <c r="DC13" s="14">
        <f>LN(DA13)</f>
        <v>5.8268908123975824E-2</v>
      </c>
      <c r="DD13" s="14">
        <f>LN(DB13)</f>
        <v>1.6389967146756448</v>
      </c>
      <c r="DE13" s="14">
        <f>LN(CZ13)</f>
        <v>0.84586826757760925</v>
      </c>
      <c r="DF13" s="14">
        <f>(DD13-DC13)/3.92</f>
        <v>0.40324688942644615</v>
      </c>
      <c r="DG13" s="11">
        <v>4.3499999999999996</v>
      </c>
      <c r="DH13" s="11">
        <v>1.73</v>
      </c>
      <c r="DI13" s="11">
        <v>10.94</v>
      </c>
      <c r="DJ13" s="11">
        <f>LN(DH13)</f>
        <v>0.5481214085096876</v>
      </c>
      <c r="DK13" s="11">
        <f>LN(DI13)</f>
        <v>2.3924257969938352</v>
      </c>
      <c r="DL13" s="11">
        <f>LN(DG13)</f>
        <v>1.4701758451005926</v>
      </c>
      <c r="DM13" s="11">
        <f>(DK13-DJ13)/3.92</f>
        <v>0.47048581338881318</v>
      </c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4">
        <v>7.76</v>
      </c>
      <c r="EJ13" s="14">
        <v>3.21</v>
      </c>
      <c r="EK13" s="14">
        <v>18.72</v>
      </c>
      <c r="EL13" s="14">
        <f>LN(EJ13)</f>
        <v>1.1662709371419244</v>
      </c>
      <c r="EM13" s="14">
        <f>LN(EK13)</f>
        <v>2.9295924710494461</v>
      </c>
      <c r="EN13" s="14">
        <f>LN(EI13)</f>
        <v>2.0489823341951272</v>
      </c>
      <c r="EO13" s="14">
        <f>(EM13-EL13)/3.92</f>
        <v>0.44982692191518409</v>
      </c>
    </row>
    <row r="14" spans="1:194" s="4" customFormat="1" ht="18.75" x14ac:dyDescent="0.3">
      <c r="A14" s="19">
        <v>13</v>
      </c>
      <c r="B14" s="11" t="s">
        <v>128</v>
      </c>
      <c r="C14" s="10">
        <v>2021</v>
      </c>
      <c r="D14" s="11" t="s">
        <v>138</v>
      </c>
      <c r="E14" s="11">
        <v>2025</v>
      </c>
      <c r="F14" s="11" t="s">
        <v>152</v>
      </c>
      <c r="G14" s="11">
        <v>2</v>
      </c>
      <c r="H14" s="16" t="s">
        <v>148</v>
      </c>
      <c r="I14" s="11" t="s">
        <v>14</v>
      </c>
      <c r="J14" s="11" t="s">
        <v>72</v>
      </c>
      <c r="K14" s="22" t="s">
        <v>134</v>
      </c>
      <c r="L14" s="20" t="s">
        <v>136</v>
      </c>
      <c r="M14" s="23" t="s">
        <v>73</v>
      </c>
      <c r="N14" s="11" t="s">
        <v>50</v>
      </c>
      <c r="O14" s="28" t="s">
        <v>102</v>
      </c>
      <c r="P14" s="11" t="s">
        <v>52</v>
      </c>
      <c r="Q14" s="11" t="s">
        <v>55</v>
      </c>
      <c r="R14" s="11" t="s">
        <v>101</v>
      </c>
      <c r="S14" s="13" t="s">
        <v>82</v>
      </c>
      <c r="T14" s="18" t="s">
        <v>111</v>
      </c>
      <c r="U14" s="27" t="s">
        <v>145</v>
      </c>
      <c r="V14" s="27">
        <v>1</v>
      </c>
      <c r="W14" s="26" t="s">
        <v>144</v>
      </c>
      <c r="X14" s="26">
        <v>0</v>
      </c>
      <c r="Y14" s="11" t="s">
        <v>87</v>
      </c>
      <c r="Z14" s="11">
        <v>2</v>
      </c>
      <c r="AA14" s="11">
        <v>418</v>
      </c>
      <c r="AB14" s="12">
        <v>411</v>
      </c>
      <c r="AC14" s="11">
        <v>176</v>
      </c>
      <c r="AD14" s="11">
        <v>98.3</v>
      </c>
      <c r="AE14" s="11">
        <v>42.8</v>
      </c>
      <c r="AF14" s="11">
        <f t="shared" si="11"/>
        <v>2.4406133806823922</v>
      </c>
      <c r="AG14" s="11">
        <v>38</v>
      </c>
      <c r="AH14" s="11">
        <v>47.6</v>
      </c>
      <c r="AI14" s="11">
        <f t="shared" si="1"/>
        <v>0.37906122448979596</v>
      </c>
      <c r="AJ14" s="11">
        <v>176</v>
      </c>
      <c r="AK14" s="11">
        <v>42.8</v>
      </c>
      <c r="AL14" s="11">
        <f t="shared" ref="AL14:AL15" si="13">SQRT(AK14*(100-AK14)/AB14)</f>
        <v>2.4406133806823922</v>
      </c>
      <c r="AM14" s="11">
        <v>38</v>
      </c>
      <c r="AN14" s="11">
        <v>47.6</v>
      </c>
      <c r="AO14" s="11">
        <f t="shared" ref="AO14" si="14">(AN14-AM14/3.92)/100</f>
        <v>0.37906122448979596</v>
      </c>
      <c r="AP14" s="11"/>
      <c r="AQ14" s="11"/>
      <c r="AR14" s="11"/>
      <c r="AS14" s="11"/>
      <c r="AT14" s="11"/>
      <c r="AU14" s="11"/>
      <c r="AV14" s="11">
        <v>4.3099999999999996</v>
      </c>
      <c r="AW14" s="11">
        <v>2.3199999999999998</v>
      </c>
      <c r="AX14" s="11">
        <v>7.99</v>
      </c>
      <c r="AY14" s="11">
        <f t="shared" ref="AY14:AZ14" si="15">LN(AW14)</f>
        <v>0.84156718567821853</v>
      </c>
      <c r="AZ14" s="11">
        <f t="shared" si="15"/>
        <v>2.0781907597781832</v>
      </c>
      <c r="BA14" s="11">
        <f t="shared" ref="BA14" si="16">LN(AV14)</f>
        <v>1.4609379041156563</v>
      </c>
      <c r="BB14" s="11">
        <f t="shared" ref="BB14" si="17">(AZ14-AY14)/3.92</f>
        <v>0.31546519747448082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>
        <v>1.72</v>
      </c>
      <c r="CM14" s="11">
        <v>1.1200000000000001</v>
      </c>
      <c r="CN14" s="11">
        <v>2.64</v>
      </c>
      <c r="CO14" s="11">
        <f t="shared" ref="CO14:CP14" si="18">LN(CM14)</f>
        <v>0.11332868530700327</v>
      </c>
      <c r="CP14" s="11">
        <f t="shared" si="18"/>
        <v>0.97077891715822484</v>
      </c>
      <c r="CQ14" s="11">
        <f t="shared" ref="CQ14" si="19">LN(CL14)</f>
        <v>0.54232429082536171</v>
      </c>
      <c r="CR14" s="11">
        <f t="shared" ref="CR14" si="20">(CP14-CO14)/3.92</f>
        <v>0.21873730404367897</v>
      </c>
      <c r="CS14" s="11">
        <v>1.61</v>
      </c>
      <c r="CT14" s="11">
        <v>1.03</v>
      </c>
      <c r="CU14" s="11">
        <v>2.4900000000000002</v>
      </c>
      <c r="CV14" s="11">
        <f t="shared" ref="CV14:CW15" si="21">LN(CT14)</f>
        <v>2.9558802241544429E-2</v>
      </c>
      <c r="CW14" s="11">
        <f t="shared" si="21"/>
        <v>0.91228271047661635</v>
      </c>
      <c r="CX14" s="11">
        <f t="shared" ref="CX14" si="22">LN(CS14)</f>
        <v>0.47623417899637172</v>
      </c>
      <c r="CY14" s="11">
        <f t="shared" ref="CY14" si="23">(CW14-CV14)/3.92</f>
        <v>0.22518467046813059</v>
      </c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>
        <v>5.45</v>
      </c>
      <c r="DO14" s="11">
        <v>1.95</v>
      </c>
      <c r="DP14" s="11">
        <v>14.97</v>
      </c>
      <c r="DQ14" s="11">
        <f t="shared" ref="DQ14" si="24">LN(DO14)</f>
        <v>0.66782937257565544</v>
      </c>
      <c r="DR14" s="11">
        <f t="shared" ref="DR14" si="25">LN(DP14)</f>
        <v>2.706048198431537</v>
      </c>
      <c r="DS14" s="11">
        <f t="shared" ref="DS14" si="26">LN(DN14)</f>
        <v>1.6956156086751528</v>
      </c>
      <c r="DT14" s="11">
        <f t="shared" ref="DT14" si="27">(DR14-DQ14)/3.92</f>
        <v>0.51995378210609222</v>
      </c>
      <c r="DU14" s="11">
        <v>4.22</v>
      </c>
      <c r="DV14" s="11">
        <v>1.75</v>
      </c>
      <c r="DW14" s="11">
        <v>13.8</v>
      </c>
      <c r="DX14" s="11">
        <f t="shared" ref="DX14" si="28">LN(DV14)</f>
        <v>0.55961578793542266</v>
      </c>
      <c r="DY14" s="11">
        <f t="shared" ref="DY14" si="29">LN(DW14)</f>
        <v>2.6246685921631592</v>
      </c>
      <c r="DZ14" s="11">
        <f t="shared" ref="DZ14" si="30">LN(DU14)</f>
        <v>1.4398351280479205</v>
      </c>
      <c r="EA14" s="11">
        <f t="shared" ref="EA14" si="31">(DY14-DX14)/3.92</f>
        <v>0.52679918475197363</v>
      </c>
      <c r="EB14" s="11"/>
      <c r="EC14" s="11"/>
      <c r="ED14" s="11"/>
      <c r="EE14" s="11"/>
      <c r="EF14" s="11"/>
      <c r="EG14" s="11"/>
      <c r="EH14" s="11"/>
      <c r="EI14" s="11">
        <v>3.24</v>
      </c>
      <c r="EJ14" s="11">
        <v>1.37</v>
      </c>
      <c r="EK14" s="11">
        <v>9.1300000000000008</v>
      </c>
      <c r="EL14" s="11">
        <f>LN(EJ14)</f>
        <v>0.3148107398400336</v>
      </c>
      <c r="EM14" s="11">
        <f>LN(EK14)</f>
        <v>2.2115656946068771</v>
      </c>
      <c r="EN14" s="11">
        <f>LN(EI14)</f>
        <v>1.1755733298042381</v>
      </c>
      <c r="EO14" s="11">
        <f>(EM14-EL14)/3.92</f>
        <v>0.48386605988950088</v>
      </c>
    </row>
    <row r="15" spans="1:194" ht="15" customHeight="1" x14ac:dyDescent="0.25">
      <c r="A15" s="19">
        <v>14</v>
      </c>
      <c r="B15" s="11" t="s">
        <v>130</v>
      </c>
      <c r="C15" s="22">
        <v>2017</v>
      </c>
      <c r="D15" s="11" t="s">
        <v>137</v>
      </c>
      <c r="E15" s="11">
        <v>2018</v>
      </c>
      <c r="F15" s="11" t="s">
        <v>153</v>
      </c>
      <c r="G15" s="11">
        <v>1</v>
      </c>
      <c r="H15" s="16" t="s">
        <v>148</v>
      </c>
      <c r="I15" s="11" t="s">
        <v>44</v>
      </c>
      <c r="J15" s="11" t="s">
        <v>34</v>
      </c>
      <c r="K15" s="10" t="s">
        <v>133</v>
      </c>
      <c r="L15" s="20" t="s">
        <v>136</v>
      </c>
      <c r="M15" s="11" t="s">
        <v>46</v>
      </c>
      <c r="N15" s="11" t="s">
        <v>50</v>
      </c>
      <c r="O15" s="11" t="s">
        <v>80</v>
      </c>
      <c r="P15" s="11" t="s">
        <v>52</v>
      </c>
      <c r="Q15" s="22" t="s">
        <v>55</v>
      </c>
      <c r="R15" s="11" t="s">
        <v>101</v>
      </c>
      <c r="S15" s="13" t="s">
        <v>82</v>
      </c>
      <c r="T15" s="20" t="s">
        <v>110</v>
      </c>
      <c r="U15" s="27" t="s">
        <v>145</v>
      </c>
      <c r="V15" s="27">
        <v>1</v>
      </c>
      <c r="W15" s="27" t="s">
        <v>144</v>
      </c>
      <c r="X15" s="27">
        <v>0</v>
      </c>
      <c r="Y15" s="11" t="s">
        <v>86</v>
      </c>
      <c r="Z15" s="11">
        <v>1</v>
      </c>
      <c r="AA15" s="11">
        <v>366</v>
      </c>
      <c r="AB15" s="12">
        <v>340</v>
      </c>
      <c r="AC15" s="11">
        <v>129</v>
      </c>
      <c r="AD15" s="11">
        <v>92.9</v>
      </c>
      <c r="AE15" s="11">
        <v>37.9</v>
      </c>
      <c r="AF15" s="11">
        <f t="shared" ref="AF15" si="32">SQRT(AE15*(100-AE15)/AB15)</f>
        <v>2.6310308872021562</v>
      </c>
      <c r="AG15" s="11">
        <v>32.9</v>
      </c>
      <c r="AH15" s="11">
        <v>43.2</v>
      </c>
      <c r="AI15" s="11">
        <f t="shared" ref="AI15" si="33">(AH15-AG15/3.92)/100</f>
        <v>0.34807142857142864</v>
      </c>
      <c r="AJ15" s="10">
        <v>109</v>
      </c>
      <c r="AK15" s="10">
        <v>32.1</v>
      </c>
      <c r="AL15" s="10">
        <f t="shared" si="13"/>
        <v>2.5319081388410227</v>
      </c>
      <c r="AM15" s="10">
        <v>27.4</v>
      </c>
      <c r="AN15" s="10">
        <v>37.200000000000003</v>
      </c>
      <c r="AO15" s="10">
        <f t="shared" ref="AO15" si="34">(AN15-AM15/3.92)/100</f>
        <v>0.30210204081632658</v>
      </c>
      <c r="AP15" s="10">
        <v>59</v>
      </c>
      <c r="AQ15" s="10">
        <v>17.399999999999999</v>
      </c>
      <c r="AR15" s="10">
        <f t="shared" si="9"/>
        <v>2.0560098420455666</v>
      </c>
      <c r="AS15" s="10">
        <v>13.7</v>
      </c>
      <c r="AT15" s="10">
        <v>21.8</v>
      </c>
      <c r="AU15" s="10">
        <f t="shared" ref="AU15" si="35">(AT15-AS15/3.92)/100</f>
        <v>0.18305102040816326</v>
      </c>
      <c r="AV15" s="11">
        <v>3.94</v>
      </c>
      <c r="AW15" s="11">
        <v>2.2799999999999998</v>
      </c>
      <c r="AX15" s="11">
        <v>6.83</v>
      </c>
      <c r="AY15" s="11">
        <f>LN(AW15)</f>
        <v>0.82417544296634937</v>
      </c>
      <c r="AZ15" s="11">
        <f t="shared" ref="AZ15" si="36">LN(AX15)</f>
        <v>1.9213246735826988</v>
      </c>
      <c r="BA15" s="11">
        <f t="shared" ref="BA15" si="37">LN(AV15)</f>
        <v>1.3711807233098425</v>
      </c>
      <c r="BB15" s="11">
        <f t="shared" ref="BB15" si="38">(AZ15-AY15)/3.92</f>
        <v>0.27988500781029324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>
        <v>2.86</v>
      </c>
      <c r="CF15" s="11">
        <v>1.59</v>
      </c>
      <c r="CG15" s="11">
        <v>5</v>
      </c>
      <c r="CH15" s="11">
        <f>LN(CF15)</f>
        <v>0.46373401623214022</v>
      </c>
      <c r="CI15" s="11">
        <f>LN(CG15)</f>
        <v>1.6094379124341003</v>
      </c>
      <c r="CJ15" s="11">
        <f>LN(CE15)</f>
        <v>1.0508216248317612</v>
      </c>
      <c r="CK15" s="11">
        <f>(CI15-CH15)/3.92</f>
        <v>0.29227140209233676</v>
      </c>
      <c r="CL15" s="11"/>
      <c r="CM15" s="11"/>
      <c r="CN15" s="11"/>
      <c r="CO15" s="11"/>
      <c r="CP15" s="11"/>
      <c r="CQ15" s="11"/>
      <c r="CR15" s="11"/>
      <c r="CS15" s="11">
        <v>4.3499999999999996</v>
      </c>
      <c r="CT15" s="11">
        <v>2.4700000000000002</v>
      </c>
      <c r="CU15" s="11">
        <v>7.67</v>
      </c>
      <c r="CV15" s="11">
        <f t="shared" si="21"/>
        <v>0.90421815063988586</v>
      </c>
      <c r="CW15" s="11">
        <f t="shared" si="21"/>
        <v>2.0373166153791646</v>
      </c>
      <c r="CX15" s="11">
        <f>LN(CS15)</f>
        <v>1.4701758451005926</v>
      </c>
      <c r="CY15" s="11">
        <f>(CW15-CV15)/3.92</f>
        <v>0.28905573080083641</v>
      </c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</row>
    <row r="16" spans="1:194" ht="18.75" x14ac:dyDescent="0.25">
      <c r="A16" s="19">
        <v>15</v>
      </c>
      <c r="B16" s="11" t="s">
        <v>132</v>
      </c>
      <c r="C16" s="10">
        <v>2021</v>
      </c>
      <c r="D16" s="11" t="s">
        <v>138</v>
      </c>
      <c r="E16" s="11">
        <v>2022</v>
      </c>
      <c r="F16" s="11" t="s">
        <v>152</v>
      </c>
      <c r="G16" s="11">
        <v>2</v>
      </c>
      <c r="H16" s="16" t="s">
        <v>148</v>
      </c>
      <c r="I16" s="11" t="s">
        <v>14</v>
      </c>
      <c r="J16" s="11" t="s">
        <v>94</v>
      </c>
      <c r="K16" s="22" t="s">
        <v>134</v>
      </c>
      <c r="L16" s="20" t="s">
        <v>136</v>
      </c>
      <c r="M16" s="11" t="s">
        <v>46</v>
      </c>
      <c r="N16" s="11" t="s">
        <v>50</v>
      </c>
      <c r="O16" s="11" t="s">
        <v>95</v>
      </c>
      <c r="P16" s="11" t="s">
        <v>52</v>
      </c>
      <c r="Q16" s="11" t="s">
        <v>55</v>
      </c>
      <c r="R16" s="11" t="s">
        <v>101</v>
      </c>
      <c r="S16" s="13" t="s">
        <v>96</v>
      </c>
      <c r="T16" s="20" t="s">
        <v>110</v>
      </c>
      <c r="U16" s="27" t="s">
        <v>144</v>
      </c>
      <c r="V16" s="27">
        <v>0</v>
      </c>
      <c r="W16" s="27" t="s">
        <v>144</v>
      </c>
      <c r="X16" s="27">
        <v>0</v>
      </c>
      <c r="Y16" s="11" t="s">
        <v>86</v>
      </c>
      <c r="Z16" s="11">
        <v>1</v>
      </c>
      <c r="AA16" s="11">
        <v>112</v>
      </c>
      <c r="AB16" s="12">
        <v>112</v>
      </c>
      <c r="AC16" s="11">
        <v>64</v>
      </c>
      <c r="AD16" s="11">
        <v>100</v>
      </c>
      <c r="AE16" s="11">
        <v>57.1</v>
      </c>
      <c r="AF16" s="11">
        <f t="shared" si="11"/>
        <v>4.6766803702748696</v>
      </c>
      <c r="AG16" s="11">
        <v>31.7</v>
      </c>
      <c r="AH16" s="11">
        <v>49.2</v>
      </c>
      <c r="AI16" s="11">
        <f t="shared" ref="AI16:AI21" si="39">(AH16-AG16/3.92)/100</f>
        <v>0.41113265306122448</v>
      </c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</row>
    <row r="17" spans="1:194" ht="18.75" x14ac:dyDescent="0.3">
      <c r="A17" s="19">
        <v>16</v>
      </c>
      <c r="B17" s="11" t="s">
        <v>121</v>
      </c>
      <c r="C17" s="10">
        <v>2020</v>
      </c>
      <c r="D17" s="11" t="s">
        <v>138</v>
      </c>
      <c r="E17" s="11">
        <v>2021</v>
      </c>
      <c r="F17" s="11" t="s">
        <v>153</v>
      </c>
      <c r="G17" s="11">
        <v>1</v>
      </c>
      <c r="H17" s="15" t="s">
        <v>151</v>
      </c>
      <c r="I17" s="11" t="s">
        <v>36</v>
      </c>
      <c r="J17" s="11" t="s">
        <v>38</v>
      </c>
      <c r="K17" s="10" t="s">
        <v>133</v>
      </c>
      <c r="L17" s="20" t="s">
        <v>136</v>
      </c>
      <c r="M17" s="11" t="s">
        <v>46</v>
      </c>
      <c r="N17" s="11" t="s">
        <v>50</v>
      </c>
      <c r="O17" s="11" t="s">
        <v>37</v>
      </c>
      <c r="P17" s="11" t="s">
        <v>52</v>
      </c>
      <c r="Q17" s="11" t="s">
        <v>54</v>
      </c>
      <c r="R17" s="28" t="s">
        <v>100</v>
      </c>
      <c r="S17" s="13" t="s">
        <v>82</v>
      </c>
      <c r="T17" s="20" t="s">
        <v>110</v>
      </c>
      <c r="U17" s="27" t="s">
        <v>145</v>
      </c>
      <c r="V17" s="27">
        <v>1</v>
      </c>
      <c r="W17" s="27" t="s">
        <v>144</v>
      </c>
      <c r="X17" s="27">
        <v>0</v>
      </c>
      <c r="Y17" s="11" t="s">
        <v>86</v>
      </c>
      <c r="Z17" s="11">
        <v>1</v>
      </c>
      <c r="AA17" s="11">
        <v>280</v>
      </c>
      <c r="AB17" s="12">
        <v>268</v>
      </c>
      <c r="AC17" s="11">
        <v>116</v>
      </c>
      <c r="AD17" s="11">
        <v>95.7</v>
      </c>
      <c r="AE17" s="11">
        <v>43.3</v>
      </c>
      <c r="AF17" s="11">
        <f t="shared" si="11"/>
        <v>3.0266909668737614</v>
      </c>
      <c r="AG17" s="11">
        <v>37.4</v>
      </c>
      <c r="AH17" s="11">
        <v>49.2</v>
      </c>
      <c r="AI17" s="11">
        <f t="shared" si="39"/>
        <v>0.39659183673469395</v>
      </c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>
        <v>9.4</v>
      </c>
      <c r="AW17" s="11">
        <v>1.8</v>
      </c>
      <c r="AX17" s="11">
        <v>9.9</v>
      </c>
      <c r="AY17" s="11">
        <f t="shared" ref="AY17" si="40">LN(AW17)</f>
        <v>0.58778666490211906</v>
      </c>
      <c r="AZ17" s="11">
        <f t="shared" ref="AZ17" si="41">LN(AX17)</f>
        <v>2.2925347571405443</v>
      </c>
      <c r="BA17" s="11">
        <f t="shared" ref="BA17" si="42">LN(AV17)</f>
        <v>2.2407096892759584</v>
      </c>
      <c r="BB17" s="11">
        <f t="shared" ref="BB17" si="43">(AZ17-AY17)/3.92</f>
        <v>0.43488471740776158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>
        <v>2.9</v>
      </c>
      <c r="EJ17" s="11">
        <v>1.4</v>
      </c>
      <c r="EK17" s="11">
        <v>6.2</v>
      </c>
      <c r="EL17" s="11">
        <f>LN(EJ17)</f>
        <v>0.33647223662121289</v>
      </c>
      <c r="EM17" s="11">
        <f>LN(EK17)</f>
        <v>1.824549292051046</v>
      </c>
      <c r="EN17" s="11">
        <f>LN(EI17)</f>
        <v>1.0647107369924282</v>
      </c>
      <c r="EO17" s="11">
        <f>(EM17-EL17)/3.92</f>
        <v>0.37961149373210029</v>
      </c>
    </row>
    <row r="18" spans="1:194" ht="18.75" x14ac:dyDescent="0.3">
      <c r="A18" s="19">
        <v>17</v>
      </c>
      <c r="B18" s="11" t="s">
        <v>125</v>
      </c>
      <c r="C18" s="10">
        <v>2021</v>
      </c>
      <c r="D18" s="11" t="s">
        <v>138</v>
      </c>
      <c r="E18" s="11">
        <v>2023</v>
      </c>
      <c r="F18" s="11" t="s">
        <v>152</v>
      </c>
      <c r="G18" s="11">
        <v>2</v>
      </c>
      <c r="H18" s="15" t="s">
        <v>151</v>
      </c>
      <c r="I18" s="11" t="s">
        <v>44</v>
      </c>
      <c r="J18" s="11" t="s">
        <v>34</v>
      </c>
      <c r="K18" s="10" t="s">
        <v>133</v>
      </c>
      <c r="L18" s="20" t="s">
        <v>136</v>
      </c>
      <c r="M18" s="11" t="s">
        <v>46</v>
      </c>
      <c r="N18" s="11" t="s">
        <v>50</v>
      </c>
      <c r="O18" s="11" t="s">
        <v>48</v>
      </c>
      <c r="P18" s="11" t="s">
        <v>56</v>
      </c>
      <c r="Q18" s="11" t="s">
        <v>54</v>
      </c>
      <c r="R18" s="28" t="s">
        <v>100</v>
      </c>
      <c r="S18" s="13" t="s">
        <v>82</v>
      </c>
      <c r="T18" s="20" t="s">
        <v>110</v>
      </c>
      <c r="U18" s="27" t="s">
        <v>145</v>
      </c>
      <c r="V18" s="27">
        <v>1</v>
      </c>
      <c r="W18" s="27" t="s">
        <v>144</v>
      </c>
      <c r="X18" s="27">
        <v>0</v>
      </c>
      <c r="Y18" s="11" t="s">
        <v>87</v>
      </c>
      <c r="Z18" s="11">
        <v>2</v>
      </c>
      <c r="AA18" s="11">
        <v>421</v>
      </c>
      <c r="AB18" s="12">
        <v>386</v>
      </c>
      <c r="AC18" s="11">
        <v>143</v>
      </c>
      <c r="AD18" s="11">
        <v>91.7</v>
      </c>
      <c r="AE18" s="11">
        <v>37.049999999999997</v>
      </c>
      <c r="AF18" s="11">
        <f t="shared" si="11"/>
        <v>2.4580930622315083</v>
      </c>
      <c r="AG18" s="11">
        <v>32.4</v>
      </c>
      <c r="AH18" s="11">
        <v>41.9</v>
      </c>
      <c r="AI18" s="11">
        <f t="shared" si="39"/>
        <v>0.33634693877551014</v>
      </c>
      <c r="AJ18" s="10">
        <v>109</v>
      </c>
      <c r="AK18" s="10">
        <v>28.2</v>
      </c>
      <c r="AL18" s="10">
        <f t="shared" ref="AL18:AL21" si="44">SQRT(AK18*(100-AK18)/AB18)</f>
        <v>2.2903039597353172</v>
      </c>
      <c r="AM18" s="10">
        <v>24</v>
      </c>
      <c r="AN18" s="10">
        <v>32.9</v>
      </c>
      <c r="AO18" s="10">
        <f t="shared" ref="AO18:AO21" si="45">(AN18-AM18/3.92)/100</f>
        <v>0.26777551020408163</v>
      </c>
      <c r="AP18" s="10">
        <v>97</v>
      </c>
      <c r="AQ18" s="10">
        <v>25.1</v>
      </c>
      <c r="AR18" s="10">
        <f t="shared" ref="AR18" si="46">SQRT(AQ18*(100-AQ18)/AB18)</f>
        <v>2.2069074322471645</v>
      </c>
      <c r="AS18" s="10">
        <v>21</v>
      </c>
      <c r="AT18" s="10">
        <v>29.7</v>
      </c>
      <c r="AU18" s="10">
        <f t="shared" ref="AU18" si="47">(AT18-AS18/3.92)/100</f>
        <v>0.24342857142857141</v>
      </c>
      <c r="AV18" s="11"/>
      <c r="AW18" s="11"/>
      <c r="AX18" s="11"/>
      <c r="AY18" s="11"/>
      <c r="AZ18" s="11"/>
      <c r="BA18" s="11"/>
      <c r="BB18" s="11"/>
      <c r="BC18" s="11">
        <v>4.3499999999999996</v>
      </c>
      <c r="BD18" s="11">
        <v>1.25</v>
      </c>
      <c r="BE18" s="11">
        <v>15</v>
      </c>
      <c r="BF18" s="11">
        <f>LN(BD18)</f>
        <v>0.22314355131420976</v>
      </c>
      <c r="BG18" s="11">
        <f>LN(BE18)</f>
        <v>2.7080502011022101</v>
      </c>
      <c r="BH18" s="11">
        <f>LN(BC18)</f>
        <v>1.4701758451005926</v>
      </c>
      <c r="BI18" s="11">
        <f>(BG18-BF18)/3.92</f>
        <v>0.63390475759897968</v>
      </c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>
        <v>2.17</v>
      </c>
      <c r="CF18" s="11">
        <v>1.39</v>
      </c>
      <c r="CG18" s="11">
        <v>3.39</v>
      </c>
      <c r="CH18" s="11">
        <f>LN(CF18)</f>
        <v>0.3293037471426003</v>
      </c>
      <c r="CI18" s="11">
        <f>LN(CG18)</f>
        <v>1.220829921392359</v>
      </c>
      <c r="CJ18" s="11">
        <f>LN(CE18)</f>
        <v>0.77472716755236815</v>
      </c>
      <c r="CK18" s="11">
        <f>(CI18-CH18)/3.92</f>
        <v>0.22743014649228538</v>
      </c>
      <c r="CL18" s="11"/>
      <c r="CM18" s="11"/>
      <c r="CN18" s="11"/>
      <c r="CO18" s="11"/>
      <c r="CP18" s="11"/>
      <c r="CQ18" s="11"/>
      <c r="CR18" s="11"/>
      <c r="CS18" s="11">
        <v>3</v>
      </c>
      <c r="CT18" s="11">
        <v>1.33</v>
      </c>
      <c r="CU18" s="11">
        <v>6.9</v>
      </c>
      <c r="CV18" s="11">
        <f t="shared" ref="CV18:CV20" si="48">LN(CT18)</f>
        <v>0.28517894223366247</v>
      </c>
      <c r="CW18" s="11">
        <f t="shared" ref="CW18:CW20" si="49">LN(CU18)</f>
        <v>1.9315214116032138</v>
      </c>
      <c r="CX18" s="11">
        <f>LN(CS18)</f>
        <v>1.0986122886681098</v>
      </c>
      <c r="CY18" s="11">
        <f>(CW18-CV18)/3.92</f>
        <v>0.41998532381876313</v>
      </c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</row>
    <row r="19" spans="1:194" ht="16.5" customHeight="1" x14ac:dyDescent="0.25">
      <c r="A19" s="19">
        <v>18</v>
      </c>
      <c r="B19" s="11" t="s">
        <v>126</v>
      </c>
      <c r="C19" s="10">
        <v>2020</v>
      </c>
      <c r="D19" s="11" t="s">
        <v>138</v>
      </c>
      <c r="E19" s="11">
        <v>2021</v>
      </c>
      <c r="F19" s="11" t="s">
        <v>153</v>
      </c>
      <c r="G19" s="11">
        <v>1</v>
      </c>
      <c r="H19" s="15" t="s">
        <v>151</v>
      </c>
      <c r="I19" s="11" t="s">
        <v>44</v>
      </c>
      <c r="J19" s="11" t="s">
        <v>42</v>
      </c>
      <c r="K19" s="22" t="s">
        <v>134</v>
      </c>
      <c r="L19" s="20" t="s">
        <v>136</v>
      </c>
      <c r="M19" s="11" t="s">
        <v>57</v>
      </c>
      <c r="N19" s="11" t="s">
        <v>50</v>
      </c>
      <c r="O19" s="11" t="s">
        <v>58</v>
      </c>
      <c r="P19" s="11" t="s">
        <v>52</v>
      </c>
      <c r="Q19" s="11" t="s">
        <v>55</v>
      </c>
      <c r="R19" s="11" t="s">
        <v>101</v>
      </c>
      <c r="S19" s="13" t="s">
        <v>82</v>
      </c>
      <c r="T19" s="18" t="s">
        <v>111</v>
      </c>
      <c r="U19" s="27" t="s">
        <v>145</v>
      </c>
      <c r="V19" s="27">
        <v>1</v>
      </c>
      <c r="W19" s="26" t="s">
        <v>145</v>
      </c>
      <c r="X19" s="26">
        <v>1</v>
      </c>
      <c r="Y19" s="11" t="s">
        <v>87</v>
      </c>
      <c r="Z19" s="11">
        <v>2</v>
      </c>
      <c r="AA19" s="11">
        <v>415</v>
      </c>
      <c r="AB19" s="12">
        <v>401</v>
      </c>
      <c r="AC19" s="11">
        <v>132</v>
      </c>
      <c r="AD19" s="11">
        <v>96.6</v>
      </c>
      <c r="AE19" s="11">
        <v>32.700000000000003</v>
      </c>
      <c r="AF19" s="11">
        <f t="shared" si="11"/>
        <v>2.3426597838446139</v>
      </c>
      <c r="AG19" s="11">
        <v>28.2</v>
      </c>
      <c r="AH19" s="11">
        <v>37.4</v>
      </c>
      <c r="AI19" s="11">
        <f t="shared" si="39"/>
        <v>0.30206122448979594</v>
      </c>
      <c r="AJ19" s="11">
        <v>132</v>
      </c>
      <c r="AK19" s="11">
        <v>32.700000000000003</v>
      </c>
      <c r="AL19" s="11">
        <f t="shared" si="44"/>
        <v>2.3426597838446139</v>
      </c>
      <c r="AM19" s="11">
        <v>28.2</v>
      </c>
      <c r="AN19" s="11">
        <v>37.4</v>
      </c>
      <c r="AO19" s="11">
        <f t="shared" si="45"/>
        <v>0.30206122448979594</v>
      </c>
      <c r="AP19" s="11"/>
      <c r="AQ19" s="11"/>
      <c r="AR19" s="11"/>
      <c r="AS19" s="11"/>
      <c r="AT19" s="11"/>
      <c r="AU19" s="11"/>
      <c r="AV19" s="11">
        <v>2.04</v>
      </c>
      <c r="AW19" s="11">
        <v>1.1399999999999999</v>
      </c>
      <c r="AX19" s="11">
        <v>3.79</v>
      </c>
      <c r="AY19" s="11">
        <f t="shared" ref="AY19:AY20" si="50">LN(AW19)</f>
        <v>0.131028262406404</v>
      </c>
      <c r="AZ19" s="11">
        <f t="shared" ref="AZ19:AZ20" si="51">LN(AX19)</f>
        <v>1.3323660190943349</v>
      </c>
      <c r="BA19" s="11">
        <f>LN(AV19)</f>
        <v>0.71294980785612505</v>
      </c>
      <c r="BB19" s="11">
        <f>(AZ19-AY19)/3.92</f>
        <v>0.3064637134407987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>
        <v>4.66</v>
      </c>
      <c r="BR19" s="11">
        <v>2.52</v>
      </c>
      <c r="BS19" s="11">
        <v>8.61</v>
      </c>
      <c r="BT19" s="11">
        <f t="shared" ref="BT19" si="52">LN(BR19)</f>
        <v>0.9242589015233319</v>
      </c>
      <c r="BU19" s="11">
        <f t="shared" ref="BU19" si="53">LN(BS19)</f>
        <v>2.1529243184396392</v>
      </c>
      <c r="BV19" s="11">
        <f t="shared" ref="BV19" si="54">LN(BQ19)</f>
        <v>1.5390154481375546</v>
      </c>
      <c r="BW19" s="11">
        <f t="shared" ref="BW19" si="55">(BU19-BT19)/3.92</f>
        <v>0.31343505533579263</v>
      </c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>
        <v>4.1399999999999997</v>
      </c>
      <c r="CT19" s="11">
        <v>2.34</v>
      </c>
      <c r="CU19" s="11">
        <v>7.35</v>
      </c>
      <c r="CV19" s="11">
        <f t="shared" si="48"/>
        <v>0.85015092936961001</v>
      </c>
      <c r="CW19" s="11">
        <f t="shared" si="49"/>
        <v>1.9947003132247452</v>
      </c>
      <c r="CX19" s="11">
        <f>LN(CS19)</f>
        <v>1.4206957878372228</v>
      </c>
      <c r="CY19" s="11">
        <f>(CW19-CV19)/3.92</f>
        <v>0.29197688363651408</v>
      </c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>
        <v>2.97</v>
      </c>
      <c r="EC19" s="11">
        <v>1.4</v>
      </c>
      <c r="ED19" s="11">
        <v>6.31</v>
      </c>
      <c r="EE19" s="11">
        <f t="shared" ref="EE19" si="56">LN(EC19)</f>
        <v>0.33647223662121289</v>
      </c>
      <c r="EF19" s="11">
        <f t="shared" ref="EF19" si="57">LN(ED19)</f>
        <v>1.8421356765531218</v>
      </c>
      <c r="EG19" s="11">
        <f t="shared" ref="EG19" si="58">LN(EB19)</f>
        <v>1.0885619528146082</v>
      </c>
      <c r="EH19" s="11">
        <f t="shared" ref="EH19" si="59">(EF19-EE19)/3.92</f>
        <v>0.38409781630916046</v>
      </c>
      <c r="EI19" s="11"/>
      <c r="EJ19" s="11"/>
      <c r="EK19" s="11"/>
      <c r="EL19" s="11"/>
      <c r="EM19" s="11"/>
      <c r="EN19" s="11"/>
      <c r="EO19" s="11"/>
      <c r="EP19" s="6"/>
      <c r="EQ19" s="6"/>
      <c r="ER19" s="6"/>
      <c r="ES19" s="6"/>
      <c r="ET19" s="6"/>
      <c r="EU19" s="6"/>
      <c r="EV19" s="6"/>
    </row>
    <row r="20" spans="1:194" ht="18.75" x14ac:dyDescent="0.3">
      <c r="A20" s="24">
        <v>19</v>
      </c>
      <c r="B20" s="28" t="s">
        <v>129</v>
      </c>
      <c r="C20" s="29">
        <v>2024</v>
      </c>
      <c r="D20" s="28" t="s">
        <v>139</v>
      </c>
      <c r="E20" s="28">
        <v>2024</v>
      </c>
      <c r="F20" s="11" t="s">
        <v>152</v>
      </c>
      <c r="G20" s="25">
        <v>2</v>
      </c>
      <c r="H20" s="15" t="s">
        <v>151</v>
      </c>
      <c r="I20" s="28" t="s">
        <v>14</v>
      </c>
      <c r="J20" s="28" t="s">
        <v>77</v>
      </c>
      <c r="K20" s="22" t="s">
        <v>134</v>
      </c>
      <c r="L20" s="20" t="s">
        <v>136</v>
      </c>
      <c r="M20" s="28" t="s">
        <v>73</v>
      </c>
      <c r="N20" s="28" t="s">
        <v>50</v>
      </c>
      <c r="O20" s="28" t="s">
        <v>103</v>
      </c>
      <c r="P20" s="28" t="s">
        <v>56</v>
      </c>
      <c r="Q20" s="28" t="s">
        <v>55</v>
      </c>
      <c r="R20" s="11" t="s">
        <v>101</v>
      </c>
      <c r="S20" s="30" t="s">
        <v>82</v>
      </c>
      <c r="T20" s="18" t="s">
        <v>111</v>
      </c>
      <c r="U20" s="27" t="s">
        <v>145</v>
      </c>
      <c r="V20" s="27">
        <v>1</v>
      </c>
      <c r="W20" s="26" t="s">
        <v>145</v>
      </c>
      <c r="X20" s="26">
        <v>1</v>
      </c>
      <c r="Y20" s="11" t="s">
        <v>87</v>
      </c>
      <c r="Z20" s="11">
        <v>2</v>
      </c>
      <c r="AA20" s="14">
        <v>416</v>
      </c>
      <c r="AB20" s="33">
        <v>400</v>
      </c>
      <c r="AC20" s="28">
        <v>202</v>
      </c>
      <c r="AD20" s="28">
        <v>96.1</v>
      </c>
      <c r="AE20" s="14">
        <v>50.5</v>
      </c>
      <c r="AF20" s="14">
        <f t="shared" ref="AF20:AF21" si="60">SQRT(AE20*(100-AE20)/AB20)</f>
        <v>2.4998749968748437</v>
      </c>
      <c r="AG20" s="28">
        <v>44.5</v>
      </c>
      <c r="AH20" s="28">
        <v>55.5</v>
      </c>
      <c r="AI20" s="28">
        <f t="shared" si="39"/>
        <v>0.44147959183673469</v>
      </c>
      <c r="AJ20" s="28">
        <v>202</v>
      </c>
      <c r="AK20" s="28">
        <v>50.5</v>
      </c>
      <c r="AL20" s="11">
        <f t="shared" si="44"/>
        <v>2.4998749968748437</v>
      </c>
      <c r="AM20" s="28">
        <v>44.5</v>
      </c>
      <c r="AN20" s="28">
        <v>55.5</v>
      </c>
      <c r="AO20" s="11">
        <f t="shared" si="45"/>
        <v>0.44147959183673469</v>
      </c>
      <c r="AP20" s="28"/>
      <c r="AQ20" s="28"/>
      <c r="AR20" s="11"/>
      <c r="AS20" s="28"/>
      <c r="AT20" s="28"/>
      <c r="AU20" s="28"/>
      <c r="AV20" s="25">
        <v>2.0299999999999998</v>
      </c>
      <c r="AW20" s="28">
        <v>1.25</v>
      </c>
      <c r="AX20" s="28">
        <v>3.32</v>
      </c>
      <c r="AY20" s="11">
        <f t="shared" si="50"/>
        <v>0.22314355131420976</v>
      </c>
      <c r="AZ20" s="11">
        <f t="shared" si="51"/>
        <v>1.199964782928397</v>
      </c>
      <c r="BA20" s="11">
        <f t="shared" ref="BA20" si="61">LN(AV20)</f>
        <v>0.70803579305369591</v>
      </c>
      <c r="BB20" s="11">
        <f t="shared" ref="BB20" si="62">(AZ20-AY20)/3.92</f>
        <v>0.24918908969749676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>
        <v>7.36</v>
      </c>
      <c r="CT20" s="28">
        <v>4.58</v>
      </c>
      <c r="CU20" s="28">
        <v>11.82</v>
      </c>
      <c r="CV20" s="11">
        <f t="shared" si="48"/>
        <v>1.5216989981260935</v>
      </c>
      <c r="CW20" s="11">
        <f t="shared" si="49"/>
        <v>2.4697930119779521</v>
      </c>
      <c r="CX20" s="11">
        <f t="shared" ref="CX20" si="63">LN(CS20)</f>
        <v>1.9960599327407849</v>
      </c>
      <c r="CY20" s="11">
        <f t="shared" ref="CY20" si="64">(CW20-CV20)/3.92</f>
        <v>0.24186071781935167</v>
      </c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94" ht="18.75" x14ac:dyDescent="0.25">
      <c r="A21" s="19">
        <v>20</v>
      </c>
      <c r="B21" s="11" t="s">
        <v>131</v>
      </c>
      <c r="C21" s="22">
        <v>2019</v>
      </c>
      <c r="D21" s="11" t="s">
        <v>137</v>
      </c>
      <c r="E21" s="11">
        <v>2019</v>
      </c>
      <c r="F21" s="11" t="s">
        <v>153</v>
      </c>
      <c r="G21" s="11">
        <v>1</v>
      </c>
      <c r="H21" s="15" t="s">
        <v>151</v>
      </c>
      <c r="I21" s="11" t="s">
        <v>36</v>
      </c>
      <c r="J21" s="11" t="s">
        <v>78</v>
      </c>
      <c r="K21" s="22" t="s">
        <v>134</v>
      </c>
      <c r="L21" s="20" t="s">
        <v>136</v>
      </c>
      <c r="M21" s="11" t="s">
        <v>46</v>
      </c>
      <c r="N21" s="11" t="s">
        <v>50</v>
      </c>
      <c r="O21" s="11" t="s">
        <v>79</v>
      </c>
      <c r="P21" s="11" t="s">
        <v>52</v>
      </c>
      <c r="Q21" s="22" t="s">
        <v>55</v>
      </c>
      <c r="R21" s="11" t="s">
        <v>101</v>
      </c>
      <c r="S21" s="13" t="s">
        <v>82</v>
      </c>
      <c r="T21" s="20" t="s">
        <v>110</v>
      </c>
      <c r="U21" s="27" t="s">
        <v>144</v>
      </c>
      <c r="V21" s="27">
        <v>0</v>
      </c>
      <c r="W21" s="27" t="s">
        <v>144</v>
      </c>
      <c r="X21" s="27">
        <v>0</v>
      </c>
      <c r="Y21" s="11" t="s">
        <v>86</v>
      </c>
      <c r="Z21" s="11">
        <v>1</v>
      </c>
      <c r="AA21" s="11">
        <v>205</v>
      </c>
      <c r="AB21" s="12">
        <v>181</v>
      </c>
      <c r="AC21" s="11">
        <v>100</v>
      </c>
      <c r="AD21" s="11">
        <v>88.3</v>
      </c>
      <c r="AE21" s="11">
        <v>55.2</v>
      </c>
      <c r="AF21" s="11">
        <f t="shared" si="60"/>
        <v>3.6963174147980347</v>
      </c>
      <c r="AG21" s="11">
        <v>47.9</v>
      </c>
      <c r="AH21" s="11">
        <v>62.3</v>
      </c>
      <c r="AI21" s="11">
        <f t="shared" si="39"/>
        <v>0.5008061224489796</v>
      </c>
      <c r="AJ21" s="11">
        <v>87</v>
      </c>
      <c r="AK21" s="11">
        <v>48.07</v>
      </c>
      <c r="AL21" s="11">
        <f t="shared" si="44"/>
        <v>3.7137010027897435</v>
      </c>
      <c r="AM21" s="11">
        <v>40.9</v>
      </c>
      <c r="AN21" s="11">
        <v>55.3</v>
      </c>
      <c r="AO21" s="11">
        <f t="shared" si="45"/>
        <v>0.44866326530612244</v>
      </c>
      <c r="AP21" s="11">
        <v>13</v>
      </c>
      <c r="AQ21" s="11">
        <v>7.2</v>
      </c>
      <c r="AR21" s="11">
        <f t="shared" ref="AR21" si="65">SQRT(AQ21*(100-AQ21)/AB21)</f>
        <v>1.921325509305277</v>
      </c>
      <c r="AS21" s="11">
        <v>4.25</v>
      </c>
      <c r="AT21" s="11">
        <v>11.9</v>
      </c>
      <c r="AU21" s="11">
        <f t="shared" ref="AU21" si="66">(AT21-AS21/3.92)/100</f>
        <v>0.10815816326530613</v>
      </c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Wondu Feyisa</cp:lastModifiedBy>
  <dcterms:created xsi:type="dcterms:W3CDTF">2015-06-05T18:17:20Z</dcterms:created>
  <dcterms:modified xsi:type="dcterms:W3CDTF">2025-11-04T08:02:31Z</dcterms:modified>
</cp:coreProperties>
</file>