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Agent+罕见病综述\图表\meta\"/>
    </mc:Choice>
  </mc:AlternateContent>
  <bookViews>
    <workbookView windowWidth="19200" windowHeight="7590"/>
  </bookViews>
  <sheets>
    <sheet name="ROB汇总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" name="ID_7E61739FF3D44A53BEFCA90CAF7F6381"/>
        <xdr:cNvPicPr/>
      </xdr:nvPicPr>
      <xdr:blipFill>
        <a:blip r:embed="rId1" r:link="rId2"/>
        <a:stretch>
          <a:fillRect/>
        </a:stretch>
      </xdr:blipFill>
      <xdr:spPr>
        <a:xfrm>
          <a:off x="1174750" y="422275"/>
          <a:ext cx="292100" cy="2857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" name="ID_2B14787FD50B4DBFBFF979299F4E09BB"/>
        <xdr:cNvPicPr/>
      </xdr:nvPicPr>
      <xdr:blipFill>
        <a:blip r:embed="rId1" r:link="rId2"/>
        <a:stretch>
          <a:fillRect/>
        </a:stretch>
      </xdr:blipFill>
      <xdr:spPr>
        <a:xfrm>
          <a:off x="1173480" y="863600"/>
          <a:ext cx="292100" cy="2857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2" name="ID_94E90658C4034687B289F3A70BC81C10"/>
        <xdr:cNvPicPr/>
      </xdr:nvPicPr>
      <xdr:blipFill>
        <a:blip r:embed="rId3" r:link="rId2"/>
        <a:stretch>
          <a:fillRect/>
        </a:stretch>
      </xdr:blipFill>
      <xdr:spPr>
        <a:xfrm>
          <a:off x="1847850" y="863600"/>
          <a:ext cx="260350" cy="2603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0" name="ID_05BED35A2C394CE0947C3C0BF6C34F08"/>
        <xdr:cNvPicPr/>
      </xdr:nvPicPr>
      <xdr:blipFill>
        <a:blip r:embed="rId4" r:link="rId2"/>
        <a:stretch>
          <a:fillRect/>
        </a:stretch>
      </xdr:blipFill>
      <xdr:spPr>
        <a:xfrm>
          <a:off x="1847850" y="3022600"/>
          <a:ext cx="260350" cy="2603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9" name="ID_0F03ABF8465C473B97606AFA5BCDB8FA"/>
        <xdr:cNvPicPr/>
      </xdr:nvPicPr>
      <xdr:blipFill>
        <a:blip r:embed="rId4" r:link="rId2"/>
        <a:stretch>
          <a:fillRect/>
        </a:stretch>
      </xdr:blipFill>
      <xdr:spPr>
        <a:xfrm>
          <a:off x="1847850" y="2590800"/>
          <a:ext cx="260350" cy="2603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2" name="ID_11332EEBD936447390E9ADC69BC512E3"/>
        <xdr:cNvPicPr/>
      </xdr:nvPicPr>
      <xdr:blipFill>
        <a:blip r:embed="rId1" r:link="rId2"/>
        <a:stretch>
          <a:fillRect/>
        </a:stretch>
      </xdr:blipFill>
      <xdr:spPr>
        <a:xfrm>
          <a:off x="1847850" y="2159000"/>
          <a:ext cx="292100" cy="2857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7" name="ID_E252EE53838747DFB984BA42DECDD072"/>
        <xdr:cNvPicPr/>
      </xdr:nvPicPr>
      <xdr:blipFill>
        <a:blip r:embed="rId1" r:link="rId2"/>
        <a:stretch>
          <a:fillRect/>
        </a:stretch>
      </xdr:blipFill>
      <xdr:spPr>
        <a:xfrm>
          <a:off x="1847850" y="1727200"/>
          <a:ext cx="292100" cy="2857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5" name="ID_1484DD0DCE4743EDAC749657B8264A8F"/>
        <xdr:cNvPicPr/>
      </xdr:nvPicPr>
      <xdr:blipFill>
        <a:blip r:embed="rId1" r:link="rId2"/>
        <a:stretch>
          <a:fillRect/>
        </a:stretch>
      </xdr:blipFill>
      <xdr:spPr>
        <a:xfrm>
          <a:off x="1847850" y="1295400"/>
          <a:ext cx="292100" cy="2857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" name="ID_CDAB9E29D3224A45A04D62B095DEF600"/>
        <xdr:cNvPicPr/>
      </xdr:nvPicPr>
      <xdr:blipFill>
        <a:blip r:embed="rId1" r:link="rId2"/>
        <a:stretch>
          <a:fillRect/>
        </a:stretch>
      </xdr:blipFill>
      <xdr:spPr>
        <a:xfrm>
          <a:off x="1847850" y="431800"/>
          <a:ext cx="292100" cy="2857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7" name="ID_1CB85E39C1C74EBCAF6D4013EBBF7D5B"/>
        <xdr:cNvPicPr/>
      </xdr:nvPicPr>
      <xdr:blipFill>
        <a:blip r:embed="rId1" r:link="rId2"/>
        <a:stretch>
          <a:fillRect/>
        </a:stretch>
      </xdr:blipFill>
      <xdr:spPr>
        <a:xfrm>
          <a:off x="2533650" y="3022600"/>
          <a:ext cx="292100" cy="2857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4" name="ID_1AD317B19C3D43A3AD09C2C99CF9F70C"/>
        <xdr:cNvPicPr/>
      </xdr:nvPicPr>
      <xdr:blipFill>
        <a:blip r:embed="rId1" r:link="rId2"/>
        <a:stretch>
          <a:fillRect/>
        </a:stretch>
      </xdr:blipFill>
      <xdr:spPr>
        <a:xfrm>
          <a:off x="2533650" y="2590800"/>
          <a:ext cx="292100" cy="2857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1" name="ID_735D1F020F394417B90DBC6C2ADF9138"/>
        <xdr:cNvPicPr/>
      </xdr:nvPicPr>
      <xdr:blipFill>
        <a:blip r:embed="rId1" r:link="rId2"/>
        <a:stretch>
          <a:fillRect/>
        </a:stretch>
      </xdr:blipFill>
      <xdr:spPr>
        <a:xfrm>
          <a:off x="2533650" y="2159000"/>
          <a:ext cx="292100" cy="2857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8" name="ID_921553070F554E73848DED0CD5C8CE11"/>
        <xdr:cNvPicPr/>
      </xdr:nvPicPr>
      <xdr:blipFill>
        <a:blip r:embed="rId1" r:link="rId2"/>
        <a:stretch>
          <a:fillRect/>
        </a:stretch>
      </xdr:blipFill>
      <xdr:spPr>
        <a:xfrm>
          <a:off x="2533650" y="1727200"/>
          <a:ext cx="292100" cy="2857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4" name="ID_E914CEFF480F4EDE91A7D70704B66946"/>
        <xdr:cNvPicPr/>
      </xdr:nvPicPr>
      <xdr:blipFill>
        <a:blip r:embed="rId1" r:link="rId2"/>
        <a:stretch>
          <a:fillRect/>
        </a:stretch>
      </xdr:blipFill>
      <xdr:spPr>
        <a:xfrm>
          <a:off x="2533650" y="1295400"/>
          <a:ext cx="292100" cy="2857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" name="ID_0D459BD562A547D0A1876BEF83FD38E5"/>
        <xdr:cNvPicPr/>
      </xdr:nvPicPr>
      <xdr:blipFill>
        <a:blip r:embed="rId1" r:link="rId2"/>
        <a:stretch>
          <a:fillRect/>
        </a:stretch>
      </xdr:blipFill>
      <xdr:spPr>
        <a:xfrm>
          <a:off x="2533650" y="445135"/>
          <a:ext cx="292100" cy="2857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" name="ID_A9A704888DCE4ABC9B293BB2655B2917"/>
        <xdr:cNvPicPr/>
      </xdr:nvPicPr>
      <xdr:blipFill>
        <a:blip r:embed="rId1" r:link="rId2"/>
        <a:stretch>
          <a:fillRect/>
        </a:stretch>
      </xdr:blipFill>
      <xdr:spPr>
        <a:xfrm>
          <a:off x="2533650" y="863600"/>
          <a:ext cx="292100" cy="2857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8" name="ID_1FD0E790B1F84C00BC7DE4531F2CFCEA"/>
        <xdr:cNvPicPr/>
      </xdr:nvPicPr>
      <xdr:blipFill>
        <a:blip r:embed="rId4" r:link="rId2"/>
        <a:stretch>
          <a:fillRect/>
        </a:stretch>
      </xdr:blipFill>
      <xdr:spPr>
        <a:xfrm>
          <a:off x="3219450" y="3022600"/>
          <a:ext cx="260350" cy="2603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7" name="ID_C0335F0E86C74EDD87FC0DBF887504A1"/>
        <xdr:cNvPicPr/>
      </xdr:nvPicPr>
      <xdr:blipFill>
        <a:blip r:embed="rId4" r:link="rId2"/>
        <a:stretch>
          <a:fillRect/>
        </a:stretch>
      </xdr:blipFill>
      <xdr:spPr>
        <a:xfrm>
          <a:off x="3219450" y="2590800"/>
          <a:ext cx="260350" cy="2603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6" name="ID_E4DB0F7F0C86490883AC724D541AD32E"/>
        <xdr:cNvPicPr/>
      </xdr:nvPicPr>
      <xdr:blipFill>
        <a:blip r:embed="rId4" r:link="rId2"/>
        <a:stretch>
          <a:fillRect/>
        </a:stretch>
      </xdr:blipFill>
      <xdr:spPr>
        <a:xfrm>
          <a:off x="3219450" y="2159000"/>
          <a:ext cx="260350" cy="2603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9" name="ID_7CCA0FC7C06C4F6589A26A91E5943723"/>
        <xdr:cNvPicPr/>
      </xdr:nvPicPr>
      <xdr:blipFill>
        <a:blip r:embed="rId1" r:link="rId2"/>
        <a:stretch>
          <a:fillRect/>
        </a:stretch>
      </xdr:blipFill>
      <xdr:spPr>
        <a:xfrm>
          <a:off x="3219450" y="1727200"/>
          <a:ext cx="292100" cy="2857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" name="ID_1C0B6891A4EE434080DD0A9EB843B561"/>
        <xdr:cNvPicPr/>
      </xdr:nvPicPr>
      <xdr:blipFill>
        <a:blip r:embed="rId1" r:link="rId2"/>
        <a:stretch>
          <a:fillRect/>
        </a:stretch>
      </xdr:blipFill>
      <xdr:spPr>
        <a:xfrm>
          <a:off x="3219450" y="458470"/>
          <a:ext cx="292100" cy="2857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" name="ID_6F8BC47C6225481199173AF5EA8C1644"/>
        <xdr:cNvPicPr/>
      </xdr:nvPicPr>
      <xdr:blipFill>
        <a:blip r:embed="rId1" r:link="rId2"/>
        <a:stretch>
          <a:fillRect/>
        </a:stretch>
      </xdr:blipFill>
      <xdr:spPr>
        <a:xfrm>
          <a:off x="3219450" y="863600"/>
          <a:ext cx="292100" cy="2857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" name="ID_FDD156C186A34FB5B954D5AAB61AC6AB"/>
        <xdr:cNvPicPr/>
      </xdr:nvPicPr>
      <xdr:blipFill>
        <a:blip r:embed="rId1" r:link="rId2"/>
        <a:stretch>
          <a:fillRect/>
        </a:stretch>
      </xdr:blipFill>
      <xdr:spPr>
        <a:xfrm>
          <a:off x="3219450" y="1295400"/>
          <a:ext cx="292100" cy="2857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0" name="ID_AFC513CDFB7947FAA6E33BD9C1CAAD09"/>
        <xdr:cNvPicPr/>
      </xdr:nvPicPr>
      <xdr:blipFill>
        <a:blip r:embed="rId1" r:link="rId2"/>
        <a:stretch>
          <a:fillRect/>
        </a:stretch>
      </xdr:blipFill>
      <xdr:spPr>
        <a:xfrm>
          <a:off x="4591050" y="3022600"/>
          <a:ext cx="292100" cy="2857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3" name="ID_43D55B408BAE48B0BA5BE6FBAA7BD9C9"/>
        <xdr:cNvPicPr/>
      </xdr:nvPicPr>
      <xdr:blipFill>
        <a:blip r:embed="rId4" r:link="rId2"/>
        <a:stretch>
          <a:fillRect/>
        </a:stretch>
      </xdr:blipFill>
      <xdr:spPr>
        <a:xfrm>
          <a:off x="4591050" y="2590800"/>
          <a:ext cx="260350" cy="2603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2" name="ID_B858FAE105B34BC9AC8698740CFF6507"/>
        <xdr:cNvPicPr/>
      </xdr:nvPicPr>
      <xdr:blipFill>
        <a:blip r:embed="rId4" r:link="rId2"/>
        <a:stretch>
          <a:fillRect/>
        </a:stretch>
      </xdr:blipFill>
      <xdr:spPr>
        <a:xfrm>
          <a:off x="4591050" y="1727200"/>
          <a:ext cx="260350" cy="2603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0" name="ID_CE43D603426C476E885A2854B0C03CFE"/>
        <xdr:cNvPicPr/>
      </xdr:nvPicPr>
      <xdr:blipFill>
        <a:blip r:embed="rId1" r:link="rId2"/>
        <a:stretch>
          <a:fillRect/>
        </a:stretch>
      </xdr:blipFill>
      <xdr:spPr>
        <a:xfrm>
          <a:off x="4591050" y="2159000"/>
          <a:ext cx="292100" cy="2857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" name="ID_78506561D3F94C639A9B81B840CDBC01"/>
        <xdr:cNvPicPr/>
      </xdr:nvPicPr>
      <xdr:blipFill>
        <a:blip r:embed="rId1" r:link="rId2"/>
        <a:stretch>
          <a:fillRect/>
        </a:stretch>
      </xdr:blipFill>
      <xdr:spPr>
        <a:xfrm>
          <a:off x="4591050" y="863600"/>
          <a:ext cx="292100" cy="2857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2" name="ID_A9C3EB7E760D46F2947DAC169733A27D"/>
        <xdr:cNvPicPr/>
      </xdr:nvPicPr>
      <xdr:blipFill>
        <a:blip r:embed="rId1" r:link="rId2"/>
        <a:stretch>
          <a:fillRect/>
        </a:stretch>
      </xdr:blipFill>
      <xdr:spPr>
        <a:xfrm>
          <a:off x="4591050" y="1295400"/>
          <a:ext cx="292100" cy="2857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2" name="ID_18885FE88589486BB5EC18F06F1F7D82"/>
        <xdr:cNvPicPr/>
      </xdr:nvPicPr>
      <xdr:blipFill>
        <a:blip r:embed="rId4" r:link="rId2"/>
        <a:stretch>
          <a:fillRect/>
        </a:stretch>
      </xdr:blipFill>
      <xdr:spPr>
        <a:xfrm>
          <a:off x="1184910" y="1295400"/>
          <a:ext cx="260350" cy="2603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1" name="ID_57ED2561F3CD4219B0F9235245AC662C"/>
        <xdr:cNvPicPr/>
      </xdr:nvPicPr>
      <xdr:blipFill>
        <a:blip r:embed="rId4" r:link="rId2"/>
        <a:stretch>
          <a:fillRect/>
        </a:stretch>
      </xdr:blipFill>
      <xdr:spPr>
        <a:xfrm>
          <a:off x="1187450" y="2590800"/>
          <a:ext cx="260350" cy="2603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8" name="ID_8EFCB1ACD826462A95402068D4EF1A45"/>
        <xdr:cNvPicPr/>
      </xdr:nvPicPr>
      <xdr:blipFill>
        <a:blip r:embed="rId1" r:link="rId2"/>
        <a:stretch>
          <a:fillRect/>
        </a:stretch>
      </xdr:blipFill>
      <xdr:spPr>
        <a:xfrm>
          <a:off x="1167130" y="3022600"/>
          <a:ext cx="292100" cy="2857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3" name="ID_6B0627F03F744FEEB9961CDC0FC3F6E5"/>
        <xdr:cNvPicPr/>
      </xdr:nvPicPr>
      <xdr:blipFill>
        <a:blip r:embed="rId1" r:link="rId2"/>
        <a:stretch>
          <a:fillRect/>
        </a:stretch>
      </xdr:blipFill>
      <xdr:spPr>
        <a:xfrm>
          <a:off x="1176020" y="2159000"/>
          <a:ext cx="292100" cy="2857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6" name="ID_A7AF117C23B7433F8FF4B6159C14F333"/>
        <xdr:cNvPicPr/>
      </xdr:nvPicPr>
      <xdr:blipFill>
        <a:blip r:embed="rId1" r:link="rId2"/>
        <a:stretch>
          <a:fillRect/>
        </a:stretch>
      </xdr:blipFill>
      <xdr:spPr>
        <a:xfrm>
          <a:off x="1164590" y="1727200"/>
          <a:ext cx="292100" cy="2857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5" name="ID_729059ED644340ED986F80CEBC1D3E98"/>
        <xdr:cNvPicPr/>
      </xdr:nvPicPr>
      <xdr:blipFill>
        <a:blip r:embed="rId4" r:link="rId2"/>
        <a:stretch>
          <a:fillRect/>
        </a:stretch>
      </xdr:blipFill>
      <xdr:spPr>
        <a:xfrm>
          <a:off x="3905250" y="3022600"/>
          <a:ext cx="260350" cy="2603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4" name="ID_77B1DF7A04894E10B7405D3547060C90"/>
        <xdr:cNvPicPr/>
      </xdr:nvPicPr>
      <xdr:blipFill>
        <a:blip r:embed="rId4" r:link="rId2"/>
        <a:stretch>
          <a:fillRect/>
        </a:stretch>
      </xdr:blipFill>
      <xdr:spPr>
        <a:xfrm>
          <a:off x="3905250" y="2590800"/>
          <a:ext cx="260350" cy="2603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3" name="ID_F79B07776F0D4BB8925D7DDAFD777754"/>
        <xdr:cNvPicPr/>
      </xdr:nvPicPr>
      <xdr:blipFill>
        <a:blip r:embed="rId4" r:link="rId2"/>
        <a:stretch>
          <a:fillRect/>
        </a:stretch>
      </xdr:blipFill>
      <xdr:spPr>
        <a:xfrm>
          <a:off x="3905250" y="2159000"/>
          <a:ext cx="260350" cy="2603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2" name="ID_A56DEDBF4A874283BC6585459222D549"/>
        <xdr:cNvPicPr/>
      </xdr:nvPicPr>
      <xdr:blipFill>
        <a:blip r:embed="rId4" r:link="rId2"/>
        <a:stretch>
          <a:fillRect/>
        </a:stretch>
      </xdr:blipFill>
      <xdr:spPr>
        <a:xfrm>
          <a:off x="3905250" y="1727200"/>
          <a:ext cx="260350" cy="2603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1" name="ID_032682C5A2894AEE8D2065699DDB287E"/>
        <xdr:cNvPicPr/>
      </xdr:nvPicPr>
      <xdr:blipFill>
        <a:blip r:embed="rId4" r:link="rId2"/>
        <a:stretch>
          <a:fillRect/>
        </a:stretch>
      </xdr:blipFill>
      <xdr:spPr>
        <a:xfrm>
          <a:off x="3905250" y="1295400"/>
          <a:ext cx="260350" cy="2603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0" name="ID_157A9E43A4594859AEDD0BD1255D103A"/>
        <xdr:cNvPicPr/>
      </xdr:nvPicPr>
      <xdr:blipFill>
        <a:blip r:embed="rId4" r:link="rId2"/>
        <a:stretch>
          <a:fillRect/>
        </a:stretch>
      </xdr:blipFill>
      <xdr:spPr>
        <a:xfrm>
          <a:off x="3905250" y="863600"/>
          <a:ext cx="260350" cy="2603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9" name="ID_A429228897EF4C12B83B573440C103D3"/>
        <xdr:cNvPicPr/>
      </xdr:nvPicPr>
      <xdr:blipFill>
        <a:blip r:embed="rId4" r:link="rId2"/>
        <a:stretch>
          <a:fillRect/>
        </a:stretch>
      </xdr:blipFill>
      <xdr:spPr>
        <a:xfrm>
          <a:off x="3911600" y="440690"/>
          <a:ext cx="260350" cy="2603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4" name="ID_EF6C3F1B21B8426C9626AC5510E4E820"/>
        <xdr:cNvPicPr/>
      </xdr:nvPicPr>
      <xdr:blipFill>
        <a:blip r:embed="rId3" r:link="rId2"/>
        <a:stretch>
          <a:fillRect/>
        </a:stretch>
      </xdr:blipFill>
      <xdr:spPr>
        <a:xfrm>
          <a:off x="5276850" y="1752600"/>
          <a:ext cx="260350" cy="2603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9" name="ID_F158A54611D344F88F22673384845F96"/>
        <xdr:cNvPicPr/>
      </xdr:nvPicPr>
      <xdr:blipFill>
        <a:blip r:embed="rId4" r:link="rId2"/>
        <a:stretch>
          <a:fillRect/>
        </a:stretch>
      </xdr:blipFill>
      <xdr:spPr>
        <a:xfrm>
          <a:off x="5276850" y="2159000"/>
          <a:ext cx="260350" cy="2603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5" name="ID_A1713CC6349B4F9C9F8938C6EBEFE82B"/>
        <xdr:cNvPicPr/>
      </xdr:nvPicPr>
      <xdr:blipFill>
        <a:blip r:embed="rId4" r:link="rId2"/>
        <a:stretch>
          <a:fillRect/>
        </a:stretch>
      </xdr:blipFill>
      <xdr:spPr>
        <a:xfrm>
          <a:off x="5276850" y="1295400"/>
          <a:ext cx="260350" cy="2603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4" name="ID_3E33129E31CC41359E52B4D314E42F58"/>
        <xdr:cNvPicPr/>
      </xdr:nvPicPr>
      <xdr:blipFill>
        <a:blip r:embed="rId4" r:link="rId2"/>
        <a:stretch>
          <a:fillRect/>
        </a:stretch>
      </xdr:blipFill>
      <xdr:spPr>
        <a:xfrm>
          <a:off x="5276850" y="863600"/>
          <a:ext cx="260350" cy="2603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8" name="ID_BB661D1B20384C03A17ABBF00BAB4D7D"/>
        <xdr:cNvPicPr/>
      </xdr:nvPicPr>
      <xdr:blipFill>
        <a:blip r:embed="rId3" r:link="rId2"/>
        <a:stretch>
          <a:fillRect/>
        </a:stretch>
      </xdr:blipFill>
      <xdr:spPr>
        <a:xfrm>
          <a:off x="5975350" y="3054350"/>
          <a:ext cx="260350" cy="2603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6" name="ID_92063C5F77E246DE93C0656E9F22C939"/>
        <xdr:cNvPicPr/>
      </xdr:nvPicPr>
      <xdr:blipFill>
        <a:blip r:embed="rId3" r:link="rId2"/>
        <a:stretch>
          <a:fillRect/>
        </a:stretch>
      </xdr:blipFill>
      <xdr:spPr>
        <a:xfrm>
          <a:off x="5988050" y="1758950"/>
          <a:ext cx="260350" cy="2603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1" name="ID_ACF55B0F6B6B43F7BB8C75BD3E57EBCD"/>
        <xdr:cNvPicPr/>
      </xdr:nvPicPr>
      <xdr:blipFill>
        <a:blip r:embed="rId4" r:link="rId2"/>
        <a:stretch>
          <a:fillRect/>
        </a:stretch>
      </xdr:blipFill>
      <xdr:spPr>
        <a:xfrm>
          <a:off x="5962650" y="2590800"/>
          <a:ext cx="260350" cy="2603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0" name="ID_3770A6ACC5084C6E892005EAB62CA940"/>
        <xdr:cNvPicPr/>
      </xdr:nvPicPr>
      <xdr:blipFill>
        <a:blip r:embed="rId4" r:link="rId2"/>
        <a:stretch>
          <a:fillRect/>
        </a:stretch>
      </xdr:blipFill>
      <xdr:spPr>
        <a:xfrm>
          <a:off x="5962650" y="2159000"/>
          <a:ext cx="260350" cy="2603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8" name="ID_87D38D9918934E2EBAF84F31E6E86946"/>
        <xdr:cNvPicPr/>
      </xdr:nvPicPr>
      <xdr:blipFill>
        <a:blip r:embed="rId4" r:link="rId2"/>
        <a:stretch>
          <a:fillRect/>
        </a:stretch>
      </xdr:blipFill>
      <xdr:spPr>
        <a:xfrm>
          <a:off x="5994400" y="486410"/>
          <a:ext cx="260350" cy="2603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7" name="ID_039799E92EA24D418A6E66B1E9ACEE8D"/>
        <xdr:cNvPicPr/>
      </xdr:nvPicPr>
      <xdr:blipFill>
        <a:blip r:embed="rId4" r:link="rId2"/>
        <a:stretch>
          <a:fillRect/>
        </a:stretch>
      </xdr:blipFill>
      <xdr:spPr>
        <a:xfrm>
          <a:off x="5962650" y="1295400"/>
          <a:ext cx="260350" cy="2603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6" name="ID_1922E65FC5FE4BA3A4CEA0EB2F39FEE5"/>
        <xdr:cNvPicPr/>
      </xdr:nvPicPr>
      <xdr:blipFill>
        <a:blip r:embed="rId4" r:link="rId2"/>
        <a:stretch>
          <a:fillRect/>
        </a:stretch>
      </xdr:blipFill>
      <xdr:spPr>
        <a:xfrm>
          <a:off x="5962650" y="863600"/>
          <a:ext cx="260350" cy="2603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5" name="ID_38E7CF3A162C468CB4DC42B22656C801"/>
        <xdr:cNvPicPr/>
      </xdr:nvPicPr>
      <xdr:blipFill>
        <a:blip r:embed="rId1" r:link="rId2"/>
        <a:stretch>
          <a:fillRect/>
        </a:stretch>
      </xdr:blipFill>
      <xdr:spPr>
        <a:xfrm>
          <a:off x="5270500" y="474345"/>
          <a:ext cx="292100" cy="28575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<sst xmlns="http://schemas.openxmlformats.org/spreadsheetml/2006/main" count="20" uniqueCount="20">
  <si>
    <t>S5: Risk of bias assessment using the modified QUADAS-3 tool</t>
  </si>
  <si>
    <t>Study</t>
  </si>
  <si>
    <t>D1</t>
  </si>
  <si>
    <t>D2</t>
  </si>
  <si>
    <t>D3</t>
  </si>
  <si>
    <t>D4</t>
  </si>
  <si>
    <t>D5</t>
  </si>
  <si>
    <t>D6</t>
  </si>
  <si>
    <t>D7</t>
  </si>
  <si>
    <t>Overall</t>
  </si>
  <si>
    <t>Deep-DxSearch</t>
  </si>
  <si>
    <t>Low</t>
  </si>
  <si>
    <t>DeepRare</t>
  </si>
  <si>
    <t>Unclear</t>
  </si>
  <si>
    <t>DxDirector</t>
  </si>
  <si>
    <t>High</t>
  </si>
  <si>
    <t>MAC Framework</t>
  </si>
  <si>
    <t>MEDDxAgent</t>
  </si>
  <si>
    <t>PRISM</t>
  </si>
  <si>
    <t>RareAgents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</si>
</sst>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Carlito"/>
      <charset val="134"/>
    </font>
    <font>
      <sz val="14"/>
      <name val="Carlito"/>
      <charset val="134"/>
    </font>
    <font>
      <sz val="11"/>
      <color rgb="FF000000"/>
      <name val="宋体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/>
  </cellStyleXfs>
  <cellXfs count="3">
    <xf numFmtId="0" fontId="0" fillId="0" borderId="0" xfId="49"/>
    <xf numFmtId="0" fontId="1" fillId="0" borderId="0" xfId="49" applyFont="1"/>
    <xf numFmtId="0" fontId="2" fillId="0" borderId="0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4" Type="http://schemas.openxmlformats.org/officeDocument/2006/relationships/image" Target="media/image3.png"/><Relationship Id="rId3" Type="http://schemas.openxmlformats.org/officeDocument/2006/relationships/image" Target="media/image2.png"/><Relationship Id="rId2" Type="http://schemas.openxmlformats.org/officeDocument/2006/relationships/image" Target="NULL" TargetMode="External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workbookViewId="0">
      <selection activeCell="H2" sqref="H2"/>
    </sheetView>
  </sheetViews>
  <sheetFormatPr defaultColWidth="9" defaultRowHeight="34" customHeight="1"/>
  <cols>
    <col min="1" max="1" width="15.25" customWidth="1"/>
  </cols>
  <sheetData>
    <row r="1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Height="1" spans="1:11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customHeight="1" spans="1:11">
      <c r="A3" t="s">
        <v>10</v>
      </c>
      <c r="B3" t="str">
        <f>_xlfn.DISPIMG("ID_7E61739FF3D44A53BEFCA90CAF7F6381",1)</f>
        <v>=DISPIMG("ID_7E61739FF3D44A53BEFCA90CAF7F6381",1)</v>
      </c>
      <c r="C3" t="str">
        <f>_xlfn.DISPIMG("ID_CDAB9E29D3224A45A04D62B095DEF600",1)</f>
        <v>=DISPIMG("ID_CDAB9E29D3224A45A04D62B095DEF600",1)</v>
      </c>
      <c r="D3" t="str">
        <f>_xlfn.DISPIMG("ID_0D459BD562A547D0A1876BEF83FD38E5",1)</f>
        <v>=DISPIMG("ID_0D459BD562A547D0A1876BEF83FD38E5",1)</v>
      </c>
      <c r="E3" t="str">
        <f>_xlfn.DISPIMG("ID_1C0B6891A4EE434080DD0A9EB843B561",1)</f>
        <v>=DISPIMG("ID_1C0B6891A4EE434080DD0A9EB843B561",1)</v>
      </c>
      <c r="F3" t="str">
        <f>_xlfn.DISPIMG("ID_A429228897EF4C12B83B573440C103D3",1)</f>
        <v>=DISPIMG("ID_A429228897EF4C12B83B573440C103D3",1)</v>
      </c>
      <c r="G3" t="str">
        <f>_xlfn.DISPIMG("ID_38E7CF3A162C468CB4DC42B22656C801",1)</f>
        <v>=DISPIMG("ID_38E7CF3A162C468CB4DC42B22656C801",1)</v>
      </c>
      <c r="H3" t="str">
        <f>_xlfn.DISPIMG("ID_38E7CF3A162C468CB4DC42B22656C801",1)</f>
        <v>=DISPIMG("ID_38E7CF3A162C468CB4DC42B22656C801",1)</v>
      </c>
      <c r="I3" t="str">
        <f>_xlfn.DISPIMG("ID_87D38D9918934E2EBAF84F31E6E86946",1)</f>
        <v>=DISPIMG("ID_87D38D9918934E2EBAF84F31E6E86946",1)</v>
      </c>
      <c r="J3" t="str">
        <f>_xlfn.DISPIMG("ID_38E7CF3A162C468CB4DC42B22656C801",1)</f>
        <v>=DISPIMG("ID_38E7CF3A162C468CB4DC42B22656C801",1)</v>
      </c>
      <c r="K3" s="1" t="s">
        <v>11</v>
      </c>
    </row>
    <row r="4" customHeight="1" spans="1:11">
      <c r="A4" t="s">
        <v>12</v>
      </c>
      <c r="B4" t="str">
        <f>_xlfn.DISPIMG("ID_2B14787FD50B4DBFBFF979299F4E09BB",1)</f>
        <v>=DISPIMG("ID_2B14787FD50B4DBFBFF979299F4E09BB",1)</v>
      </c>
      <c r="C4" s="2" t="str">
        <f>_xlfn.DISPIMG("ID_94E90658C4034687B289F3A70BC81C10",1)</f>
        <v>=DISPIMG("ID_94E90658C4034687B289F3A70BC81C10",1)</v>
      </c>
      <c r="D4" t="str">
        <f>_xlfn.DISPIMG("ID_A9A704888DCE4ABC9B293BB2655B2917",1)</f>
        <v>=DISPIMG("ID_A9A704888DCE4ABC9B293BB2655B2917",1)</v>
      </c>
      <c r="E4" t="str">
        <f>_xlfn.DISPIMG("ID_6F8BC47C6225481199173AF5EA8C1644",1)</f>
        <v>=DISPIMG("ID_6F8BC47C6225481199173AF5EA8C1644",1)</v>
      </c>
      <c r="F4" t="str">
        <f>_xlfn.DISPIMG("ID_157A9E43A4594859AEDD0BD1255D103A",1)</f>
        <v>=DISPIMG("ID_157A9E43A4594859AEDD0BD1255D103A",1)</v>
      </c>
      <c r="G4" t="str">
        <f>_xlfn.DISPIMG("ID_78506561D3F94C639A9B81B840CDBC01",1)</f>
        <v>=DISPIMG("ID_78506561D3F94C639A9B81B840CDBC01",1)</v>
      </c>
      <c r="H4" t="str">
        <f>_xlfn.DISPIMG("ID_3E33129E31CC41359E52B4D314E42F58",1)</f>
        <v>=DISPIMG("ID_3E33129E31CC41359E52B4D314E42F58",1)</v>
      </c>
      <c r="I4" t="str">
        <f>_xlfn.DISPIMG("ID_1922E65FC5FE4BA3A4CEA0EB2F39FEE5",1)</f>
        <v>=DISPIMG("ID_1922E65FC5FE4BA3A4CEA0EB2F39FEE5",1)</v>
      </c>
      <c r="J4" t="str">
        <f>_xlfn.DISPIMG("ID_1922E65FC5FE4BA3A4CEA0EB2F39FEE5",1)</f>
        <v>=DISPIMG("ID_1922E65FC5FE4BA3A4CEA0EB2F39FEE5",1)</v>
      </c>
      <c r="K4" s="1" t="s">
        <v>13</v>
      </c>
    </row>
    <row r="5" customHeight="1" spans="1:11">
      <c r="A5" t="s">
        <v>14</v>
      </c>
      <c r="B5" t="str">
        <f>_xlfn.DISPIMG("ID_18885FE88589486BB5EC18F06F1F7D82",1)</f>
        <v>=DISPIMG("ID_18885FE88589486BB5EC18F06F1F7D82",1)</v>
      </c>
      <c r="C5" t="str">
        <f>_xlfn.DISPIMG("ID_1484DD0DCE4743EDAC749657B8264A8F",1)</f>
        <v>=DISPIMG("ID_1484DD0DCE4743EDAC749657B8264A8F",1)</v>
      </c>
      <c r="D5" t="str">
        <f>_xlfn.DISPIMG("ID_E914CEFF480F4EDE91A7D70704B66946",1)</f>
        <v>=DISPIMG("ID_E914CEFF480F4EDE91A7D70704B66946",1)</v>
      </c>
      <c r="E5" t="str">
        <f>_xlfn.DISPIMG("ID_FDD156C186A34FB5B954D5AAB61AC6AB",1)</f>
        <v>=DISPIMG("ID_FDD156C186A34FB5B954D5AAB61AC6AB",1)</v>
      </c>
      <c r="F5" t="str">
        <f>_xlfn.DISPIMG("ID_032682C5A2894AEE8D2065699DDB287E",1)</f>
        <v>=DISPIMG("ID_032682C5A2894AEE8D2065699DDB287E",1)</v>
      </c>
      <c r="G5" t="str">
        <f>_xlfn.DISPIMG("ID_A9C3EB7E760D46F2947DAC169733A27D",1)</f>
        <v>=DISPIMG("ID_A9C3EB7E760D46F2947DAC169733A27D",1)</v>
      </c>
      <c r="H5" t="str">
        <f>_xlfn.DISPIMG("ID_A1713CC6349B4F9C9F8938C6EBEFE82B",1)</f>
        <v>=DISPIMG("ID_A1713CC6349B4F9C9F8938C6EBEFE82B",1)</v>
      </c>
      <c r="I5" t="str">
        <f>_xlfn.DISPIMG("ID_039799E92EA24D418A6E66B1E9ACEE8D",1)</f>
        <v>=DISPIMG("ID_039799E92EA24D418A6E66B1E9ACEE8D",1)</v>
      </c>
      <c r="J5" s="2" t="str">
        <f>_xlfn.DISPIMG("ID_92063C5F77E246DE93C0656E9F22C939",1)</f>
        <v>=DISPIMG("ID_92063C5F77E246DE93C0656E9F22C939",1)</v>
      </c>
      <c r="K5" s="1" t="s">
        <v>15</v>
      </c>
    </row>
    <row r="6" customHeight="1" spans="1:11">
      <c r="A6" t="s">
        <v>16</v>
      </c>
      <c r="B6" t="str">
        <f>_xlfn.DISPIMG("ID_A7AF117C23B7433F8FF4B6159C14F333",1)</f>
        <v>=DISPIMG("ID_A7AF117C23B7433F8FF4B6159C14F333",1)</v>
      </c>
      <c r="C6" t="str">
        <f>_xlfn.DISPIMG("ID_E252EE53838747DFB984BA42DECDD072",1)</f>
        <v>=DISPIMG("ID_E252EE53838747DFB984BA42DECDD072",1)</v>
      </c>
      <c r="D6" t="str">
        <f>_xlfn.DISPIMG("ID_921553070F554E73848DED0CD5C8CE11",1)</f>
        <v>=DISPIMG("ID_921553070F554E73848DED0CD5C8CE11",1)</v>
      </c>
      <c r="E6" t="str">
        <f>_xlfn.DISPIMG("ID_7CCA0FC7C06C4F6589A26A91E5943723",1)</f>
        <v>=DISPIMG("ID_7CCA0FC7C06C4F6589A26A91E5943723",1)</v>
      </c>
      <c r="F6" t="str">
        <f>_xlfn.DISPIMG("ID_A56DEDBF4A874283BC6585459222D549",1)</f>
        <v>=DISPIMG("ID_A56DEDBF4A874283BC6585459222D549",1)</v>
      </c>
      <c r="G6" t="str">
        <f>_xlfn.DISPIMG("ID_B858FAE105B34BC9AC8698740CFF6507",1)</f>
        <v>=DISPIMG("ID_B858FAE105B34BC9AC8698740CFF6507",1)</v>
      </c>
      <c r="H6" s="2" t="str">
        <f>_xlfn.DISPIMG("ID_EF6C3F1B21B8426C9626AC5510E4E820",1)</f>
        <v>=DISPIMG("ID_EF6C3F1B21B8426C9626AC5510E4E820",1)</v>
      </c>
      <c r="I6" s="2" t="str">
        <f>_xlfn.DISPIMG("ID_92063C5F77E246DE93C0656E9F22C939",1)</f>
        <v>=DISPIMG("ID_92063C5F77E246DE93C0656E9F22C939",1)</v>
      </c>
    </row>
    <row r="7" customHeight="1" spans="1:11">
      <c r="A7" t="s">
        <v>17</v>
      </c>
      <c r="B7" t="str">
        <f>_xlfn.DISPIMG("ID_6B0627F03F744FEEB9961CDC0FC3F6E5",1)</f>
        <v>=DISPIMG("ID_6B0627F03F744FEEB9961CDC0FC3F6E5",1)</v>
      </c>
      <c r="C7" t="str">
        <f>_xlfn.DISPIMG("ID_11332EEBD936447390E9ADC69BC512E3",1)</f>
        <v>=DISPIMG("ID_11332EEBD936447390E9ADC69BC512E3",1)</v>
      </c>
      <c r="D7" t="str">
        <f>_xlfn.DISPIMG("ID_735D1F020F394417B90DBC6C2ADF9138",1)</f>
        <v>=DISPIMG("ID_735D1F020F394417B90DBC6C2ADF9138",1)</v>
      </c>
      <c r="E7" t="str">
        <f>_xlfn.DISPIMG("ID_E4DB0F7F0C86490883AC724D541AD32E",1)</f>
        <v>=DISPIMG("ID_E4DB0F7F0C86490883AC724D541AD32E",1)</v>
      </c>
      <c r="F7" t="str">
        <f>_xlfn.DISPIMG("ID_F79B07776F0D4BB8925D7DDAFD777754",1)</f>
        <v>=DISPIMG("ID_F79B07776F0D4BB8925D7DDAFD777754",1)</v>
      </c>
      <c r="G7" t="str">
        <f>_xlfn.DISPIMG("ID_CE43D603426C476E885A2854B0C03CFE",1)</f>
        <v>=DISPIMG("ID_CE43D603426C476E885A2854B0C03CFE",1)</v>
      </c>
      <c r="H7" t="str">
        <f>_xlfn.DISPIMG("ID_F158A54611D344F88F22673384845F96",1)</f>
        <v>=DISPIMG("ID_F158A54611D344F88F22673384845F96",1)</v>
      </c>
      <c r="I7" t="str">
        <f>_xlfn.DISPIMG("ID_3770A6ACC5084C6E892005EAB62CA940",1)</f>
        <v>=DISPIMG("ID_3770A6ACC5084C6E892005EAB62CA940",1)</v>
      </c>
    </row>
    <row r="8" customHeight="1" spans="1:11">
      <c r="A8" t="s">
        <v>18</v>
      </c>
      <c r="B8" t="str">
        <f>_xlfn.DISPIMG("ID_57ED2561F3CD4219B0F9235245AC662C",1)</f>
        <v>=DISPIMG("ID_57ED2561F3CD4219B0F9235245AC662C",1)</v>
      </c>
      <c r="C8" t="str">
        <f>_xlfn.DISPIMG("ID_0F03ABF8465C473B97606AFA5BCDB8FA",1)</f>
        <v>=DISPIMG("ID_0F03ABF8465C473B97606AFA5BCDB8FA",1)</v>
      </c>
      <c r="D8" t="str">
        <f>_xlfn.DISPIMG("ID_1AD317B19C3D43A3AD09C2C99CF9F70C",1)</f>
        <v>=DISPIMG("ID_1AD317B19C3D43A3AD09C2C99CF9F70C",1)</v>
      </c>
      <c r="E8" t="str">
        <f>_xlfn.DISPIMG("ID_C0335F0E86C74EDD87FC0DBF887504A1",1)</f>
        <v>=DISPIMG("ID_C0335F0E86C74EDD87FC0DBF887504A1",1)</v>
      </c>
      <c r="F8" t="str">
        <f>_xlfn.DISPIMG("ID_77B1DF7A04894E10B7405D3547060C90",1)</f>
        <v>=DISPIMG("ID_77B1DF7A04894E10B7405D3547060C90",1)</v>
      </c>
      <c r="G8" t="str">
        <f>_xlfn.DISPIMG("ID_43D55B408BAE48B0BA5BE6FBAA7BD9C9",1)</f>
        <v>=DISPIMG("ID_43D55B408BAE48B0BA5BE6FBAA7BD9C9",1)</v>
      </c>
      <c r="H8" t="str">
        <f>_xlfn.DISPIMG("ID_CE43D603426C476E885A2854B0C03CFE",1)</f>
        <v>=DISPIMG("ID_CE43D603426C476E885A2854B0C03CFE",1)</v>
      </c>
      <c r="I8" t="str">
        <f>_xlfn.DISPIMG("ID_ACF55B0F6B6B43F7BB8C75BD3E57EBCD",1)</f>
        <v>=DISPIMG("ID_ACF55B0F6B6B43F7BB8C75BD3E57EBCD",1)</v>
      </c>
    </row>
    <row r="9" customHeight="1" spans="1:11">
      <c r="A9" t="s">
        <v>19</v>
      </c>
      <c r="B9" t="str">
        <f>_xlfn.DISPIMG("ID_8EFCB1ACD826462A95402068D4EF1A45",1)</f>
        <v>=DISPIMG("ID_8EFCB1ACD826462A95402068D4EF1A45",1)</v>
      </c>
      <c r="C9" t="str">
        <f>_xlfn.DISPIMG("ID_05BED35A2C394CE0947C3C0BF6C34F08",1)</f>
        <v>=DISPIMG("ID_05BED35A2C394CE0947C3C0BF6C34F08",1)</v>
      </c>
      <c r="D9" t="str">
        <f>_xlfn.DISPIMG("ID_1CB85E39C1C74EBCAF6D4013EBBF7D5B",1)</f>
        <v>=DISPIMG("ID_1CB85E39C1C74EBCAF6D4013EBBF7D5B",1)</v>
      </c>
      <c r="E9" t="str">
        <f>_xlfn.DISPIMG("ID_1FD0E790B1F84C00BC7DE4531F2CFCEA",1)</f>
        <v>=DISPIMG("ID_1FD0E790B1F84C00BC7DE4531F2CFCEA",1)</v>
      </c>
      <c r="F9" t="str">
        <f>_xlfn.DISPIMG("ID_729059ED644340ED986F80CEBC1D3E98",1)</f>
        <v>=DISPIMG("ID_729059ED644340ED986F80CEBC1D3E98",1)</v>
      </c>
      <c r="G9" t="str">
        <f>_xlfn.DISPIMG("ID_AFC513CDFB7947FAA6E33BD9C1CAAD09",1)</f>
        <v>=DISPIMG("ID_AFC513CDFB7947FAA6E33BD9C1CAAD09",1)</v>
      </c>
      <c r="H9" s="2" t="str">
        <f>_xlfn.DISPIMG("ID_BB661D1B20384C03A17ABBF00BAB4D7D",1)</f>
        <v>=DISPIMG("ID_BB661D1B20384C03A17ABBF00BAB4D7D",1)</v>
      </c>
      <c r="I9" s="2" t="str">
        <f>_xlfn.DISPIMG("ID_BB661D1B20384C03A17ABBF00BAB4D7D",1)</f>
        <v>=DISPIMG("ID_BB661D1B20384C03A17ABBF00BAB4D7D",1)</v>
      </c>
    </row>
  </sheetData>
  <pageMargins left="0.7" right="0.7" top="0.75" bottom="0.75" header="0.3" footer="0.3"/>
  <headerFooter/>
  <ignoredErrors>
    <ignoredError sqref="I3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ROB汇总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WPS_139375716</cp:lastModifiedBy>
  <dcterms:created xsi:type="dcterms:W3CDTF">2026-07-11T01:55:00Z</dcterms:created>
  <dcterms:modified xsi:type="dcterms:W3CDTF">2026-07-28T12:03:30Z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AEBB48B8FD1D422883FBDCB270F49024_12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