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s/Desktop/PhD/Publications/First author/TrypOne_Fluorescence-Based One-Pot CRISPR-Cas12b-LAMP Assay for Point-of-Need Diagnosis of Human and Animal Trypanosomosis/Figures/definitive/PDF/"/>
    </mc:Choice>
  </mc:AlternateContent>
  <xr:revisionPtr revIDLastSave="0" documentId="13_ncr:1_{5D37FE78-B0A6-B444-A60C-919A1C75FE7D}" xr6:coauthVersionLast="47" xr6:coauthVersionMax="47" xr10:uidLastSave="{00000000-0000-0000-0000-000000000000}"/>
  <bookViews>
    <workbookView xWindow="20" yWindow="1840" windowWidth="35740" windowHeight="18960" xr2:uid="{94E2E0AF-C526-4947-9DA2-6ED883EC4F68}"/>
  </bookViews>
  <sheets>
    <sheet name="Cos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24" i="1" l="1"/>
  <c r="M9" i="1"/>
  <c r="M28" i="1"/>
  <c r="M27" i="1"/>
  <c r="K26" i="1"/>
  <c r="M25" i="1"/>
  <c r="M23" i="1"/>
  <c r="M22" i="1"/>
  <c r="M21" i="1"/>
  <c r="M20" i="1"/>
  <c r="M19" i="1"/>
  <c r="M18" i="1"/>
  <c r="K17" i="1"/>
  <c r="M13" i="1"/>
  <c r="M12" i="1"/>
  <c r="M8" i="1"/>
  <c r="M7" i="1"/>
  <c r="M6" i="1"/>
  <c r="M5" i="1"/>
  <c r="M4" i="1"/>
  <c r="M3" i="1"/>
  <c r="M10" i="1"/>
  <c r="K11" i="1"/>
  <c r="K2" i="1"/>
  <c r="O24" i="1" l="1"/>
  <c r="O9" i="1"/>
  <c r="O20" i="1"/>
  <c r="O27" i="1"/>
  <c r="M26" i="1"/>
  <c r="O26" i="1" s="1"/>
  <c r="O23" i="1"/>
  <c r="O22" i="1"/>
  <c r="O19" i="1"/>
  <c r="O18" i="1"/>
  <c r="M17" i="1"/>
  <c r="O17" i="1" s="1"/>
  <c r="O28" i="1"/>
  <c r="O21" i="1"/>
  <c r="O25" i="1"/>
  <c r="M2" i="1"/>
  <c r="O2" i="1" s="1"/>
  <c r="M11" i="1"/>
  <c r="O10" i="1"/>
  <c r="O13" i="1"/>
  <c r="O12" i="1"/>
  <c r="O4" i="1"/>
  <c r="O7" i="1"/>
  <c r="O5" i="1"/>
  <c r="O8" i="1"/>
  <c r="O6" i="1"/>
  <c r="O3" i="1"/>
  <c r="O29" i="1" l="1"/>
  <c r="O11" i="1"/>
  <c r="O14" i="1"/>
</calcChain>
</file>

<file path=xl/sharedStrings.xml><?xml version="1.0" encoding="utf-8"?>
<sst xmlns="http://schemas.openxmlformats.org/spreadsheetml/2006/main" count="146" uniqueCount="52">
  <si>
    <t>Item</t>
  </si>
  <si>
    <t>Reagent description</t>
  </si>
  <si>
    <t>Source</t>
  </si>
  <si>
    <t>Catalog number</t>
  </si>
  <si>
    <t xml:space="preserve">Stock presentation </t>
  </si>
  <si>
    <t>Concentration used in the reaction</t>
  </si>
  <si>
    <t>Price per uL</t>
  </si>
  <si>
    <t>uL per reaction</t>
  </si>
  <si>
    <t>N/A</t>
  </si>
  <si>
    <t xml:space="preserve">New England Biolabs </t>
  </si>
  <si>
    <t>1X</t>
  </si>
  <si>
    <t>100 µM</t>
  </si>
  <si>
    <t>0.2 µM</t>
  </si>
  <si>
    <t>2 µM</t>
  </si>
  <si>
    <t>Total</t>
  </si>
  <si>
    <t>Price per reaction (EUR)</t>
  </si>
  <si>
    <t>dNTP Mix</t>
  </si>
  <si>
    <t>ThermoFisher Scientific</t>
  </si>
  <si>
    <t>R0194</t>
  </si>
  <si>
    <t>200 μM</t>
  </si>
  <si>
    <t>Stock volume (uL)</t>
  </si>
  <si>
    <t>Price (EUR)</t>
  </si>
  <si>
    <t>RIME-F3 primer</t>
  </si>
  <si>
    <t>RIME-B3 primer</t>
  </si>
  <si>
    <t>RIME-FIP primer</t>
  </si>
  <si>
    <t>RIME-BIP primer</t>
  </si>
  <si>
    <t>RIME-LF primer</t>
  </si>
  <si>
    <t>RIME-LB primer</t>
  </si>
  <si>
    <t>Bst 2.0 DNA Polymerase</t>
  </si>
  <si>
    <t>Isothermal Amplification Buffer 1</t>
  </si>
  <si>
    <t>New England Biolabs</t>
  </si>
  <si>
    <t>B0537S</t>
  </si>
  <si>
    <t>6 x 1 mL (10X)</t>
  </si>
  <si>
    <t>0.8 µM</t>
  </si>
  <si>
    <t>IDT</t>
  </si>
  <si>
    <t>M0537L</t>
  </si>
  <si>
    <t>1 x 1 mL (8000 units)</t>
  </si>
  <si>
    <t>RIMEsgRNA Custom Alt-R™ gRNA</t>
  </si>
  <si>
    <t>2 nmol (800 μL at 2.5 μM)</t>
  </si>
  <si>
    <t>250 nM</t>
  </si>
  <si>
    <t>AapCas12b, Active Recombinant full length</t>
  </si>
  <si>
    <t>C12B1-E311U</t>
  </si>
  <si>
    <t>SignalChem</t>
  </si>
  <si>
    <t>10 x 1 mL (10 mM each)</t>
  </si>
  <si>
    <t>62.5 nM</t>
  </si>
  <si>
    <t xml:space="preserve">FAM-Q Probe  </t>
  </si>
  <si>
    <t xml:space="preserve">FAM-Q Probe  		</t>
  </si>
  <si>
    <t>1 x 0.1 mL (1 µg/µL)</t>
  </si>
  <si>
    <t>0.67 U/µL</t>
  </si>
  <si>
    <r>
      <rPr>
        <i/>
        <sz val="11"/>
        <color theme="1"/>
        <rFont val="Arial"/>
        <family val="2"/>
      </rPr>
      <t>Tryp</t>
    </r>
    <r>
      <rPr>
        <sz val="11"/>
        <color theme="1"/>
        <rFont val="Arial"/>
        <family val="2"/>
      </rPr>
      <t>One RT (15 µL)</t>
    </r>
  </si>
  <si>
    <r>
      <rPr>
        <i/>
        <sz val="11"/>
        <color theme="1"/>
        <rFont val="Arial"/>
        <family val="2"/>
      </rPr>
      <t>Tryp</t>
    </r>
    <r>
      <rPr>
        <sz val="11"/>
        <color theme="1"/>
        <rFont val="Arial"/>
        <family val="2"/>
      </rPr>
      <t>One RT (50 µL)</t>
    </r>
  </si>
  <si>
    <t>3.75 µM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</si>
</sst>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6" x14ac:knownFonts="1">
    <font>
      <sz val="12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Aptos Narrow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/>
    </xf>
    <xf numFmtId="165" fontId="2" fillId="5" borderId="1" xfId="0" applyNumberFormat="1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/>
    </xf>
    <xf numFmtId="165" fontId="2" fillId="5" borderId="1" xfId="0" applyNumberFormat="1" applyFont="1" applyFill="1" applyBorder="1" applyAlignment="1">
      <alignment horizontal="center"/>
    </xf>
    <xf numFmtId="0" fontId="5" fillId="4" borderId="1" xfId="0" applyFont="1" applyFill="1" applyBorder="1"/>
    <xf numFmtId="164" fontId="5" fillId="4" borderId="1" xfId="0" applyNumberFormat="1" applyFont="1" applyFill="1" applyBorder="1"/>
    <xf numFmtId="0" fontId="2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2" fontId="2" fillId="6" borderId="1" xfId="0" applyNumberFormat="1" applyFont="1" applyFill="1" applyBorder="1" applyAlignment="1">
      <alignment horizontal="center" vertical="center"/>
    </xf>
    <xf numFmtId="165" fontId="2" fillId="6" borderId="1" xfId="0" applyNumberFormat="1" applyFont="1" applyFill="1" applyBorder="1" applyAlignment="1">
      <alignment horizontal="center" vertical="center"/>
    </xf>
    <xf numFmtId="164" fontId="2" fillId="6" borderId="1" xfId="0" applyNumberFormat="1" applyFont="1" applyFill="1" applyBorder="1" applyAlignment="1">
      <alignment horizontal="center" vertical="center"/>
    </xf>
    <xf numFmtId="165" fontId="2" fillId="6" borderId="1" xfId="0" applyNumberFormat="1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55B59-BA05-CA42-AAE8-B9694B081C66}">
  <dimension ref="A1:O29"/>
  <sheetViews>
    <sheetView tabSelected="1" zoomScale="125" workbookViewId="0">
      <selection activeCell="R19" sqref="R19"/>
    </sheetView>
  </sheetViews>
  <sheetFormatPr baseColWidth="10" defaultRowHeight="16" x14ac:dyDescent="0.2"/>
  <cols>
    <col min="4" max="4" width="17.1640625" customWidth="1"/>
    <col min="5" max="5" width="23.5" customWidth="1"/>
    <col min="8" max="8" width="23.6640625" customWidth="1"/>
  </cols>
  <sheetData>
    <row r="1" spans="1:15" ht="45" x14ac:dyDescent="0.2">
      <c r="A1" s="1" t="s">
        <v>0</v>
      </c>
      <c r="B1" s="31" t="s">
        <v>1</v>
      </c>
      <c r="C1" s="31"/>
      <c r="D1" s="31"/>
      <c r="E1" s="3" t="s">
        <v>2</v>
      </c>
      <c r="F1" s="32" t="s">
        <v>3</v>
      </c>
      <c r="G1" s="33"/>
      <c r="H1" s="3" t="s">
        <v>4</v>
      </c>
      <c r="I1" s="34" t="s">
        <v>5</v>
      </c>
      <c r="J1" s="35"/>
      <c r="K1" s="2" t="s">
        <v>20</v>
      </c>
      <c r="L1" s="2" t="s">
        <v>21</v>
      </c>
      <c r="M1" s="2" t="s">
        <v>6</v>
      </c>
      <c r="N1" s="2" t="s">
        <v>7</v>
      </c>
      <c r="O1" s="2" t="s">
        <v>15</v>
      </c>
    </row>
    <row r="2" spans="1:15" ht="16" customHeight="1" x14ac:dyDescent="0.2">
      <c r="A2" s="36" t="s">
        <v>49</v>
      </c>
      <c r="B2" s="40" t="s">
        <v>16</v>
      </c>
      <c r="C2" s="40"/>
      <c r="D2" s="40"/>
      <c r="E2" s="4" t="s">
        <v>17</v>
      </c>
      <c r="F2" s="21" t="s">
        <v>18</v>
      </c>
      <c r="G2" s="22"/>
      <c r="H2" s="4" t="s">
        <v>43</v>
      </c>
      <c r="I2" s="25" t="s">
        <v>19</v>
      </c>
      <c r="J2" s="26"/>
      <c r="K2" s="6">
        <f>10*1000</f>
        <v>10000</v>
      </c>
      <c r="L2" s="6">
        <v>678</v>
      </c>
      <c r="M2" s="7">
        <f t="shared" ref="M2:M13" si="0">(L2/K2)</f>
        <v>6.7799999999999999E-2</v>
      </c>
      <c r="N2" s="6">
        <v>0.3</v>
      </c>
      <c r="O2" s="8">
        <f>(M2*N2)</f>
        <v>2.034E-2</v>
      </c>
    </row>
    <row r="3" spans="1:15" x14ac:dyDescent="0.2">
      <c r="A3" s="36"/>
      <c r="B3" s="40" t="s">
        <v>22</v>
      </c>
      <c r="C3" s="40"/>
      <c r="D3" s="40"/>
      <c r="E3" s="4" t="s">
        <v>34</v>
      </c>
      <c r="F3" s="21" t="s">
        <v>8</v>
      </c>
      <c r="G3" s="22"/>
      <c r="H3" s="5" t="s">
        <v>11</v>
      </c>
      <c r="I3" s="25" t="s">
        <v>12</v>
      </c>
      <c r="J3" s="26"/>
      <c r="K3" s="6">
        <v>1000</v>
      </c>
      <c r="L3" s="6">
        <v>5.41</v>
      </c>
      <c r="M3" s="7">
        <f t="shared" si="0"/>
        <v>5.4099999999999999E-3</v>
      </c>
      <c r="N3" s="6">
        <v>0.3</v>
      </c>
      <c r="O3" s="8">
        <f>(M3*N3)</f>
        <v>1.6229999999999999E-3</v>
      </c>
    </row>
    <row r="4" spans="1:15" x14ac:dyDescent="0.2">
      <c r="A4" s="36"/>
      <c r="B4" s="40" t="s">
        <v>23</v>
      </c>
      <c r="C4" s="40"/>
      <c r="D4" s="40"/>
      <c r="E4" s="4" t="s">
        <v>34</v>
      </c>
      <c r="F4" s="21" t="s">
        <v>8</v>
      </c>
      <c r="G4" s="22"/>
      <c r="H4" s="5" t="s">
        <v>11</v>
      </c>
      <c r="I4" s="25" t="s">
        <v>12</v>
      </c>
      <c r="J4" s="26"/>
      <c r="K4" s="6">
        <v>1000</v>
      </c>
      <c r="L4" s="6">
        <v>5.69</v>
      </c>
      <c r="M4" s="9">
        <f t="shared" si="0"/>
        <v>5.6900000000000006E-3</v>
      </c>
      <c r="N4" s="6">
        <v>0.3</v>
      </c>
      <c r="O4" s="8">
        <f>(N4*M4)</f>
        <v>1.7070000000000002E-3</v>
      </c>
    </row>
    <row r="5" spans="1:15" x14ac:dyDescent="0.2">
      <c r="A5" s="36"/>
      <c r="B5" s="40" t="s">
        <v>24</v>
      </c>
      <c r="C5" s="40"/>
      <c r="D5" s="40"/>
      <c r="E5" s="4" t="s">
        <v>34</v>
      </c>
      <c r="F5" s="21" t="s">
        <v>8</v>
      </c>
      <c r="G5" s="22"/>
      <c r="H5" s="5" t="s">
        <v>11</v>
      </c>
      <c r="I5" s="25" t="s">
        <v>13</v>
      </c>
      <c r="J5" s="26"/>
      <c r="K5" s="6">
        <v>1000</v>
      </c>
      <c r="L5" s="6">
        <v>11.96</v>
      </c>
      <c r="M5" s="9">
        <f t="shared" si="0"/>
        <v>1.196E-2</v>
      </c>
      <c r="N5" s="6">
        <v>0.3</v>
      </c>
      <c r="O5" s="8">
        <f>(N5*M5)</f>
        <v>3.588E-3</v>
      </c>
    </row>
    <row r="6" spans="1:15" x14ac:dyDescent="0.2">
      <c r="A6" s="36"/>
      <c r="B6" s="40" t="s">
        <v>25</v>
      </c>
      <c r="C6" s="40"/>
      <c r="D6" s="40"/>
      <c r="E6" s="4" t="s">
        <v>34</v>
      </c>
      <c r="F6" s="21" t="s">
        <v>8</v>
      </c>
      <c r="G6" s="22"/>
      <c r="H6" s="5" t="s">
        <v>11</v>
      </c>
      <c r="I6" s="25" t="s">
        <v>13</v>
      </c>
      <c r="J6" s="26"/>
      <c r="K6" s="6">
        <v>1000</v>
      </c>
      <c r="L6" s="6">
        <v>11.67</v>
      </c>
      <c r="M6" s="9">
        <f t="shared" si="0"/>
        <v>1.167E-2</v>
      </c>
      <c r="N6" s="6">
        <v>0.3</v>
      </c>
      <c r="O6" s="8">
        <f>(N6*M6)</f>
        <v>3.5009999999999998E-3</v>
      </c>
    </row>
    <row r="7" spans="1:15" x14ac:dyDescent="0.2">
      <c r="A7" s="36"/>
      <c r="B7" s="40" t="s">
        <v>26</v>
      </c>
      <c r="C7" s="40"/>
      <c r="D7" s="40"/>
      <c r="E7" s="4" t="s">
        <v>34</v>
      </c>
      <c r="F7" s="21" t="s">
        <v>8</v>
      </c>
      <c r="G7" s="22"/>
      <c r="H7" s="5" t="s">
        <v>11</v>
      </c>
      <c r="I7" s="25" t="s">
        <v>33</v>
      </c>
      <c r="J7" s="26"/>
      <c r="K7" s="6">
        <v>1000</v>
      </c>
      <c r="L7" s="6">
        <v>5.12</v>
      </c>
      <c r="M7" s="9">
        <f t="shared" si="0"/>
        <v>5.1200000000000004E-3</v>
      </c>
      <c r="N7" s="6">
        <v>0.3</v>
      </c>
      <c r="O7" s="8">
        <f>(N7*M7)</f>
        <v>1.536E-3</v>
      </c>
    </row>
    <row r="8" spans="1:15" x14ac:dyDescent="0.2">
      <c r="A8" s="36"/>
      <c r="B8" s="40" t="s">
        <v>27</v>
      </c>
      <c r="C8" s="40"/>
      <c r="D8" s="40"/>
      <c r="E8" s="4" t="s">
        <v>34</v>
      </c>
      <c r="F8" s="21" t="s">
        <v>8</v>
      </c>
      <c r="G8" s="22"/>
      <c r="H8" s="5" t="s">
        <v>11</v>
      </c>
      <c r="I8" s="25" t="s">
        <v>33</v>
      </c>
      <c r="J8" s="26"/>
      <c r="K8" s="6">
        <v>1000</v>
      </c>
      <c r="L8" s="6">
        <v>5.12</v>
      </c>
      <c r="M8" s="7">
        <f t="shared" si="0"/>
        <v>5.1200000000000004E-3</v>
      </c>
      <c r="N8" s="6">
        <v>0.3</v>
      </c>
      <c r="O8" s="8">
        <f t="shared" ref="O8:O13" si="1">(M8*N8)</f>
        <v>1.536E-3</v>
      </c>
    </row>
    <row r="9" spans="1:15" x14ac:dyDescent="0.2">
      <c r="A9" s="36"/>
      <c r="B9" s="37" t="s">
        <v>45</v>
      </c>
      <c r="C9" s="38"/>
      <c r="D9" s="39"/>
      <c r="E9" s="4" t="s">
        <v>34</v>
      </c>
      <c r="F9" s="21" t="s">
        <v>8</v>
      </c>
      <c r="G9" s="22"/>
      <c r="H9" s="5" t="s">
        <v>51</v>
      </c>
      <c r="I9" s="25" t="s">
        <v>39</v>
      </c>
      <c r="J9" s="26"/>
      <c r="K9" s="6">
        <v>1600</v>
      </c>
      <c r="L9" s="6">
        <v>219.36</v>
      </c>
      <c r="M9" s="7">
        <f t="shared" si="0"/>
        <v>0.1371</v>
      </c>
      <c r="N9" s="6">
        <v>1</v>
      </c>
      <c r="O9" s="8">
        <f t="shared" si="1"/>
        <v>0.1371</v>
      </c>
    </row>
    <row r="10" spans="1:15" x14ac:dyDescent="0.2">
      <c r="A10" s="36"/>
      <c r="B10" s="40" t="s">
        <v>28</v>
      </c>
      <c r="C10" s="40"/>
      <c r="D10" s="40"/>
      <c r="E10" s="4" t="s">
        <v>9</v>
      </c>
      <c r="F10" s="21" t="s">
        <v>35</v>
      </c>
      <c r="G10" s="22"/>
      <c r="H10" s="5" t="s">
        <v>36</v>
      </c>
      <c r="I10" s="25" t="s">
        <v>48</v>
      </c>
      <c r="J10" s="26"/>
      <c r="K10" s="6">
        <v>1000</v>
      </c>
      <c r="L10" s="6">
        <v>345</v>
      </c>
      <c r="M10" s="7">
        <f t="shared" si="0"/>
        <v>0.34499999999999997</v>
      </c>
      <c r="N10" s="6">
        <v>1.256</v>
      </c>
      <c r="O10" s="8">
        <f t="shared" si="1"/>
        <v>0.43331999999999998</v>
      </c>
    </row>
    <row r="11" spans="1:15" x14ac:dyDescent="0.2">
      <c r="A11" s="36"/>
      <c r="B11" s="40" t="s">
        <v>29</v>
      </c>
      <c r="C11" s="40"/>
      <c r="D11" s="40"/>
      <c r="E11" s="4" t="s">
        <v>30</v>
      </c>
      <c r="F11" s="21" t="s">
        <v>31</v>
      </c>
      <c r="G11" s="22"/>
      <c r="H11" s="4" t="s">
        <v>32</v>
      </c>
      <c r="I11" s="25" t="s">
        <v>10</v>
      </c>
      <c r="J11" s="26"/>
      <c r="K11" s="6">
        <f>6*1000</f>
        <v>6000</v>
      </c>
      <c r="L11" s="6">
        <v>36</v>
      </c>
      <c r="M11" s="7">
        <f t="shared" si="0"/>
        <v>6.0000000000000001E-3</v>
      </c>
      <c r="N11" s="6">
        <v>1.5</v>
      </c>
      <c r="O11" s="8">
        <f t="shared" si="1"/>
        <v>9.0000000000000011E-3</v>
      </c>
    </row>
    <row r="12" spans="1:15" x14ac:dyDescent="0.2">
      <c r="A12" s="36"/>
      <c r="B12" s="40" t="s">
        <v>37</v>
      </c>
      <c r="C12" s="40"/>
      <c r="D12" s="40"/>
      <c r="E12" s="4" t="s">
        <v>34</v>
      </c>
      <c r="F12" s="21" t="s">
        <v>8</v>
      </c>
      <c r="G12" s="22"/>
      <c r="H12" s="5" t="s">
        <v>38</v>
      </c>
      <c r="I12" s="25" t="s">
        <v>39</v>
      </c>
      <c r="J12" s="26"/>
      <c r="K12" s="6">
        <v>800</v>
      </c>
      <c r="L12" s="6">
        <v>341.5</v>
      </c>
      <c r="M12" s="7">
        <f t="shared" si="0"/>
        <v>0.426875</v>
      </c>
      <c r="N12" s="6">
        <v>1.5</v>
      </c>
      <c r="O12" s="8">
        <f t="shared" si="1"/>
        <v>0.64031250000000006</v>
      </c>
    </row>
    <row r="13" spans="1:15" x14ac:dyDescent="0.2">
      <c r="A13" s="36"/>
      <c r="B13" s="40" t="s">
        <v>40</v>
      </c>
      <c r="C13" s="40"/>
      <c r="D13" s="40"/>
      <c r="E13" s="4" t="s">
        <v>42</v>
      </c>
      <c r="F13" s="21" t="s">
        <v>41</v>
      </c>
      <c r="G13" s="22"/>
      <c r="H13" s="5" t="s">
        <v>47</v>
      </c>
      <c r="I13" s="25" t="s">
        <v>44</v>
      </c>
      <c r="J13" s="26"/>
      <c r="K13" s="6">
        <v>100</v>
      </c>
      <c r="L13" s="6">
        <v>302</v>
      </c>
      <c r="M13" s="7">
        <f t="shared" si="0"/>
        <v>3.02</v>
      </c>
      <c r="N13" s="6">
        <v>0.123</v>
      </c>
      <c r="O13" s="8">
        <f t="shared" si="1"/>
        <v>0.37146000000000001</v>
      </c>
    </row>
    <row r="14" spans="1:15" x14ac:dyDescent="0.2">
      <c r="N14" s="10" t="s">
        <v>14</v>
      </c>
      <c r="O14" s="11">
        <f>SUM(O2:O13)</f>
        <v>1.6250235000000002</v>
      </c>
    </row>
    <row r="16" spans="1:15" ht="45" x14ac:dyDescent="0.2">
      <c r="A16" s="1" t="s">
        <v>0</v>
      </c>
      <c r="B16" s="31" t="s">
        <v>1</v>
      </c>
      <c r="C16" s="31"/>
      <c r="D16" s="31"/>
      <c r="E16" s="3" t="s">
        <v>2</v>
      </c>
      <c r="F16" s="32" t="s">
        <v>3</v>
      </c>
      <c r="G16" s="33"/>
      <c r="H16" s="3" t="s">
        <v>4</v>
      </c>
      <c r="I16" s="34" t="s">
        <v>5</v>
      </c>
      <c r="J16" s="35"/>
      <c r="K16" s="2" t="s">
        <v>20</v>
      </c>
      <c r="L16" s="2" t="s">
        <v>21</v>
      </c>
      <c r="M16" s="2" t="s">
        <v>6</v>
      </c>
      <c r="N16" s="2" t="s">
        <v>7</v>
      </c>
      <c r="O16" s="2" t="s">
        <v>15</v>
      </c>
    </row>
    <row r="17" spans="1:15" x14ac:dyDescent="0.2">
      <c r="A17" s="30" t="s">
        <v>50</v>
      </c>
      <c r="B17" s="29" t="s">
        <v>16</v>
      </c>
      <c r="C17" s="29"/>
      <c r="D17" s="29"/>
      <c r="E17" s="12" t="s">
        <v>17</v>
      </c>
      <c r="F17" s="23" t="s">
        <v>18</v>
      </c>
      <c r="G17" s="24"/>
      <c r="H17" s="12" t="s">
        <v>43</v>
      </c>
      <c r="I17" s="27" t="s">
        <v>19</v>
      </c>
      <c r="J17" s="28"/>
      <c r="K17" s="14">
        <f>10*1000</f>
        <v>10000</v>
      </c>
      <c r="L17" s="14">
        <v>678</v>
      </c>
      <c r="M17" s="15">
        <f t="shared" ref="M17:M28" si="2">(L17/K17)</f>
        <v>6.7799999999999999E-2</v>
      </c>
      <c r="N17" s="14">
        <v>1</v>
      </c>
      <c r="O17" s="16">
        <f>(M17*N17)</f>
        <v>6.7799999999999999E-2</v>
      </c>
    </row>
    <row r="18" spans="1:15" x14ac:dyDescent="0.2">
      <c r="A18" s="30"/>
      <c r="B18" s="29" t="s">
        <v>22</v>
      </c>
      <c r="C18" s="29"/>
      <c r="D18" s="29"/>
      <c r="E18" s="12" t="s">
        <v>34</v>
      </c>
      <c r="F18" s="23" t="s">
        <v>8</v>
      </c>
      <c r="G18" s="24"/>
      <c r="H18" s="13" t="s">
        <v>11</v>
      </c>
      <c r="I18" s="27" t="s">
        <v>12</v>
      </c>
      <c r="J18" s="28"/>
      <c r="K18" s="14">
        <v>1000</v>
      </c>
      <c r="L18" s="14">
        <v>5.41</v>
      </c>
      <c r="M18" s="15">
        <f t="shared" si="2"/>
        <v>5.4099999999999999E-3</v>
      </c>
      <c r="N18" s="14">
        <v>1</v>
      </c>
      <c r="O18" s="16">
        <f>(M18*N18)</f>
        <v>5.4099999999999999E-3</v>
      </c>
    </row>
    <row r="19" spans="1:15" x14ac:dyDescent="0.2">
      <c r="A19" s="30"/>
      <c r="B19" s="29" t="s">
        <v>23</v>
      </c>
      <c r="C19" s="29"/>
      <c r="D19" s="29"/>
      <c r="E19" s="12" t="s">
        <v>34</v>
      </c>
      <c r="F19" s="23" t="s">
        <v>8</v>
      </c>
      <c r="G19" s="24"/>
      <c r="H19" s="13" t="s">
        <v>11</v>
      </c>
      <c r="I19" s="27" t="s">
        <v>12</v>
      </c>
      <c r="J19" s="28"/>
      <c r="K19" s="14">
        <v>1000</v>
      </c>
      <c r="L19" s="14">
        <v>5.69</v>
      </c>
      <c r="M19" s="17">
        <f t="shared" si="2"/>
        <v>5.6900000000000006E-3</v>
      </c>
      <c r="N19" s="14">
        <v>1</v>
      </c>
      <c r="O19" s="16">
        <f>(N19*M19)</f>
        <v>5.6900000000000006E-3</v>
      </c>
    </row>
    <row r="20" spans="1:15" x14ac:dyDescent="0.2">
      <c r="A20" s="30"/>
      <c r="B20" s="29" t="s">
        <v>24</v>
      </c>
      <c r="C20" s="29"/>
      <c r="D20" s="29"/>
      <c r="E20" s="12" t="s">
        <v>34</v>
      </c>
      <c r="F20" s="23" t="s">
        <v>8</v>
      </c>
      <c r="G20" s="24"/>
      <c r="H20" s="13" t="s">
        <v>11</v>
      </c>
      <c r="I20" s="27" t="s">
        <v>13</v>
      </c>
      <c r="J20" s="28"/>
      <c r="K20" s="14">
        <v>1000</v>
      </c>
      <c r="L20" s="14">
        <v>11.96</v>
      </c>
      <c r="M20" s="17">
        <f t="shared" si="2"/>
        <v>1.196E-2</v>
      </c>
      <c r="N20" s="14">
        <v>1</v>
      </c>
      <c r="O20" s="16">
        <f>(N20*M20)</f>
        <v>1.196E-2</v>
      </c>
    </row>
    <row r="21" spans="1:15" x14ac:dyDescent="0.2">
      <c r="A21" s="30"/>
      <c r="B21" s="29" t="s">
        <v>25</v>
      </c>
      <c r="C21" s="29"/>
      <c r="D21" s="29"/>
      <c r="E21" s="12" t="s">
        <v>34</v>
      </c>
      <c r="F21" s="23" t="s">
        <v>8</v>
      </c>
      <c r="G21" s="24"/>
      <c r="H21" s="13" t="s">
        <v>11</v>
      </c>
      <c r="I21" s="27" t="s">
        <v>13</v>
      </c>
      <c r="J21" s="28"/>
      <c r="K21" s="14">
        <v>1000</v>
      </c>
      <c r="L21" s="14">
        <v>11.67</v>
      </c>
      <c r="M21" s="17">
        <f t="shared" si="2"/>
        <v>1.167E-2</v>
      </c>
      <c r="N21" s="14">
        <v>1</v>
      </c>
      <c r="O21" s="16">
        <f>(N21*M21)</f>
        <v>1.167E-2</v>
      </c>
    </row>
    <row r="22" spans="1:15" x14ac:dyDescent="0.2">
      <c r="A22" s="30"/>
      <c r="B22" s="29" t="s">
        <v>26</v>
      </c>
      <c r="C22" s="29"/>
      <c r="D22" s="29"/>
      <c r="E22" s="12" t="s">
        <v>34</v>
      </c>
      <c r="F22" s="23" t="s">
        <v>8</v>
      </c>
      <c r="G22" s="24"/>
      <c r="H22" s="13" t="s">
        <v>11</v>
      </c>
      <c r="I22" s="27" t="s">
        <v>33</v>
      </c>
      <c r="J22" s="28"/>
      <c r="K22" s="14">
        <v>1000</v>
      </c>
      <c r="L22" s="14">
        <v>5.12</v>
      </c>
      <c r="M22" s="17">
        <f t="shared" si="2"/>
        <v>5.1200000000000004E-3</v>
      </c>
      <c r="N22" s="14">
        <v>1</v>
      </c>
      <c r="O22" s="16">
        <f>(N22*M22)</f>
        <v>5.1200000000000004E-3</v>
      </c>
    </row>
    <row r="23" spans="1:15" x14ac:dyDescent="0.2">
      <c r="A23" s="30"/>
      <c r="B23" s="29" t="s">
        <v>27</v>
      </c>
      <c r="C23" s="29"/>
      <c r="D23" s="29"/>
      <c r="E23" s="12" t="s">
        <v>34</v>
      </c>
      <c r="F23" s="23" t="s">
        <v>8</v>
      </c>
      <c r="G23" s="24"/>
      <c r="H23" s="13" t="s">
        <v>11</v>
      </c>
      <c r="I23" s="27" t="s">
        <v>33</v>
      </c>
      <c r="J23" s="28"/>
      <c r="K23" s="14">
        <v>1000</v>
      </c>
      <c r="L23" s="14">
        <v>5.12</v>
      </c>
      <c r="M23" s="15">
        <f t="shared" si="2"/>
        <v>5.1200000000000004E-3</v>
      </c>
      <c r="N23" s="14">
        <v>1</v>
      </c>
      <c r="O23" s="16">
        <f t="shared" ref="O23:O28" si="3">(M23*N23)</f>
        <v>5.1200000000000004E-3</v>
      </c>
    </row>
    <row r="24" spans="1:15" ht="16" customHeight="1" x14ac:dyDescent="0.2">
      <c r="A24" s="30"/>
      <c r="B24" s="18" t="s">
        <v>46</v>
      </c>
      <c r="C24" s="19"/>
      <c r="D24" s="20"/>
      <c r="E24" s="12" t="s">
        <v>34</v>
      </c>
      <c r="F24" s="23" t="s">
        <v>8</v>
      </c>
      <c r="G24" s="24"/>
      <c r="H24" s="13" t="s">
        <v>51</v>
      </c>
      <c r="I24" s="27" t="s">
        <v>39</v>
      </c>
      <c r="J24" s="28"/>
      <c r="K24" s="14">
        <v>1600</v>
      </c>
      <c r="L24" s="14">
        <v>219.36</v>
      </c>
      <c r="M24" s="15">
        <f t="shared" si="2"/>
        <v>0.1371</v>
      </c>
      <c r="N24" s="14">
        <v>3.3</v>
      </c>
      <c r="O24" s="16">
        <f t="shared" si="3"/>
        <v>0.45243</v>
      </c>
    </row>
    <row r="25" spans="1:15" x14ac:dyDescent="0.2">
      <c r="A25" s="30"/>
      <c r="B25" s="29" t="s">
        <v>28</v>
      </c>
      <c r="C25" s="29"/>
      <c r="D25" s="29"/>
      <c r="E25" s="12" t="s">
        <v>9</v>
      </c>
      <c r="F25" s="23" t="s">
        <v>35</v>
      </c>
      <c r="G25" s="24"/>
      <c r="H25" s="13" t="s">
        <v>36</v>
      </c>
      <c r="I25" s="27" t="s">
        <v>48</v>
      </c>
      <c r="J25" s="28"/>
      <c r="K25" s="14">
        <v>1000</v>
      </c>
      <c r="L25" s="14">
        <v>345</v>
      </c>
      <c r="M25" s="15">
        <f t="shared" si="2"/>
        <v>0.34499999999999997</v>
      </c>
      <c r="N25" s="14">
        <v>4.1870000000000003</v>
      </c>
      <c r="O25" s="16">
        <f t="shared" si="3"/>
        <v>1.444515</v>
      </c>
    </row>
    <row r="26" spans="1:15" x14ac:dyDescent="0.2">
      <c r="A26" s="30"/>
      <c r="B26" s="29" t="s">
        <v>29</v>
      </c>
      <c r="C26" s="29"/>
      <c r="D26" s="29"/>
      <c r="E26" s="12" t="s">
        <v>30</v>
      </c>
      <c r="F26" s="23" t="s">
        <v>31</v>
      </c>
      <c r="G26" s="24"/>
      <c r="H26" s="12" t="s">
        <v>32</v>
      </c>
      <c r="I26" s="27" t="s">
        <v>10</v>
      </c>
      <c r="J26" s="28"/>
      <c r="K26" s="14">
        <f>6*1000</f>
        <v>6000</v>
      </c>
      <c r="L26" s="14">
        <v>36</v>
      </c>
      <c r="M26" s="15">
        <f t="shared" si="2"/>
        <v>6.0000000000000001E-3</v>
      </c>
      <c r="N26" s="14">
        <v>5</v>
      </c>
      <c r="O26" s="16">
        <f t="shared" si="3"/>
        <v>0.03</v>
      </c>
    </row>
    <row r="27" spans="1:15" x14ac:dyDescent="0.2">
      <c r="A27" s="30"/>
      <c r="B27" s="29" t="s">
        <v>37</v>
      </c>
      <c r="C27" s="29"/>
      <c r="D27" s="29"/>
      <c r="E27" s="12" t="s">
        <v>34</v>
      </c>
      <c r="F27" s="23" t="s">
        <v>8</v>
      </c>
      <c r="G27" s="24"/>
      <c r="H27" s="13" t="s">
        <v>38</v>
      </c>
      <c r="I27" s="27" t="s">
        <v>39</v>
      </c>
      <c r="J27" s="28"/>
      <c r="K27" s="14">
        <v>800</v>
      </c>
      <c r="L27" s="14">
        <v>341.5</v>
      </c>
      <c r="M27" s="15">
        <f t="shared" si="2"/>
        <v>0.426875</v>
      </c>
      <c r="N27" s="14">
        <v>5</v>
      </c>
      <c r="O27" s="16">
        <f t="shared" si="3"/>
        <v>2.1343749999999999</v>
      </c>
    </row>
    <row r="28" spans="1:15" x14ac:dyDescent="0.2">
      <c r="A28" s="30"/>
      <c r="B28" s="29" t="s">
        <v>40</v>
      </c>
      <c r="C28" s="29"/>
      <c r="D28" s="29"/>
      <c r="E28" s="12" t="s">
        <v>42</v>
      </c>
      <c r="F28" s="23" t="s">
        <v>41</v>
      </c>
      <c r="G28" s="24"/>
      <c r="H28" s="13" t="s">
        <v>47</v>
      </c>
      <c r="I28" s="27" t="s">
        <v>44</v>
      </c>
      <c r="J28" s="28"/>
      <c r="K28" s="14">
        <v>100</v>
      </c>
      <c r="L28" s="14">
        <v>302</v>
      </c>
      <c r="M28" s="15">
        <f t="shared" si="2"/>
        <v>3.02</v>
      </c>
      <c r="N28" s="14">
        <v>0.40799999999999997</v>
      </c>
      <c r="O28" s="16">
        <f t="shared" si="3"/>
        <v>1.2321599999999999</v>
      </c>
    </row>
    <row r="29" spans="1:15" x14ac:dyDescent="0.2">
      <c r="N29" s="10" t="s">
        <v>14</v>
      </c>
      <c r="O29" s="11">
        <f>SUM(O17:O28)</f>
        <v>5.40625</v>
      </c>
    </row>
  </sheetData>
  <mergeCells count="80">
    <mergeCell ref="F11:G11"/>
    <mergeCell ref="I11:J11"/>
    <mergeCell ref="F13:G13"/>
    <mergeCell ref="I13:J13"/>
    <mergeCell ref="B12:D12"/>
    <mergeCell ref="F12:G12"/>
    <mergeCell ref="I12:J12"/>
    <mergeCell ref="B7:D7"/>
    <mergeCell ref="F7:G7"/>
    <mergeCell ref="I7:J7"/>
    <mergeCell ref="B8:D8"/>
    <mergeCell ref="F8:G8"/>
    <mergeCell ref="I8:J8"/>
    <mergeCell ref="I4:J4"/>
    <mergeCell ref="B5:D5"/>
    <mergeCell ref="F5:G5"/>
    <mergeCell ref="I5:J5"/>
    <mergeCell ref="B6:D6"/>
    <mergeCell ref="F6:G6"/>
    <mergeCell ref="I6:J6"/>
    <mergeCell ref="B1:D1"/>
    <mergeCell ref="F1:G1"/>
    <mergeCell ref="I1:J1"/>
    <mergeCell ref="A2:A13"/>
    <mergeCell ref="B16:D16"/>
    <mergeCell ref="F16:G16"/>
    <mergeCell ref="I16:J16"/>
    <mergeCell ref="B9:D9"/>
    <mergeCell ref="B2:D2"/>
    <mergeCell ref="F2:G2"/>
    <mergeCell ref="I2:J2"/>
    <mergeCell ref="B3:D3"/>
    <mergeCell ref="F3:G3"/>
    <mergeCell ref="I3:J3"/>
    <mergeCell ref="B4:D4"/>
    <mergeCell ref="F4:G4"/>
    <mergeCell ref="A17:A28"/>
    <mergeCell ref="B17:D17"/>
    <mergeCell ref="F17:G17"/>
    <mergeCell ref="I17:J17"/>
    <mergeCell ref="B18:D18"/>
    <mergeCell ref="F18:G18"/>
    <mergeCell ref="I18:J18"/>
    <mergeCell ref="B19:D19"/>
    <mergeCell ref="F19:G19"/>
    <mergeCell ref="I19:J19"/>
    <mergeCell ref="B20:D20"/>
    <mergeCell ref="F20:G20"/>
    <mergeCell ref="I20:J20"/>
    <mergeCell ref="B21:D21"/>
    <mergeCell ref="F21:G21"/>
    <mergeCell ref="I21:J21"/>
    <mergeCell ref="B25:D25"/>
    <mergeCell ref="F25:G25"/>
    <mergeCell ref="I25:J25"/>
    <mergeCell ref="B26:D26"/>
    <mergeCell ref="F26:G26"/>
    <mergeCell ref="I26:J26"/>
    <mergeCell ref="B27:D27"/>
    <mergeCell ref="F27:G27"/>
    <mergeCell ref="I27:J27"/>
    <mergeCell ref="B28:D28"/>
    <mergeCell ref="F28:G28"/>
    <mergeCell ref="I28:J28"/>
    <mergeCell ref="B24:D24"/>
    <mergeCell ref="F9:G9"/>
    <mergeCell ref="F24:G24"/>
    <mergeCell ref="I9:J9"/>
    <mergeCell ref="I24:J24"/>
    <mergeCell ref="B22:D22"/>
    <mergeCell ref="F22:G22"/>
    <mergeCell ref="I22:J22"/>
    <mergeCell ref="B23:D23"/>
    <mergeCell ref="F23:G23"/>
    <mergeCell ref="I23:J23"/>
    <mergeCell ref="B13:D13"/>
    <mergeCell ref="B10:D10"/>
    <mergeCell ref="F10:G10"/>
    <mergeCell ref="I10:J10"/>
    <mergeCell ref="B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Alvarez Rodriguez</dc:creator>
  <cp:lastModifiedBy>Andres Alvarez Rodriguez</cp:lastModifiedBy>
  <dcterms:created xsi:type="dcterms:W3CDTF">2026-06-02T14:17:40Z</dcterms:created>
  <dcterms:modified xsi:type="dcterms:W3CDTF">2026-06-03T14:17:43Z</dcterms:modified>
</cp:coreProperties>
</file>