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embeddings/oleObject11.bin" ContentType="application/vnd.openxmlformats-officedocument.oleObject"/>
  <Override PartName="/xl/drawings/drawing2.xml" ContentType="application/vnd.openxmlformats-officedocument.drawing+xml"/>
  <Override PartName="/xl/embeddings/oleObject12.bin" ContentType="application/vnd.openxmlformats-officedocument.oleObject"/>
  <Override PartName="/xl/drawings/drawing3.xml" ContentType="application/vnd.openxmlformats-officedocument.drawing+xml"/>
  <Override PartName="/xl/embeddings/oleObject13.bin" ContentType="application/vnd.openxmlformats-officedocument.oleObject"/>
  <Override PartName="/xl/drawings/drawing4.xml" ContentType="application/vnd.openxmlformats-officedocument.drawing+xml"/>
  <Override PartName="/xl/embeddings/oleObject14.bin" ContentType="application/vnd.openxmlformats-officedocument.oleObject"/>
  <Override PartName="/xl/drawings/drawing5.xml" ContentType="application/vnd.openxmlformats-officedocument.drawing+xml"/>
  <Override PartName="/xl/embeddings/oleObject15.bin" ContentType="application/vnd.openxmlformats-officedocument.oleObject"/>
  <Override PartName="/xl/drawings/drawing6.xml" ContentType="application/vnd.openxmlformats-officedocument.drawing+xml"/>
  <Override PartName="/xl/embeddings/oleObject16.bin" ContentType="application/vnd.openxmlformats-officedocument.oleObject"/>
  <Override PartName="/xl/drawings/drawing7.xml" ContentType="application/vnd.openxmlformats-officedocument.drawing+xml"/>
  <Override PartName="/xl/embeddings/oleObject17.bin" ContentType="application/vnd.openxmlformats-officedocument.oleObject"/>
  <Override PartName="/xl/drawings/drawing8.xml" ContentType="application/vnd.openxmlformats-officedocument.drawing+xml"/>
  <Override PartName="/xl/embeddings/oleObject18.bin" ContentType="application/vnd.openxmlformats-officedocument.oleObject"/>
  <Override PartName="/xl/drawings/drawing9.xml" ContentType="application/vnd.openxmlformats-officedocument.drawing+xml"/>
  <Override PartName="/xl/embeddings/oleObject19.bin" ContentType="application/vnd.openxmlformats-officedocument.oleObject"/>
  <Override PartName="/xl/drawings/drawing10.xml" ContentType="application/vnd.openxmlformats-officedocument.drawing+xml"/>
  <Override PartName="/xl/embeddings/oleObject20.bin" ContentType="application/vnd.openxmlformats-officedocument.oleObject"/>
  <Override PartName="/xl/drawings/drawing11.xml" ContentType="application/vnd.openxmlformats-officedocument.drawing+xml"/>
  <Override PartName="/xl/embeddings/oleObject21.bin" ContentType="application/vnd.openxmlformats-officedocument.oleObject"/>
  <Override PartName="/xl/drawings/drawing12.xml" ContentType="application/vnd.openxmlformats-officedocument.drawing+xml"/>
  <Override PartName="/xl/embeddings/oleObject22.bin" ContentType="application/vnd.openxmlformats-officedocument.oleObject"/>
  <Override PartName="/xl/drawings/drawing13.xml" ContentType="application/vnd.openxmlformats-officedocument.drawing+xml"/>
  <Override PartName="/xl/embeddings/oleObject23.bin" ContentType="application/vnd.openxmlformats-officedocument.oleObject"/>
  <Override PartName="/xl/drawings/drawing14.xml" ContentType="application/vnd.openxmlformats-officedocument.drawing+xml"/>
  <Override PartName="/xl/embeddings/oleObject24.bin" ContentType="application/vnd.openxmlformats-officedocument.oleObject"/>
  <Override PartName="/xl/drawings/drawing15.xml" ContentType="application/vnd.openxmlformats-officedocument.drawing+xml"/>
  <Override PartName="/xl/embeddings/oleObject25.bin" ContentType="application/vnd.openxmlformats-officedocument.oleObject"/>
  <Override PartName="/xl/drawings/drawing16.xml" ContentType="application/vnd.openxmlformats-officedocument.drawing+xml"/>
  <Override PartName="/xl/embeddings/oleObject26.bin" ContentType="application/vnd.openxmlformats-officedocument.oleObject"/>
  <Override PartName="/xl/drawings/drawing17.xml" ContentType="application/vnd.openxmlformats-officedocument.drawing+xml"/>
  <Override PartName="/xl/embeddings/oleObject27.bin" ContentType="application/vnd.openxmlformats-officedocument.oleObject"/>
  <Override PartName="/xl/drawings/drawing18.xml" ContentType="application/vnd.openxmlformats-officedocument.drawing+xml"/>
  <Override PartName="/xl/embeddings/oleObject28.bin" ContentType="application/vnd.openxmlformats-officedocument.oleObject"/>
  <Override PartName="/xl/drawings/drawing19.xml" ContentType="application/vnd.openxmlformats-officedocument.drawing+xml"/>
  <Override PartName="/xl/embeddings/oleObject29.bin" ContentType="application/vnd.openxmlformats-officedocument.oleObject"/>
  <Override PartName="/xl/drawings/drawing20.xml" ContentType="application/vnd.openxmlformats-officedocument.drawing+xml"/>
  <Override PartName="/xl/embeddings/oleObject30.bin" ContentType="application/vnd.openxmlformats-officedocument.oleObject"/>
  <Override PartName="/xl/drawings/drawing21.xml" ContentType="application/vnd.openxmlformats-officedocument.drawing+xml"/>
  <Override PartName="/xl/embeddings/oleObject31.bin" ContentType="application/vnd.openxmlformats-officedocument.oleObject"/>
  <Override PartName="/xl/drawings/drawing22.xml" ContentType="application/vnd.openxmlformats-officedocument.drawing+xml"/>
  <Override PartName="/xl/embeddings/oleObject32.bin" ContentType="application/vnd.openxmlformats-officedocument.oleObject"/>
  <Override PartName="/xl/drawings/drawing23.xml" ContentType="application/vnd.openxmlformats-officedocument.drawing+xml"/>
  <Override PartName="/xl/embeddings/oleObject33.bin" ContentType="application/vnd.openxmlformats-officedocument.oleObject"/>
  <Override PartName="/xl/drawings/drawing24.xml" ContentType="application/vnd.openxmlformats-officedocument.drawing+xml"/>
  <Override PartName="/xl/embeddings/oleObject34.bin" ContentType="application/vnd.openxmlformats-officedocument.oleObject"/>
  <Override PartName="/xl/drawings/drawing25.xml" ContentType="application/vnd.openxmlformats-officedocument.drawing+xml"/>
  <Override PartName="/xl/embeddings/oleObject35.bin" ContentType="application/vnd.openxmlformats-officedocument.oleObject"/>
  <Override PartName="/xl/drawings/drawing26.xml" ContentType="application/vnd.openxmlformats-officedocument.drawing+xml"/>
  <Override PartName="/xl/embeddings/oleObject36.bin" ContentType="application/vnd.openxmlformats-officedocument.oleObject"/>
  <Override PartName="/xl/drawings/drawing27.xml" ContentType="application/vnd.openxmlformats-officedocument.drawing+xml"/>
  <Override PartName="/xl/embeddings/oleObject37.bin" ContentType="application/vnd.openxmlformats-officedocument.oleObject"/>
  <Override PartName="/xl/drawings/drawing28.xml" ContentType="application/vnd.openxmlformats-officedocument.drawing+xml"/>
  <Override PartName="/xl/embeddings/oleObject38.bin" ContentType="application/vnd.openxmlformats-officedocument.oleObject"/>
  <Override PartName="/xl/drawings/drawing29.xml" ContentType="application/vnd.openxmlformats-officedocument.drawing+xml"/>
  <Override PartName="/xl/embeddings/oleObject39.bin" ContentType="application/vnd.openxmlformats-officedocument.oleObject"/>
  <Override PartName="/xl/drawings/drawing30.xml" ContentType="application/vnd.openxmlformats-officedocument.drawing+xml"/>
  <Override PartName="/xl/embeddings/oleObject40.bin" ContentType="application/vnd.openxmlformats-officedocument.oleObject"/>
  <Override PartName="/xl/drawings/drawing31.xml" ContentType="application/vnd.openxmlformats-officedocument.drawing+xml"/>
  <Override PartName="/xl/embeddings/oleObject41.bin" ContentType="application/vnd.openxmlformats-officedocument.oleObject"/>
  <Override PartName="/xl/drawings/drawing32.xml" ContentType="application/vnd.openxmlformats-officedocument.drawing+xml"/>
  <Override PartName="/xl/embeddings/oleObject42.bin" ContentType="application/vnd.openxmlformats-officedocument.oleObject"/>
  <Override PartName="/xl/drawings/drawing33.xml" ContentType="application/vnd.openxmlformats-officedocument.drawing+xml"/>
  <Override PartName="/xl/embeddings/oleObject43.bin" ContentType="application/vnd.openxmlformats-officedocument.oleObject"/>
  <Override PartName="/xl/drawings/drawing34.xml" ContentType="application/vnd.openxmlformats-officedocument.drawing+xml"/>
  <Override PartName="/xl/embeddings/oleObject44.bin" ContentType="application/vnd.openxmlformats-officedocument.oleObject"/>
  <Override PartName="/xl/drawings/drawing35.xml" ContentType="application/vnd.openxmlformats-officedocument.drawing+xml"/>
  <Override PartName="/xl/embeddings/oleObject45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30"/>
  <workbookPr filterPrivacy="1" defaultThemeVersion="124226"/>
  <xr:revisionPtr revIDLastSave="0" documentId="13_ncr:1_{7176A1E3-C18A-4A9D-BED1-8A8997578660}" xr6:coauthVersionLast="46" xr6:coauthVersionMax="46" xr10:uidLastSave="{00000000-0000-0000-0000-000000000000}"/>
  <bookViews>
    <workbookView xWindow="-108" yWindow="-108" windowWidth="23256" windowHeight="12576" firstSheet="27" activeTab="37" xr2:uid="{00000000-000D-0000-FFFF-FFFF00000000}"/>
  </bookViews>
  <sheets>
    <sheet name="QPcr Raw Data" sheetId="2" r:id="rId1"/>
    <sheet name="  Calculation process" sheetId="7" r:id="rId2"/>
    <sheet name="IC50 Summary" sheetId="9" r:id="rId3"/>
    <sheet name="Fig" sheetId="8" r:id="rId4"/>
    <sheet name="A60371" sheetId="10" r:id="rId5"/>
    <sheet name="A70218" sheetId="11" r:id="rId6"/>
    <sheet name="A77897" sheetId="12" r:id="rId7"/>
    <sheet name="A81213" sheetId="13" r:id="rId8"/>
    <sheet name="A83981" sheetId="14" r:id="rId9"/>
    <sheet name="A85938" sheetId="15" r:id="rId10"/>
    <sheet name="A87574" sheetId="16" r:id="rId11"/>
    <sheet name="A91396" sheetId="17" r:id="rId12"/>
    <sheet name="A98159" sheetId="18" r:id="rId13"/>
    <sheet name="A98544" sheetId="19" r:id="rId14"/>
    <sheet name="B00763" sheetId="20" r:id="rId15"/>
    <sheet name="B08013" sheetId="21" r:id="rId16"/>
    <sheet name="B07550" sheetId="22" r:id="rId17"/>
    <sheet name="B25296" sheetId="23" r:id="rId18"/>
    <sheet name="B27306" sheetId="24" r:id="rId19"/>
    <sheet name="B40908" sheetId="25" r:id="rId20"/>
    <sheet name="B42070" sheetId="26" r:id="rId21"/>
    <sheet name="B53624" sheetId="27" r:id="rId22"/>
    <sheet name="B53928" sheetId="28" r:id="rId23"/>
    <sheet name="B59305" sheetId="29" r:id="rId24"/>
    <sheet name="B65619" sheetId="30" r:id="rId25"/>
    <sheet name="B67301" sheetId="31" r:id="rId26"/>
    <sheet name="B77508" sheetId="32" r:id="rId27"/>
    <sheet name="B80424" sheetId="33" r:id="rId28"/>
    <sheet name="B81326" sheetId="34" r:id="rId29"/>
    <sheet name="B86863" sheetId="35" r:id="rId30"/>
    <sheet name="B87899" sheetId="36" r:id="rId31"/>
    <sheet name="B94737" sheetId="37" r:id="rId32"/>
    <sheet name="B95441" sheetId="38" r:id="rId33"/>
    <sheet name="B99228" sheetId="39" r:id="rId34"/>
    <sheet name="C02208" sheetId="40" r:id="rId35"/>
    <sheet name="C02393" sheetId="41" r:id="rId36"/>
    <sheet name="C15392" sheetId="42" r:id="rId37"/>
    <sheet name="C31659" sheetId="43" r:id="rId38"/>
  </sheets>
  <calcPr calcId="181029" iterateCount="1"/>
</workbook>
</file>

<file path=xl/calcChain.xml><?xml version="1.0" encoding="utf-8"?>
<calcChain xmlns="http://schemas.openxmlformats.org/spreadsheetml/2006/main">
  <c r="Q6" i="43" l="1"/>
  <c r="P6" i="43"/>
  <c r="O6" i="43"/>
  <c r="N6" i="43"/>
  <c r="M6" i="43"/>
  <c r="L6" i="43"/>
  <c r="K6" i="43"/>
  <c r="J6" i="43"/>
  <c r="H6" i="43"/>
  <c r="G6" i="43"/>
  <c r="F6" i="43"/>
  <c r="E6" i="43"/>
  <c r="D6" i="43"/>
  <c r="C6" i="43"/>
  <c r="B6" i="43"/>
  <c r="A6" i="43"/>
  <c r="Q6" i="42" l="1"/>
  <c r="P6" i="42"/>
  <c r="O6" i="42"/>
  <c r="N6" i="42"/>
  <c r="M6" i="42"/>
  <c r="L6" i="42"/>
  <c r="K6" i="42"/>
  <c r="J6" i="42"/>
  <c r="H6" i="42"/>
  <c r="F6" i="42"/>
  <c r="E6" i="42"/>
  <c r="C6" i="42"/>
  <c r="B6" i="42"/>
  <c r="A6" i="42"/>
  <c r="Q6" i="41" l="1"/>
  <c r="P6" i="41"/>
  <c r="O6" i="41"/>
  <c r="N6" i="41"/>
  <c r="M6" i="41"/>
  <c r="L6" i="41"/>
  <c r="K6" i="41"/>
  <c r="J6" i="41"/>
  <c r="H6" i="41"/>
  <c r="G6" i="41"/>
  <c r="F6" i="41"/>
  <c r="E6" i="41"/>
  <c r="C6" i="41"/>
  <c r="B6" i="41"/>
  <c r="A6" i="41"/>
  <c r="Q6" i="40" l="1"/>
  <c r="P6" i="40"/>
  <c r="O6" i="40"/>
  <c r="N6" i="40"/>
  <c r="M6" i="40"/>
  <c r="L6" i="40"/>
  <c r="K6" i="40"/>
  <c r="J6" i="40"/>
  <c r="H6" i="40"/>
  <c r="G6" i="40"/>
  <c r="F6" i="40"/>
  <c r="E6" i="40"/>
  <c r="D6" i="40"/>
  <c r="C6" i="40"/>
  <c r="B6" i="40"/>
  <c r="A6" i="40"/>
  <c r="Q6" i="39" l="1"/>
  <c r="P6" i="39"/>
  <c r="O6" i="39"/>
  <c r="N6" i="39"/>
  <c r="M6" i="39"/>
  <c r="L6" i="39"/>
  <c r="K6" i="39"/>
  <c r="J6" i="39"/>
  <c r="H6" i="39"/>
  <c r="G6" i="39"/>
  <c r="F6" i="39"/>
  <c r="E6" i="39"/>
  <c r="D6" i="39"/>
  <c r="C6" i="39"/>
  <c r="B6" i="39"/>
  <c r="A6" i="39"/>
  <c r="Q6" i="38" l="1"/>
  <c r="P6" i="38"/>
  <c r="O6" i="38"/>
  <c r="N6" i="38"/>
  <c r="M6" i="38"/>
  <c r="L6" i="38"/>
  <c r="K6" i="38"/>
  <c r="J6" i="38"/>
  <c r="H6" i="38"/>
  <c r="G6" i="38"/>
  <c r="F6" i="38"/>
  <c r="E6" i="38"/>
  <c r="D6" i="38"/>
  <c r="C6" i="38"/>
  <c r="A6" i="38"/>
  <c r="Q6" i="37" l="1"/>
  <c r="P6" i="37"/>
  <c r="O6" i="37"/>
  <c r="N6" i="37"/>
  <c r="M6" i="37"/>
  <c r="L6" i="37"/>
  <c r="K6" i="37"/>
  <c r="J6" i="37"/>
  <c r="H6" i="37"/>
  <c r="G6" i="37"/>
  <c r="F6" i="37"/>
  <c r="E6" i="37"/>
  <c r="D6" i="37"/>
  <c r="C6" i="37"/>
  <c r="B6" i="37"/>
  <c r="A6" i="37"/>
  <c r="Q6" i="36" l="1"/>
  <c r="P6" i="36"/>
  <c r="O6" i="36"/>
  <c r="N6" i="36"/>
  <c r="M6" i="36"/>
  <c r="L6" i="36"/>
  <c r="K6" i="36"/>
  <c r="J6" i="36"/>
  <c r="H6" i="36"/>
  <c r="G6" i="36"/>
  <c r="F6" i="36"/>
  <c r="E6" i="36"/>
  <c r="D6" i="36"/>
  <c r="C6" i="36"/>
  <c r="B6" i="36"/>
  <c r="A6" i="36"/>
  <c r="Q6" i="35" l="1"/>
  <c r="P6" i="35"/>
  <c r="O6" i="35"/>
  <c r="N6" i="35"/>
  <c r="M6" i="35"/>
  <c r="L6" i="35"/>
  <c r="K6" i="35"/>
  <c r="J6" i="35"/>
  <c r="H6" i="35"/>
  <c r="G6" i="35"/>
  <c r="F6" i="35"/>
  <c r="E6" i="35"/>
  <c r="D6" i="35"/>
  <c r="C6" i="35"/>
  <c r="B6" i="35"/>
  <c r="A6" i="35"/>
  <c r="Q6" i="34" l="1"/>
  <c r="P6" i="34"/>
  <c r="O6" i="34"/>
  <c r="N6" i="34"/>
  <c r="M6" i="34"/>
  <c r="L6" i="34"/>
  <c r="K6" i="34"/>
  <c r="J6" i="34"/>
  <c r="H6" i="34"/>
  <c r="G6" i="34"/>
  <c r="F6" i="34"/>
  <c r="E6" i="34"/>
  <c r="D6" i="34"/>
  <c r="C6" i="34"/>
  <c r="B6" i="34"/>
  <c r="A6" i="34"/>
  <c r="Q6" i="33" l="1"/>
  <c r="P6" i="33"/>
  <c r="O6" i="33"/>
  <c r="N6" i="33"/>
  <c r="M6" i="33"/>
  <c r="L6" i="33"/>
  <c r="K6" i="33"/>
  <c r="J6" i="33"/>
  <c r="H6" i="33"/>
  <c r="G6" i="33"/>
  <c r="F6" i="33"/>
  <c r="E6" i="33"/>
  <c r="D6" i="33"/>
  <c r="C6" i="33"/>
  <c r="B6" i="33"/>
  <c r="A6" i="33"/>
  <c r="Q6" i="32" l="1"/>
  <c r="P6" i="32"/>
  <c r="O6" i="32"/>
  <c r="N6" i="32"/>
  <c r="M6" i="32"/>
  <c r="L6" i="32"/>
  <c r="K6" i="32"/>
  <c r="J6" i="32"/>
  <c r="H6" i="32"/>
  <c r="G6" i="32"/>
  <c r="F6" i="32"/>
  <c r="E6" i="32"/>
  <c r="D6" i="32"/>
  <c r="C6" i="32"/>
  <c r="B6" i="32"/>
  <c r="A6" i="32"/>
  <c r="Q6" i="31" l="1"/>
  <c r="P6" i="31"/>
  <c r="O6" i="31"/>
  <c r="N6" i="31"/>
  <c r="M6" i="31"/>
  <c r="L6" i="31"/>
  <c r="K6" i="31"/>
  <c r="J6" i="31"/>
  <c r="H6" i="31"/>
  <c r="G6" i="31"/>
  <c r="F6" i="31"/>
  <c r="E6" i="31"/>
  <c r="D6" i="31"/>
  <c r="C6" i="31"/>
  <c r="B6" i="31"/>
  <c r="A6" i="31"/>
  <c r="Q6" i="30" l="1"/>
  <c r="P6" i="30"/>
  <c r="O6" i="30"/>
  <c r="N6" i="30"/>
  <c r="M6" i="30"/>
  <c r="L6" i="30"/>
  <c r="K6" i="30"/>
  <c r="J6" i="30"/>
  <c r="H6" i="30"/>
  <c r="G6" i="30"/>
  <c r="F6" i="30"/>
  <c r="E6" i="30"/>
  <c r="D6" i="30"/>
  <c r="C6" i="30"/>
  <c r="B6" i="30"/>
  <c r="A6" i="30"/>
  <c r="Q6" i="29" l="1"/>
  <c r="P6" i="29"/>
  <c r="O6" i="29"/>
  <c r="N6" i="29"/>
  <c r="M6" i="29"/>
  <c r="L6" i="29"/>
  <c r="K6" i="29"/>
  <c r="J6" i="29"/>
  <c r="H6" i="29"/>
  <c r="G6" i="29"/>
  <c r="F6" i="29"/>
  <c r="E6" i="29"/>
  <c r="D6" i="29"/>
  <c r="C6" i="29"/>
  <c r="B6" i="29"/>
  <c r="A6" i="29"/>
  <c r="Q6" i="28"/>
  <c r="P6" i="28"/>
  <c r="O6" i="28"/>
  <c r="N6" i="28"/>
  <c r="M6" i="28"/>
  <c r="L6" i="28"/>
  <c r="K6" i="28"/>
  <c r="J6" i="28"/>
  <c r="H6" i="28"/>
  <c r="G6" i="28"/>
  <c r="F6" i="28"/>
  <c r="E6" i="28"/>
  <c r="D6" i="28"/>
  <c r="C6" i="28"/>
  <c r="B6" i="28"/>
  <c r="A6" i="28"/>
  <c r="Q6" i="27" l="1"/>
  <c r="P6" i="27"/>
  <c r="O6" i="27"/>
  <c r="N6" i="27"/>
  <c r="M6" i="27"/>
  <c r="L6" i="27"/>
  <c r="K6" i="27"/>
  <c r="J6" i="27"/>
  <c r="G6" i="27"/>
  <c r="F6" i="27"/>
  <c r="E6" i="27"/>
  <c r="D6" i="27"/>
  <c r="C6" i="27"/>
  <c r="B6" i="27"/>
  <c r="A6" i="27"/>
  <c r="Q6" i="26" l="1"/>
  <c r="P6" i="26"/>
  <c r="O6" i="26"/>
  <c r="N6" i="26"/>
  <c r="M6" i="26"/>
  <c r="L6" i="26"/>
  <c r="K6" i="26"/>
  <c r="J6" i="26"/>
  <c r="H6" i="26"/>
  <c r="G6" i="26"/>
  <c r="F6" i="26"/>
  <c r="E6" i="26"/>
  <c r="D6" i="26"/>
  <c r="C6" i="26"/>
  <c r="B6" i="26"/>
  <c r="A6" i="26"/>
  <c r="Q6" i="25" l="1"/>
  <c r="P6" i="25"/>
  <c r="O6" i="25"/>
  <c r="N6" i="25"/>
  <c r="M6" i="25"/>
  <c r="L6" i="25"/>
  <c r="K6" i="25"/>
  <c r="J6" i="25"/>
  <c r="H6" i="25"/>
  <c r="G6" i="25"/>
  <c r="F6" i="25"/>
  <c r="E6" i="25"/>
  <c r="D6" i="25"/>
  <c r="C6" i="25"/>
  <c r="B6" i="25"/>
  <c r="A6" i="25"/>
  <c r="Q6" i="24" l="1"/>
  <c r="P6" i="24"/>
  <c r="O6" i="24"/>
  <c r="N6" i="24"/>
  <c r="M6" i="24"/>
  <c r="L6" i="24"/>
  <c r="K6" i="24"/>
  <c r="J6" i="24"/>
  <c r="H6" i="24"/>
  <c r="G6" i="24"/>
  <c r="F6" i="24"/>
  <c r="E6" i="24"/>
  <c r="D6" i="24"/>
  <c r="C6" i="24"/>
  <c r="B6" i="24"/>
  <c r="A6" i="24"/>
  <c r="Q6" i="23" l="1"/>
  <c r="P6" i="23"/>
  <c r="O6" i="23"/>
  <c r="N6" i="23"/>
  <c r="M6" i="23"/>
  <c r="L6" i="23"/>
  <c r="K6" i="23"/>
  <c r="J6" i="23"/>
  <c r="H6" i="23"/>
  <c r="G6" i="23"/>
  <c r="F6" i="23"/>
  <c r="E6" i="23"/>
  <c r="D6" i="23"/>
  <c r="C6" i="23"/>
  <c r="B6" i="23"/>
  <c r="A6" i="23"/>
  <c r="Q6" i="22" l="1"/>
  <c r="P6" i="22"/>
  <c r="O6" i="22"/>
  <c r="N6" i="22"/>
  <c r="M6" i="22"/>
  <c r="L6" i="22"/>
  <c r="K6" i="22"/>
  <c r="J6" i="22"/>
  <c r="H6" i="22"/>
  <c r="G6" i="22"/>
  <c r="F6" i="22"/>
  <c r="E6" i="22"/>
  <c r="D6" i="22"/>
  <c r="C6" i="22"/>
  <c r="B6" i="22"/>
  <c r="A6" i="22"/>
  <c r="Q6" i="21" l="1"/>
  <c r="P6" i="21"/>
  <c r="O6" i="21"/>
  <c r="N6" i="21"/>
  <c r="M6" i="21"/>
  <c r="L6" i="21"/>
  <c r="K6" i="21"/>
  <c r="J6" i="21"/>
  <c r="H6" i="21"/>
  <c r="G6" i="21"/>
  <c r="F6" i="21"/>
  <c r="E6" i="21"/>
  <c r="D6" i="21"/>
  <c r="C6" i="21"/>
  <c r="B6" i="21"/>
  <c r="A6" i="21"/>
  <c r="Q6" i="20" l="1"/>
  <c r="P6" i="20"/>
  <c r="O6" i="20"/>
  <c r="N6" i="20"/>
  <c r="M6" i="20"/>
  <c r="L6" i="20"/>
  <c r="K6" i="20"/>
  <c r="J6" i="20"/>
  <c r="H6" i="20"/>
  <c r="G6" i="20"/>
  <c r="F6" i="20"/>
  <c r="E6" i="20"/>
  <c r="D6" i="20"/>
  <c r="C6" i="20"/>
  <c r="B6" i="20"/>
  <c r="A6" i="20"/>
  <c r="Q6" i="19" l="1"/>
  <c r="P6" i="19"/>
  <c r="O6" i="19"/>
  <c r="N6" i="19"/>
  <c r="M6" i="19"/>
  <c r="L6" i="19"/>
  <c r="K6" i="19"/>
  <c r="J6" i="19"/>
  <c r="H6" i="19"/>
  <c r="G6" i="19"/>
  <c r="F6" i="19"/>
  <c r="E6" i="19"/>
  <c r="D6" i="19"/>
  <c r="C6" i="19"/>
  <c r="B6" i="19"/>
  <c r="A6" i="19"/>
  <c r="Q6" i="18" l="1"/>
  <c r="P6" i="18"/>
  <c r="O6" i="18"/>
  <c r="N6" i="18"/>
  <c r="M6" i="18"/>
  <c r="L6" i="18"/>
  <c r="K6" i="18"/>
  <c r="J6" i="18"/>
  <c r="H6" i="18"/>
  <c r="G6" i="18"/>
  <c r="F6" i="18"/>
  <c r="E6" i="18"/>
  <c r="D6" i="18"/>
  <c r="C6" i="18"/>
  <c r="B6" i="18"/>
  <c r="A6" i="18"/>
  <c r="H6" i="17" l="1"/>
  <c r="G6" i="17"/>
  <c r="F6" i="17"/>
  <c r="E6" i="17"/>
  <c r="D6" i="17"/>
  <c r="C6" i="17"/>
  <c r="B6" i="17"/>
  <c r="A6" i="17"/>
  <c r="C3" i="17"/>
  <c r="M7" i="17" s="1"/>
  <c r="B3" i="17"/>
  <c r="L7" i="17" s="1"/>
  <c r="A3" i="17"/>
  <c r="K7" i="17" s="1"/>
  <c r="D2" i="17"/>
  <c r="E2" i="17" s="1"/>
  <c r="F2" i="17" l="1"/>
  <c r="E3" i="17"/>
  <c r="O7" i="17" s="1"/>
  <c r="D3" i="17"/>
  <c r="N7" i="17" s="1"/>
  <c r="F3" i="17" l="1"/>
  <c r="P7" i="17" s="1"/>
  <c r="G2" i="17"/>
  <c r="H2" i="17" l="1"/>
  <c r="H3" i="17" s="1"/>
  <c r="R7" i="17" s="1"/>
  <c r="G3" i="17"/>
  <c r="Q7" i="17" s="1"/>
  <c r="M7" i="16" l="1"/>
  <c r="G6" i="16"/>
  <c r="C6" i="16"/>
  <c r="L3" i="16"/>
  <c r="F6" i="16" s="1"/>
  <c r="C3" i="16"/>
  <c r="B3" i="16"/>
  <c r="L7" i="16" s="1"/>
  <c r="A3" i="16"/>
  <c r="K7" i="16" s="1"/>
  <c r="D2" i="16"/>
  <c r="E2" i="16" s="1"/>
  <c r="E3" i="16" l="1"/>
  <c r="O7" i="16" s="1"/>
  <c r="F2" i="16"/>
  <c r="D3" i="16"/>
  <c r="N7" i="16" s="1"/>
  <c r="D6" i="16"/>
  <c r="H6" i="16"/>
  <c r="A6" i="16"/>
  <c r="E6" i="16"/>
  <c r="B6" i="16"/>
  <c r="G2" i="16" l="1"/>
  <c r="F3" i="16"/>
  <c r="P7" i="16" s="1"/>
  <c r="H6" i="15"/>
  <c r="G6" i="15"/>
  <c r="F6" i="15"/>
  <c r="E6" i="15"/>
  <c r="D6" i="15"/>
  <c r="C6" i="15"/>
  <c r="B6" i="15"/>
  <c r="A6" i="15"/>
  <c r="C3" i="15"/>
  <c r="B3" i="15"/>
  <c r="A3" i="15"/>
  <c r="E2" i="15"/>
  <c r="F2" i="15" s="1"/>
  <c r="D2" i="15"/>
  <c r="D3" i="15" s="1"/>
  <c r="G3" i="16" l="1"/>
  <c r="Q7" i="16" s="1"/>
  <c r="H2" i="16"/>
  <c r="H3" i="16" s="1"/>
  <c r="R7" i="16" s="1"/>
  <c r="F3" i="15"/>
  <c r="G2" i="15"/>
  <c r="E3" i="15"/>
  <c r="H2" i="15" l="1"/>
  <c r="H3" i="15" s="1"/>
  <c r="G3" i="15"/>
  <c r="G6" i="14"/>
  <c r="C6" i="14"/>
  <c r="K4" i="14"/>
  <c r="F6" i="14" s="1"/>
  <c r="C3" i="14"/>
  <c r="B3" i="14"/>
  <c r="A3" i="14"/>
  <c r="D2" i="14"/>
  <c r="E2" i="14" s="1"/>
  <c r="F2" i="14" l="1"/>
  <c r="E3" i="14"/>
  <c r="D3" i="14"/>
  <c r="D6" i="14"/>
  <c r="H6" i="14"/>
  <c r="A6" i="14"/>
  <c r="E6" i="14"/>
  <c r="B6" i="14"/>
  <c r="H6" i="13"/>
  <c r="G6" i="13"/>
  <c r="F6" i="13"/>
  <c r="E6" i="13"/>
  <c r="D6" i="13"/>
  <c r="C6" i="13"/>
  <c r="B6" i="13"/>
  <c r="A6" i="13"/>
  <c r="C3" i="13"/>
  <c r="N7" i="13" s="1"/>
  <c r="B3" i="13"/>
  <c r="M7" i="13" s="1"/>
  <c r="A3" i="13"/>
  <c r="L7" i="13" s="1"/>
  <c r="D2" i="13"/>
  <c r="E2" i="13" s="1"/>
  <c r="G2" i="14" l="1"/>
  <c r="F3" i="14"/>
  <c r="F2" i="13"/>
  <c r="E3" i="13"/>
  <c r="P7" i="13" s="1"/>
  <c r="D3" i="13"/>
  <c r="O7" i="13" s="1"/>
  <c r="H6" i="12"/>
  <c r="G6" i="12"/>
  <c r="F6" i="12"/>
  <c r="E6" i="12"/>
  <c r="D6" i="12"/>
  <c r="C6" i="12"/>
  <c r="B6" i="12"/>
  <c r="A6" i="12"/>
  <c r="C3" i="12"/>
  <c r="N7" i="12" s="1"/>
  <c r="B3" i="12"/>
  <c r="M7" i="12" s="1"/>
  <c r="A3" i="12"/>
  <c r="L7" i="12" s="1"/>
  <c r="E2" i="12"/>
  <c r="E3" i="12" s="1"/>
  <c r="P7" i="12" s="1"/>
  <c r="D2" i="12"/>
  <c r="D3" i="12" s="1"/>
  <c r="O7" i="12" s="1"/>
  <c r="G3" i="14" l="1"/>
  <c r="H2" i="14"/>
  <c r="H3" i="14" s="1"/>
  <c r="G2" i="13"/>
  <c r="F3" i="13"/>
  <c r="Q7" i="13" s="1"/>
  <c r="F2" i="12"/>
  <c r="H6" i="11"/>
  <c r="G6" i="11"/>
  <c r="F6" i="11"/>
  <c r="E6" i="11"/>
  <c r="D6" i="11"/>
  <c r="C6" i="11"/>
  <c r="B6" i="11"/>
  <c r="A6" i="11"/>
  <c r="C3" i="11"/>
  <c r="N7" i="11" s="1"/>
  <c r="B3" i="11"/>
  <c r="M7" i="11" s="1"/>
  <c r="A3" i="11"/>
  <c r="L7" i="11" s="1"/>
  <c r="E2" i="11"/>
  <c r="F2" i="11" s="1"/>
  <c r="D2" i="11"/>
  <c r="D3" i="11" s="1"/>
  <c r="O7" i="11" s="1"/>
  <c r="G3" i="13" l="1"/>
  <c r="R7" i="13" s="1"/>
  <c r="H2" i="13"/>
  <c r="H3" i="13" s="1"/>
  <c r="S7" i="13" s="1"/>
  <c r="G2" i="12"/>
  <c r="F3" i="12"/>
  <c r="Q7" i="12" s="1"/>
  <c r="G2" i="11"/>
  <c r="F3" i="11"/>
  <c r="Q7" i="11" s="1"/>
  <c r="E3" i="11"/>
  <c r="P7" i="11" s="1"/>
  <c r="H2" i="12" l="1"/>
  <c r="H3" i="12" s="1"/>
  <c r="S7" i="12" s="1"/>
  <c r="G3" i="12"/>
  <c r="R7" i="12" s="1"/>
  <c r="H2" i="11"/>
  <c r="H3" i="11" s="1"/>
  <c r="S7" i="11" s="1"/>
  <c r="G3" i="11"/>
  <c r="R7" i="11" s="1"/>
  <c r="H6" i="10" l="1"/>
  <c r="G6" i="10"/>
  <c r="F6" i="10"/>
  <c r="E6" i="10"/>
  <c r="D6" i="10"/>
  <c r="C6" i="10"/>
  <c r="B6" i="10"/>
  <c r="A6" i="10"/>
  <c r="C3" i="10"/>
  <c r="N7" i="10" s="1"/>
  <c r="B3" i="10"/>
  <c r="M7" i="10" s="1"/>
  <c r="A3" i="10"/>
  <c r="L7" i="10" s="1"/>
  <c r="D2" i="10"/>
  <c r="E2" i="10" s="1"/>
  <c r="F2" i="10" l="1"/>
  <c r="E3" i="10"/>
  <c r="P7" i="10" s="1"/>
  <c r="D3" i="10"/>
  <c r="O7" i="10" s="1"/>
  <c r="G2" i="10" l="1"/>
  <c r="F3" i="10"/>
  <c r="Q7" i="10" s="1"/>
  <c r="G3" i="10" l="1"/>
  <c r="R7" i="10" s="1"/>
  <c r="H2" i="10"/>
  <c r="H3" i="10" s="1"/>
  <c r="S7" i="10" s="1"/>
  <c r="M10" i="9" l="1"/>
  <c r="L21" i="9"/>
  <c r="L24" i="9"/>
  <c r="K27" i="9"/>
  <c r="B3" i="7"/>
  <c r="E3" i="9" s="1"/>
  <c r="C3" i="7"/>
  <c r="F3" i="9" s="1"/>
  <c r="D3" i="7"/>
  <c r="G3" i="9" s="1"/>
  <c r="E3" i="7"/>
  <c r="H3" i="9" s="1"/>
  <c r="F3" i="7"/>
  <c r="I3" i="9" s="1"/>
  <c r="G3" i="7"/>
  <c r="J3" i="9" s="1"/>
  <c r="H3" i="7"/>
  <c r="K3" i="9" s="1"/>
  <c r="I3" i="7"/>
  <c r="L3" i="9" s="1"/>
  <c r="J3" i="7"/>
  <c r="M3" i="9" s="1"/>
  <c r="K3" i="7"/>
  <c r="N3" i="9" s="1"/>
  <c r="L3" i="7"/>
  <c r="O3" i="9" s="1"/>
  <c r="B4" i="7"/>
  <c r="E4" i="9" s="1"/>
  <c r="C4" i="7"/>
  <c r="F4" i="9" s="1"/>
  <c r="D4" i="7"/>
  <c r="G4" i="9" s="1"/>
  <c r="E4" i="7"/>
  <c r="H4" i="9" s="1"/>
  <c r="F4" i="7"/>
  <c r="I4" i="9" s="1"/>
  <c r="G4" i="7"/>
  <c r="J4" i="9" s="1"/>
  <c r="H4" i="7"/>
  <c r="K4" i="9" s="1"/>
  <c r="I4" i="7"/>
  <c r="L4" i="9" s="1"/>
  <c r="J4" i="7"/>
  <c r="M4" i="9" s="1"/>
  <c r="K4" i="7"/>
  <c r="N4" i="9" s="1"/>
  <c r="L4" i="7"/>
  <c r="O4" i="9" s="1"/>
  <c r="B5" i="7"/>
  <c r="E5" i="9" s="1"/>
  <c r="C5" i="7"/>
  <c r="F5" i="9" s="1"/>
  <c r="E5" i="7"/>
  <c r="H5" i="9" s="1"/>
  <c r="F5" i="7"/>
  <c r="I5" i="9" s="1"/>
  <c r="G5" i="7"/>
  <c r="J5" i="9" s="1"/>
  <c r="H5" i="7"/>
  <c r="K5" i="9" s="1"/>
  <c r="I5" i="7"/>
  <c r="L5" i="9" s="1"/>
  <c r="J5" i="7"/>
  <c r="M5" i="9" s="1"/>
  <c r="K5" i="7"/>
  <c r="N5" i="9" s="1"/>
  <c r="L5" i="7"/>
  <c r="O5" i="9" s="1"/>
  <c r="B6" i="7"/>
  <c r="E6" i="9" s="1"/>
  <c r="C6" i="7"/>
  <c r="F6" i="9" s="1"/>
  <c r="D6" i="7"/>
  <c r="G6" i="9" s="1"/>
  <c r="E6" i="7"/>
  <c r="H6" i="9" s="1"/>
  <c r="G6" i="7"/>
  <c r="J6" i="9" s="1"/>
  <c r="H6" i="7"/>
  <c r="K6" i="9" s="1"/>
  <c r="I6" i="7"/>
  <c r="L6" i="9" s="1"/>
  <c r="J6" i="7"/>
  <c r="M6" i="9" s="1"/>
  <c r="K6" i="7"/>
  <c r="N6" i="9" s="1"/>
  <c r="L6" i="7"/>
  <c r="O6" i="9" s="1"/>
  <c r="B7" i="7"/>
  <c r="E7" i="9" s="1"/>
  <c r="C7" i="7"/>
  <c r="F7" i="9" s="1"/>
  <c r="D7" i="7"/>
  <c r="G7" i="9" s="1"/>
  <c r="E7" i="7"/>
  <c r="H7" i="9" s="1"/>
  <c r="F7" i="7"/>
  <c r="I7" i="9" s="1"/>
  <c r="G7" i="7"/>
  <c r="J7" i="9" s="1"/>
  <c r="H7" i="7"/>
  <c r="K7" i="9" s="1"/>
  <c r="I7" i="7"/>
  <c r="L7" i="9" s="1"/>
  <c r="J7" i="7"/>
  <c r="M7" i="9" s="1"/>
  <c r="K7" i="7"/>
  <c r="N7" i="9" s="1"/>
  <c r="L7" i="7"/>
  <c r="O7" i="9" s="1"/>
  <c r="I8" i="7"/>
  <c r="L8" i="9" s="1"/>
  <c r="J8" i="7"/>
  <c r="M8" i="9" s="1"/>
  <c r="K8" i="7"/>
  <c r="N8" i="9" s="1"/>
  <c r="L8" i="7"/>
  <c r="O8" i="9" s="1"/>
  <c r="D9" i="7"/>
  <c r="G9" i="9" s="1"/>
  <c r="E9" i="7"/>
  <c r="H9" i="9" s="1"/>
  <c r="H9" i="7"/>
  <c r="K9" i="9" s="1"/>
  <c r="I9" i="7"/>
  <c r="L9" i="9" s="1"/>
  <c r="J9" i="7"/>
  <c r="M9" i="9" s="1"/>
  <c r="K9" i="7"/>
  <c r="N9" i="9" s="1"/>
  <c r="L9" i="7"/>
  <c r="O9" i="9" s="1"/>
  <c r="B10" i="7"/>
  <c r="E10" i="9" s="1"/>
  <c r="C10" i="7"/>
  <c r="F10" i="9" s="1"/>
  <c r="D10" i="7"/>
  <c r="G10" i="9" s="1"/>
  <c r="G10" i="7"/>
  <c r="J10" i="9" s="1"/>
  <c r="H10" i="7"/>
  <c r="K10" i="9" s="1"/>
  <c r="I10" i="7"/>
  <c r="L10" i="9" s="1"/>
  <c r="J10" i="7"/>
  <c r="K10" i="7"/>
  <c r="N10" i="9" s="1"/>
  <c r="L10" i="7"/>
  <c r="O10" i="9" s="1"/>
  <c r="B11" i="7"/>
  <c r="E11" i="9" s="1"/>
  <c r="C11" i="7"/>
  <c r="F11" i="9" s="1"/>
  <c r="D11" i="7"/>
  <c r="G11" i="9" s="1"/>
  <c r="E11" i="7"/>
  <c r="H11" i="9" s="1"/>
  <c r="F11" i="7"/>
  <c r="I11" i="9" s="1"/>
  <c r="H11" i="7"/>
  <c r="K11" i="9" s="1"/>
  <c r="I11" i="7"/>
  <c r="L11" i="9" s="1"/>
  <c r="J11" i="7"/>
  <c r="M11" i="9" s="1"/>
  <c r="K11" i="7"/>
  <c r="N11" i="9" s="1"/>
  <c r="L11" i="7"/>
  <c r="O11" i="9" s="1"/>
  <c r="B12" i="7"/>
  <c r="E12" i="9" s="1"/>
  <c r="C12" i="7"/>
  <c r="F12" i="9" s="1"/>
  <c r="D12" i="7"/>
  <c r="G12" i="9" s="1"/>
  <c r="E12" i="7"/>
  <c r="H12" i="9" s="1"/>
  <c r="F12" i="7"/>
  <c r="I12" i="9" s="1"/>
  <c r="H12" i="7"/>
  <c r="K12" i="9" s="1"/>
  <c r="J12" i="7"/>
  <c r="M12" i="9" s="1"/>
  <c r="K12" i="7"/>
  <c r="N12" i="9" s="1"/>
  <c r="L12" i="7"/>
  <c r="O12" i="9" s="1"/>
  <c r="B13" i="7"/>
  <c r="E13" i="9" s="1"/>
  <c r="C13" i="7"/>
  <c r="F13" i="9" s="1"/>
  <c r="D13" i="7"/>
  <c r="G13" i="9" s="1"/>
  <c r="E13" i="7"/>
  <c r="H13" i="9" s="1"/>
  <c r="F13" i="7"/>
  <c r="I13" i="9" s="1"/>
  <c r="G13" i="7"/>
  <c r="J13" i="9" s="1"/>
  <c r="H13" i="7"/>
  <c r="K13" i="9" s="1"/>
  <c r="I13" i="7"/>
  <c r="L13" i="9" s="1"/>
  <c r="J13" i="7"/>
  <c r="M13" i="9" s="1"/>
  <c r="K13" i="7"/>
  <c r="N13" i="9" s="1"/>
  <c r="L13" i="7"/>
  <c r="O13" i="9" s="1"/>
  <c r="B14" i="7"/>
  <c r="E14" i="9" s="1"/>
  <c r="C14" i="7"/>
  <c r="F14" i="9" s="1"/>
  <c r="D14" i="7"/>
  <c r="G14" i="9" s="1"/>
  <c r="E14" i="7"/>
  <c r="H14" i="9" s="1"/>
  <c r="F14" i="7"/>
  <c r="I14" i="9" s="1"/>
  <c r="G14" i="7"/>
  <c r="J14" i="9" s="1"/>
  <c r="H14" i="7"/>
  <c r="K14" i="9" s="1"/>
  <c r="I14" i="7"/>
  <c r="L14" i="9" s="1"/>
  <c r="J14" i="7"/>
  <c r="M14" i="9" s="1"/>
  <c r="K14" i="7"/>
  <c r="N14" i="9" s="1"/>
  <c r="L14" i="7"/>
  <c r="O14" i="9" s="1"/>
  <c r="B15" i="7"/>
  <c r="E15" i="9" s="1"/>
  <c r="C15" i="7"/>
  <c r="F15" i="9" s="1"/>
  <c r="D15" i="7"/>
  <c r="G15" i="9" s="1"/>
  <c r="E15" i="7"/>
  <c r="H15" i="9" s="1"/>
  <c r="F15" i="7"/>
  <c r="I15" i="9" s="1"/>
  <c r="G15" i="7"/>
  <c r="J15" i="9" s="1"/>
  <c r="H15" i="7"/>
  <c r="K15" i="9" s="1"/>
  <c r="I15" i="7"/>
  <c r="L15" i="9" s="1"/>
  <c r="J15" i="7"/>
  <c r="M15" i="9" s="1"/>
  <c r="K15" i="7"/>
  <c r="N15" i="9" s="1"/>
  <c r="L15" i="7"/>
  <c r="O15" i="9" s="1"/>
  <c r="B16" i="7"/>
  <c r="E16" i="9" s="1"/>
  <c r="C16" i="7"/>
  <c r="F16" i="9" s="1"/>
  <c r="F16" i="7"/>
  <c r="I16" i="9" s="1"/>
  <c r="G16" i="7"/>
  <c r="J16" i="9" s="1"/>
  <c r="H16" i="7"/>
  <c r="K16" i="9" s="1"/>
  <c r="I16" i="7"/>
  <c r="L16" i="9" s="1"/>
  <c r="J16" i="7"/>
  <c r="M16" i="9" s="1"/>
  <c r="K16" i="7"/>
  <c r="N16" i="9" s="1"/>
  <c r="L16" i="7"/>
  <c r="O16" i="9" s="1"/>
  <c r="B17" i="7"/>
  <c r="E17" i="9" s="1"/>
  <c r="C17" i="7"/>
  <c r="F17" i="9" s="1"/>
  <c r="D17" i="7"/>
  <c r="G17" i="9" s="1"/>
  <c r="E17" i="7"/>
  <c r="H17" i="9" s="1"/>
  <c r="F17" i="7"/>
  <c r="I17" i="9" s="1"/>
  <c r="G17" i="7"/>
  <c r="J17" i="9" s="1"/>
  <c r="H17" i="7"/>
  <c r="K17" i="9" s="1"/>
  <c r="I17" i="7"/>
  <c r="L17" i="9" s="1"/>
  <c r="J17" i="7"/>
  <c r="M17" i="9" s="1"/>
  <c r="K17" i="7"/>
  <c r="N17" i="9" s="1"/>
  <c r="L17" i="7"/>
  <c r="O17" i="9" s="1"/>
  <c r="B18" i="7"/>
  <c r="E18" i="9" s="1"/>
  <c r="C18" i="7"/>
  <c r="F18" i="9" s="1"/>
  <c r="D18" i="7"/>
  <c r="G18" i="9" s="1"/>
  <c r="E18" i="7"/>
  <c r="H18" i="9" s="1"/>
  <c r="F18" i="7"/>
  <c r="I18" i="9" s="1"/>
  <c r="G18" i="7"/>
  <c r="J18" i="9" s="1"/>
  <c r="H18" i="7"/>
  <c r="K18" i="9" s="1"/>
  <c r="J18" i="7"/>
  <c r="M18" i="9" s="1"/>
  <c r="K18" i="7"/>
  <c r="N18" i="9" s="1"/>
  <c r="L18" i="7"/>
  <c r="O18" i="9" s="1"/>
  <c r="B19" i="7"/>
  <c r="E19" i="9" s="1"/>
  <c r="C19" i="7"/>
  <c r="F19" i="9" s="1"/>
  <c r="D19" i="7"/>
  <c r="G19" i="9" s="1"/>
  <c r="E19" i="7"/>
  <c r="H19" i="9" s="1"/>
  <c r="F19" i="7"/>
  <c r="I19" i="9" s="1"/>
  <c r="G19" i="7"/>
  <c r="J19" i="9" s="1"/>
  <c r="H19" i="7"/>
  <c r="K19" i="9" s="1"/>
  <c r="I19" i="7"/>
  <c r="L19" i="9" s="1"/>
  <c r="J19" i="7"/>
  <c r="M19" i="9" s="1"/>
  <c r="K19" i="7"/>
  <c r="N19" i="9" s="1"/>
  <c r="L19" i="7"/>
  <c r="O19" i="9" s="1"/>
  <c r="B20" i="7"/>
  <c r="E20" i="9" s="1"/>
  <c r="C20" i="7"/>
  <c r="F20" i="9" s="1"/>
  <c r="D20" i="7"/>
  <c r="G20" i="9" s="1"/>
  <c r="E20" i="7"/>
  <c r="H20" i="9" s="1"/>
  <c r="F20" i="7"/>
  <c r="I20" i="9" s="1"/>
  <c r="G20" i="7"/>
  <c r="J20" i="9" s="1"/>
  <c r="H20" i="7"/>
  <c r="K20" i="9" s="1"/>
  <c r="I20" i="7"/>
  <c r="L20" i="9" s="1"/>
  <c r="J20" i="7"/>
  <c r="M20" i="9" s="1"/>
  <c r="K20" i="7"/>
  <c r="N20" i="9" s="1"/>
  <c r="L20" i="7"/>
  <c r="O20" i="9" s="1"/>
  <c r="B21" i="7"/>
  <c r="E21" i="9" s="1"/>
  <c r="C21" i="7"/>
  <c r="F21" i="9" s="1"/>
  <c r="D21" i="7"/>
  <c r="G21" i="9" s="1"/>
  <c r="E21" i="7"/>
  <c r="H21" i="9" s="1"/>
  <c r="F21" i="7"/>
  <c r="I21" i="9" s="1"/>
  <c r="G21" i="7"/>
  <c r="J21" i="9" s="1"/>
  <c r="H21" i="7"/>
  <c r="K21" i="9" s="1"/>
  <c r="I21" i="7"/>
  <c r="J21" i="7"/>
  <c r="M21" i="9" s="1"/>
  <c r="K21" i="7"/>
  <c r="N21" i="9" s="1"/>
  <c r="L21" i="7"/>
  <c r="O21" i="9" s="1"/>
  <c r="B22" i="7"/>
  <c r="E22" i="9" s="1"/>
  <c r="C22" i="7"/>
  <c r="F22" i="9" s="1"/>
  <c r="D22" i="7"/>
  <c r="G22" i="9" s="1"/>
  <c r="E22" i="7"/>
  <c r="H22" i="9" s="1"/>
  <c r="F22" i="7"/>
  <c r="I22" i="9" s="1"/>
  <c r="G22" i="7"/>
  <c r="J22" i="9" s="1"/>
  <c r="H22" i="7"/>
  <c r="K22" i="9" s="1"/>
  <c r="I22" i="7"/>
  <c r="L22" i="9" s="1"/>
  <c r="J22" i="7"/>
  <c r="M22" i="9" s="1"/>
  <c r="K22" i="7"/>
  <c r="N22" i="9" s="1"/>
  <c r="B23" i="7"/>
  <c r="E23" i="9" s="1"/>
  <c r="C23" i="7"/>
  <c r="F23" i="9" s="1"/>
  <c r="D23" i="7"/>
  <c r="G23" i="9" s="1"/>
  <c r="E23" i="7"/>
  <c r="H23" i="9" s="1"/>
  <c r="F23" i="7"/>
  <c r="I23" i="9" s="1"/>
  <c r="G23" i="7"/>
  <c r="J23" i="9" s="1"/>
  <c r="H23" i="7"/>
  <c r="K23" i="9" s="1"/>
  <c r="I23" i="7"/>
  <c r="L23" i="9" s="1"/>
  <c r="J23" i="7"/>
  <c r="M23" i="9" s="1"/>
  <c r="K23" i="7"/>
  <c r="N23" i="9" s="1"/>
  <c r="L23" i="7"/>
  <c r="O23" i="9" s="1"/>
  <c r="B24" i="7"/>
  <c r="E24" i="9" s="1"/>
  <c r="C24" i="7"/>
  <c r="F24" i="9" s="1"/>
  <c r="D24" i="7"/>
  <c r="G24" i="9" s="1"/>
  <c r="E24" i="7"/>
  <c r="H24" i="9" s="1"/>
  <c r="F24" i="7"/>
  <c r="I24" i="9" s="1"/>
  <c r="G24" i="7"/>
  <c r="J24" i="9" s="1"/>
  <c r="H24" i="7"/>
  <c r="K24" i="9" s="1"/>
  <c r="I24" i="7"/>
  <c r="J24" i="7"/>
  <c r="M24" i="9" s="1"/>
  <c r="K24" i="7"/>
  <c r="N24" i="9" s="1"/>
  <c r="L24" i="7"/>
  <c r="O24" i="9" s="1"/>
  <c r="B25" i="7"/>
  <c r="E25" i="9" s="1"/>
  <c r="C25" i="7"/>
  <c r="F25" i="9" s="1"/>
  <c r="D25" i="7"/>
  <c r="G25" i="9" s="1"/>
  <c r="E25" i="7"/>
  <c r="H25" i="9" s="1"/>
  <c r="F25" i="7"/>
  <c r="I25" i="9" s="1"/>
  <c r="G25" i="7"/>
  <c r="J25" i="9" s="1"/>
  <c r="H25" i="7"/>
  <c r="K25" i="9" s="1"/>
  <c r="I25" i="7"/>
  <c r="L25" i="9" s="1"/>
  <c r="J25" i="7"/>
  <c r="M25" i="9" s="1"/>
  <c r="K25" i="7"/>
  <c r="N25" i="9" s="1"/>
  <c r="L25" i="7"/>
  <c r="O25" i="9" s="1"/>
  <c r="B26" i="7"/>
  <c r="E26" i="9" s="1"/>
  <c r="C26" i="7"/>
  <c r="F26" i="9" s="1"/>
  <c r="D26" i="7"/>
  <c r="G26" i="9" s="1"/>
  <c r="E26" i="7"/>
  <c r="H26" i="9" s="1"/>
  <c r="G26" i="7"/>
  <c r="J26" i="9" s="1"/>
  <c r="H26" i="7"/>
  <c r="K26" i="9" s="1"/>
  <c r="I26" i="7"/>
  <c r="L26" i="9" s="1"/>
  <c r="J26" i="7"/>
  <c r="M26" i="9" s="1"/>
  <c r="K26" i="7"/>
  <c r="N26" i="9" s="1"/>
  <c r="L26" i="7"/>
  <c r="O26" i="9" s="1"/>
  <c r="B27" i="7"/>
  <c r="E27" i="9" s="1"/>
  <c r="C27" i="7"/>
  <c r="F27" i="9" s="1"/>
  <c r="D27" i="7"/>
  <c r="G27" i="9" s="1"/>
  <c r="E27" i="7"/>
  <c r="H27" i="9" s="1"/>
  <c r="F27" i="7"/>
  <c r="I27" i="9" s="1"/>
  <c r="G27" i="7"/>
  <c r="J27" i="9" s="1"/>
  <c r="H27" i="7"/>
  <c r="I27" i="7"/>
  <c r="L27" i="9" s="1"/>
  <c r="J27" i="7"/>
  <c r="M27" i="9" s="1"/>
  <c r="K27" i="7"/>
  <c r="N27" i="9" s="1"/>
  <c r="L27" i="7"/>
  <c r="O27" i="9" s="1"/>
  <c r="B28" i="7"/>
  <c r="E28" i="9" s="1"/>
  <c r="C28" i="7"/>
  <c r="F28" i="9" s="1"/>
  <c r="D28" i="7"/>
  <c r="G28" i="9" s="1"/>
  <c r="E28" i="7"/>
  <c r="H28" i="9" s="1"/>
  <c r="F28" i="7"/>
  <c r="I28" i="9" s="1"/>
  <c r="G28" i="7"/>
  <c r="J28" i="9" s="1"/>
  <c r="H28" i="7"/>
  <c r="K28" i="9" s="1"/>
  <c r="I28" i="7"/>
  <c r="L28" i="9" s="1"/>
  <c r="J28" i="7"/>
  <c r="M28" i="9" s="1"/>
  <c r="K28" i="7"/>
  <c r="N28" i="9" s="1"/>
  <c r="L28" i="7"/>
  <c r="O28" i="9" s="1"/>
  <c r="B29" i="7"/>
  <c r="E29" i="9" s="1"/>
  <c r="C29" i="7"/>
  <c r="F29" i="9" s="1"/>
  <c r="E29" i="7"/>
  <c r="H29" i="9" s="1"/>
  <c r="F29" i="7"/>
  <c r="I29" i="9" s="1"/>
  <c r="G29" i="7"/>
  <c r="J29" i="9" s="1"/>
  <c r="H29" i="7"/>
  <c r="K29" i="9" s="1"/>
  <c r="I29" i="7"/>
  <c r="L29" i="9" s="1"/>
  <c r="J29" i="7"/>
  <c r="M29" i="9" s="1"/>
  <c r="K29" i="7"/>
  <c r="N29" i="9" s="1"/>
  <c r="L29" i="7"/>
  <c r="O29" i="9" s="1"/>
  <c r="B30" i="7"/>
  <c r="E30" i="9" s="1"/>
  <c r="C30" i="7"/>
  <c r="F30" i="9" s="1"/>
  <c r="D30" i="7"/>
  <c r="G30" i="9" s="1"/>
  <c r="E30" i="7"/>
  <c r="H30" i="9" s="1"/>
  <c r="G30" i="7"/>
  <c r="J30" i="9" s="1"/>
  <c r="H30" i="7"/>
  <c r="K30" i="9" s="1"/>
  <c r="I30" i="7"/>
  <c r="L30" i="9" s="1"/>
  <c r="J30" i="7"/>
  <c r="M30" i="9" s="1"/>
  <c r="K30" i="7"/>
  <c r="N30" i="9" s="1"/>
  <c r="L30" i="7"/>
  <c r="O30" i="9" s="1"/>
  <c r="B31" i="7"/>
  <c r="E31" i="9" s="1"/>
  <c r="C31" i="7"/>
  <c r="F31" i="9" s="1"/>
  <c r="D31" i="7"/>
  <c r="G31" i="9" s="1"/>
  <c r="E31" i="7"/>
  <c r="H31" i="9" s="1"/>
  <c r="F31" i="7"/>
  <c r="I31" i="9" s="1"/>
  <c r="G31" i="7"/>
  <c r="J31" i="9" s="1"/>
  <c r="H31" i="7"/>
  <c r="K31" i="9" s="1"/>
  <c r="I31" i="7"/>
  <c r="L31" i="9" s="1"/>
  <c r="J31" i="7"/>
  <c r="M31" i="9" s="1"/>
  <c r="K31" i="7"/>
  <c r="N31" i="9" s="1"/>
  <c r="L31" i="7"/>
  <c r="O31" i="9" s="1"/>
  <c r="B32" i="7"/>
  <c r="E32" i="9" s="1"/>
  <c r="C32" i="7"/>
  <c r="F32" i="9" s="1"/>
  <c r="D32" i="7"/>
  <c r="G32" i="9" s="1"/>
  <c r="E32" i="7"/>
  <c r="H32" i="9" s="1"/>
  <c r="F32" i="7"/>
  <c r="I32" i="9" s="1"/>
  <c r="G32" i="7"/>
  <c r="J32" i="9" s="1"/>
  <c r="H32" i="7"/>
  <c r="K32" i="9" s="1"/>
  <c r="I32" i="7"/>
  <c r="L32" i="9" s="1"/>
  <c r="J32" i="7"/>
  <c r="M32" i="9" s="1"/>
  <c r="K32" i="7"/>
  <c r="N32" i="9" s="1"/>
  <c r="L32" i="7"/>
  <c r="O32" i="9" s="1"/>
  <c r="B33" i="7"/>
  <c r="E33" i="9" s="1"/>
  <c r="C33" i="7"/>
  <c r="F33" i="9" s="1"/>
  <c r="D33" i="7"/>
  <c r="G33" i="9" s="1"/>
  <c r="E33" i="7"/>
  <c r="H33" i="9" s="1"/>
  <c r="F33" i="7"/>
  <c r="I33" i="9" s="1"/>
  <c r="G33" i="7"/>
  <c r="J33" i="9" s="1"/>
  <c r="H33" i="7"/>
  <c r="K33" i="9" s="1"/>
  <c r="I33" i="7"/>
  <c r="L33" i="9" s="1"/>
  <c r="J33" i="7"/>
  <c r="M33" i="9" s="1"/>
  <c r="K33" i="7"/>
  <c r="N33" i="9" s="1"/>
  <c r="L33" i="7"/>
  <c r="O33" i="9" s="1"/>
  <c r="B34" i="7"/>
  <c r="E34" i="9" s="1"/>
  <c r="C34" i="7"/>
  <c r="F34" i="9" s="1"/>
  <c r="D34" i="7"/>
  <c r="G34" i="9" s="1"/>
  <c r="E34" i="7"/>
  <c r="H34" i="9" s="1"/>
  <c r="F34" i="7"/>
  <c r="I34" i="9" s="1"/>
  <c r="G34" i="7"/>
  <c r="J34" i="9" s="1"/>
  <c r="H34" i="7"/>
  <c r="K34" i="9" s="1"/>
  <c r="I34" i="7"/>
  <c r="L34" i="9" s="1"/>
  <c r="J34" i="7"/>
  <c r="M34" i="9" s="1"/>
  <c r="K34" i="7"/>
  <c r="N34" i="9" s="1"/>
  <c r="L34" i="7"/>
  <c r="O34" i="9" s="1"/>
  <c r="B35" i="7"/>
  <c r="E35" i="9" s="1"/>
  <c r="C35" i="7"/>
  <c r="F35" i="9" s="1"/>
  <c r="D35" i="7"/>
  <c r="G35" i="9" s="1"/>
  <c r="E35" i="7"/>
  <c r="H35" i="9" s="1"/>
  <c r="F35" i="7"/>
  <c r="I35" i="9" s="1"/>
  <c r="G35" i="7"/>
  <c r="J35" i="9" s="1"/>
  <c r="H35" i="7"/>
  <c r="K35" i="9" s="1"/>
  <c r="I35" i="7"/>
  <c r="L35" i="9" s="1"/>
  <c r="J35" i="7"/>
  <c r="M35" i="9" s="1"/>
  <c r="K35" i="7"/>
  <c r="N35" i="9" s="1"/>
  <c r="L35" i="7"/>
  <c r="O35" i="9" s="1"/>
  <c r="C2" i="7"/>
  <c r="F2" i="9" s="1"/>
  <c r="D2" i="7"/>
  <c r="G2" i="9" s="1"/>
  <c r="E2" i="7"/>
  <c r="H2" i="9" s="1"/>
  <c r="F2" i="7"/>
  <c r="I2" i="9" s="1"/>
  <c r="G2" i="7"/>
  <c r="J2" i="9" s="1"/>
  <c r="H2" i="7"/>
  <c r="K2" i="9" s="1"/>
  <c r="I2" i="7"/>
  <c r="L2" i="9" s="1"/>
  <c r="J2" i="7"/>
  <c r="M2" i="9" s="1"/>
  <c r="K2" i="7"/>
  <c r="N2" i="9" s="1"/>
  <c r="L2" i="7"/>
  <c r="O2" i="9" s="1"/>
  <c r="B2" i="7"/>
  <c r="E2" i="9" l="1"/>
</calcChain>
</file>

<file path=xl/sharedStrings.xml><?xml version="1.0" encoding="utf-8"?>
<sst xmlns="http://schemas.openxmlformats.org/spreadsheetml/2006/main" count="104" uniqueCount="61">
  <si>
    <t>ABCB1</t>
    <phoneticPr fontId="1" type="noConversion"/>
  </si>
  <si>
    <t>ABCC1</t>
    <phoneticPr fontId="1" type="noConversion"/>
  </si>
  <si>
    <t>ABCC2</t>
    <phoneticPr fontId="1" type="noConversion"/>
  </si>
  <si>
    <t>ABCC3</t>
    <phoneticPr fontId="1" type="noConversion"/>
  </si>
  <si>
    <t>ABCC6</t>
    <phoneticPr fontId="1" type="noConversion"/>
  </si>
  <si>
    <t>ABCC10</t>
    <phoneticPr fontId="1" type="noConversion"/>
  </si>
  <si>
    <t>ABCC11</t>
    <phoneticPr fontId="1" type="noConversion"/>
  </si>
  <si>
    <t>ABCC12</t>
    <phoneticPr fontId="1" type="noConversion"/>
  </si>
  <si>
    <t>ABCG</t>
    <phoneticPr fontId="1" type="noConversion"/>
  </si>
  <si>
    <t>ABCC4</t>
    <phoneticPr fontId="1" type="noConversion"/>
  </si>
  <si>
    <t>ABCC5</t>
    <phoneticPr fontId="1" type="noConversion"/>
  </si>
  <si>
    <t>18S</t>
    <phoneticPr fontId="1" type="noConversion"/>
  </si>
  <si>
    <t>IC50</t>
    <phoneticPr fontId="1" type="noConversion"/>
  </si>
  <si>
    <t>ABCB1</t>
  </si>
  <si>
    <t>ABCC1</t>
  </si>
  <si>
    <t>ABCC2</t>
  </si>
  <si>
    <t>ABCC3</t>
  </si>
  <si>
    <t>ABCC6</t>
  </si>
  <si>
    <t>ABCC10</t>
  </si>
  <si>
    <t>ABCC11</t>
  </si>
  <si>
    <t>ABCC12</t>
  </si>
  <si>
    <t>ABCG</t>
  </si>
  <si>
    <t>ABCC4</t>
  </si>
  <si>
    <t>ABCC5</t>
  </si>
  <si>
    <t>ABCC2</t>
    <phoneticPr fontId="1" type="noConversion"/>
  </si>
  <si>
    <t>ABCG</t>
    <phoneticPr fontId="1" type="noConversion"/>
  </si>
  <si>
    <t>A60371 2014-4-15</t>
    <phoneticPr fontId="1" type="noConversion"/>
  </si>
  <si>
    <t>A70218 2014-5-20</t>
    <phoneticPr fontId="1" type="noConversion"/>
  </si>
  <si>
    <t xml:space="preserve"> A77897 2014-6-17</t>
    <phoneticPr fontId="1" type="noConversion"/>
  </si>
  <si>
    <t>A81213 2014-6-27</t>
    <phoneticPr fontId="1" type="noConversion"/>
  </si>
  <si>
    <t xml:space="preserve"> A83981 2014-7-14</t>
    <phoneticPr fontId="1" type="noConversion"/>
  </si>
  <si>
    <t>A85938 2014-7-15</t>
    <phoneticPr fontId="1" type="noConversion"/>
  </si>
  <si>
    <t>A87574 2014-7-26</t>
    <phoneticPr fontId="1" type="noConversion"/>
  </si>
  <si>
    <t>A91396 2014-8-1</t>
    <phoneticPr fontId="1" type="noConversion"/>
  </si>
  <si>
    <t xml:space="preserve">IC50  </t>
    <phoneticPr fontId="1" type="noConversion"/>
  </si>
  <si>
    <t xml:space="preserve"> A98159 2014-8-14</t>
    <phoneticPr fontId="1" type="noConversion"/>
  </si>
  <si>
    <t xml:space="preserve"> A98544 2014-8-26</t>
    <phoneticPr fontId="1" type="noConversion"/>
  </si>
  <si>
    <t>B00763 2014-9-4</t>
    <phoneticPr fontId="1" type="noConversion"/>
  </si>
  <si>
    <t>B08013 2014-9-30</t>
    <phoneticPr fontId="1" type="noConversion"/>
  </si>
  <si>
    <t>B07550 2014-9-30</t>
    <phoneticPr fontId="1" type="noConversion"/>
  </si>
  <si>
    <t>B25296 2014-12-05</t>
    <phoneticPr fontId="1" type="noConversion"/>
  </si>
  <si>
    <t>B27306 2014-12-12</t>
    <phoneticPr fontId="1" type="noConversion"/>
  </si>
  <si>
    <t>B40908 2015-1-27</t>
    <phoneticPr fontId="1" type="noConversion"/>
  </si>
  <si>
    <t>B42070 2015-2-4</t>
    <phoneticPr fontId="1" type="noConversion"/>
  </si>
  <si>
    <t>B53624 2015-3-17</t>
    <phoneticPr fontId="1" type="noConversion"/>
  </si>
  <si>
    <t>B53928 2015-3-17</t>
    <phoneticPr fontId="1" type="noConversion"/>
  </si>
  <si>
    <t>B59305 2015-4-7</t>
    <phoneticPr fontId="1" type="noConversion"/>
  </si>
  <si>
    <t>B65619 2015-4-27</t>
    <phoneticPr fontId="1" type="noConversion"/>
  </si>
  <si>
    <t>B67301 2015-5-4</t>
    <phoneticPr fontId="1" type="noConversion"/>
  </si>
  <si>
    <t>B77508 2015-6-9</t>
    <phoneticPr fontId="1" type="noConversion"/>
  </si>
  <si>
    <t>B80424 2015-6-17</t>
    <phoneticPr fontId="1" type="noConversion"/>
  </si>
  <si>
    <t>B81326 2015-6-18</t>
    <phoneticPr fontId="1" type="noConversion"/>
  </si>
  <si>
    <t>B86863 2015-7-9</t>
    <phoneticPr fontId="1" type="noConversion"/>
  </si>
  <si>
    <t>B87899 2015-7-21</t>
    <phoneticPr fontId="1" type="noConversion"/>
  </si>
  <si>
    <t>B94737 2015-8-4</t>
    <phoneticPr fontId="1" type="noConversion"/>
  </si>
  <si>
    <t>B95441 2015-8-7</t>
    <phoneticPr fontId="1" type="noConversion"/>
  </si>
  <si>
    <t>B99228 2015-8-20</t>
    <phoneticPr fontId="1" type="noConversion"/>
  </si>
  <si>
    <t>C02208 2015-8-31</t>
    <phoneticPr fontId="1" type="noConversion"/>
  </si>
  <si>
    <t>C02393 2015-9-1</t>
    <phoneticPr fontId="1" type="noConversion"/>
  </si>
  <si>
    <t>C15392 2015-10-22</t>
    <phoneticPr fontId="1" type="noConversion"/>
  </si>
  <si>
    <t>C31659 2015-12-17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</si>
</sst>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Arial"/>
      <family val="2"/>
    </font>
    <font>
      <sz val="8.25"/>
      <name val="Microsoft Sans Serif"/>
      <family val="2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>
      <alignment vertical="top"/>
      <protection locked="0"/>
    </xf>
  </cellStyleXfs>
  <cellXfs count="12">
    <xf numFmtId="0" fontId="0" fillId="0" borderId="0" xfId="0"/>
    <xf numFmtId="0" fontId="0" fillId="0" borderId="0" xfId="0" applyFill="1"/>
    <xf numFmtId="0" fontId="2" fillId="0" borderId="0" xfId="0" applyFon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7" fillId="0" borderId="0" xfId="0" applyFont="1"/>
    <xf numFmtId="0" fontId="4" fillId="0" borderId="0" xfId="0" applyFont="1"/>
    <xf numFmtId="0" fontId="5" fillId="0" borderId="0" xfId="0" applyFont="1"/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11" Type="http://schemas.openxmlformats.org/officeDocument/2006/relationships/image" Target="../media/image11.emf"/><Relationship Id="rId5" Type="http://schemas.openxmlformats.org/officeDocument/2006/relationships/image" Target="../media/image5.emf"/><Relationship Id="rId10" Type="http://schemas.openxmlformats.org/officeDocument/2006/relationships/image" Target="../media/image10.emf"/><Relationship Id="rId4" Type="http://schemas.openxmlformats.org/officeDocument/2006/relationships/image" Target="../media/image4.emf"/><Relationship Id="rId9" Type="http://schemas.openxmlformats.org/officeDocument/2006/relationships/image" Target="../media/image9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2.emf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3.emf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4.emf"/></Relationships>
</file>

<file path=xl/drawings/_rels/vmlDrawing1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5.emf"/></Relationships>
</file>

<file path=xl/drawings/_rels/vmlDrawing1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6.emf"/></Relationships>
</file>

<file path=xl/drawings/_rels/vmlDrawing1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7.emf"/></Relationships>
</file>

<file path=xl/drawings/_rels/vmlDrawing1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8.emf"/></Relationships>
</file>

<file path=xl/drawings/_rels/vmlDrawing19.vml.rels><?xml version="1.0" encoding="UTF-8" standalone="yes"?>
<Relationships xmlns="http://schemas.openxmlformats.org/package/2006/relationships"><Relationship Id="rId1" Type="http://schemas.openxmlformats.org/officeDocument/2006/relationships/image" Target="../media/image29.emf"/></Relationships>
</file>

<file path=xl/drawings/_rels/vmlDrawing20.vml.rels><?xml version="1.0" encoding="UTF-8" standalone="yes"?>
<Relationships xmlns="http://schemas.openxmlformats.org/package/2006/relationships"><Relationship Id="rId1" Type="http://schemas.openxmlformats.org/officeDocument/2006/relationships/image" Target="../media/image30.emf"/></Relationships>
</file>

<file path=xl/drawings/_rels/vmlDrawing2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1.emf"/></Relationships>
</file>

<file path=xl/drawings/_rels/vmlDrawing2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2.emf"/></Relationships>
</file>

<file path=xl/drawings/_rels/vmlDrawing2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3.emf"/></Relationships>
</file>

<file path=xl/drawings/_rels/vmlDrawing24.vml.rels><?xml version="1.0" encoding="UTF-8" standalone="yes"?>
<Relationships xmlns="http://schemas.openxmlformats.org/package/2006/relationships"><Relationship Id="rId1" Type="http://schemas.openxmlformats.org/officeDocument/2006/relationships/image" Target="../media/image34.emf"/></Relationships>
</file>

<file path=xl/drawings/_rels/vmlDrawing25.vml.rels><?xml version="1.0" encoding="UTF-8" standalone="yes"?>
<Relationships xmlns="http://schemas.openxmlformats.org/package/2006/relationships"><Relationship Id="rId1" Type="http://schemas.openxmlformats.org/officeDocument/2006/relationships/image" Target="../media/image35.emf"/></Relationships>
</file>

<file path=xl/drawings/_rels/vmlDrawing26.vml.rels><?xml version="1.0" encoding="UTF-8" standalone="yes"?>
<Relationships xmlns="http://schemas.openxmlformats.org/package/2006/relationships"><Relationship Id="rId1" Type="http://schemas.openxmlformats.org/officeDocument/2006/relationships/image" Target="../media/image36.emf"/></Relationships>
</file>

<file path=xl/drawings/_rels/vmlDrawing27.vml.rels><?xml version="1.0" encoding="UTF-8" standalone="yes"?>
<Relationships xmlns="http://schemas.openxmlformats.org/package/2006/relationships"><Relationship Id="rId1" Type="http://schemas.openxmlformats.org/officeDocument/2006/relationships/image" Target="../media/image37.emf"/></Relationships>
</file>

<file path=xl/drawings/_rels/vmlDrawing28.vml.rels><?xml version="1.0" encoding="UTF-8" standalone="yes"?>
<Relationships xmlns="http://schemas.openxmlformats.org/package/2006/relationships"><Relationship Id="rId1" Type="http://schemas.openxmlformats.org/officeDocument/2006/relationships/image" Target="../media/image38.emf"/></Relationships>
</file>

<file path=xl/drawings/_rels/vmlDrawing29.vml.rels><?xml version="1.0" encoding="UTF-8" standalone="yes"?>
<Relationships xmlns="http://schemas.openxmlformats.org/package/2006/relationships"><Relationship Id="rId1" Type="http://schemas.openxmlformats.org/officeDocument/2006/relationships/image" Target="../media/image39.emf"/></Relationships>
</file>

<file path=xl/drawings/_rels/vmlDrawing30.vml.rels><?xml version="1.0" encoding="UTF-8" standalone="yes"?>
<Relationships xmlns="http://schemas.openxmlformats.org/package/2006/relationships"><Relationship Id="rId1" Type="http://schemas.openxmlformats.org/officeDocument/2006/relationships/image" Target="../media/image40.emf"/></Relationships>
</file>

<file path=xl/drawings/_rels/vmlDrawing3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1.emf"/></Relationships>
</file>

<file path=xl/drawings/_rels/vmlDrawing3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2.emf"/></Relationships>
</file>

<file path=xl/drawings/_rels/vmlDrawing3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3.emf"/></Relationships>
</file>

<file path=xl/drawings/_rels/vmlDrawing3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4.emf"/></Relationships>
</file>

<file path=xl/drawings/_rels/vmlDrawing35.vml.rels><?xml version="1.0" encoding="UTF-8" standalone="yes"?>
<Relationships xmlns="http://schemas.openxmlformats.org/package/2006/relationships"><Relationship Id="rId1" Type="http://schemas.openxmlformats.org/officeDocument/2006/relationships/image" Target="../media/image45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5</xdr:col>
          <xdr:colOff>388620</xdr:colOff>
          <xdr:row>16</xdr:row>
          <xdr:rowOff>60960</xdr:rowOff>
        </xdr:to>
        <xdr:sp macro="" textlink="">
          <xdr:nvSpPr>
            <xdr:cNvPr id="7170" name="Object 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3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411480</xdr:colOff>
          <xdr:row>0</xdr:row>
          <xdr:rowOff>0</xdr:rowOff>
        </xdr:from>
        <xdr:to>
          <xdr:col>11</xdr:col>
          <xdr:colOff>114300</xdr:colOff>
          <xdr:row>16</xdr:row>
          <xdr:rowOff>137160</xdr:rowOff>
        </xdr:to>
        <xdr:sp macro="" textlink="">
          <xdr:nvSpPr>
            <xdr:cNvPr id="7171" name="Object 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3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121920</xdr:colOff>
          <xdr:row>0</xdr:row>
          <xdr:rowOff>0</xdr:rowOff>
        </xdr:from>
        <xdr:to>
          <xdr:col>16</xdr:col>
          <xdr:colOff>670560</xdr:colOff>
          <xdr:row>16</xdr:row>
          <xdr:rowOff>137160</xdr:rowOff>
        </xdr:to>
        <xdr:sp macro="" textlink="">
          <xdr:nvSpPr>
            <xdr:cNvPr id="7172" name="Object 4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3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144780</xdr:rowOff>
        </xdr:from>
        <xdr:to>
          <xdr:col>5</xdr:col>
          <xdr:colOff>388620</xdr:colOff>
          <xdr:row>33</xdr:row>
          <xdr:rowOff>106680</xdr:rowOff>
        </xdr:to>
        <xdr:sp macro="" textlink="">
          <xdr:nvSpPr>
            <xdr:cNvPr id="7173" name="Object 5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3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403860</xdr:colOff>
          <xdr:row>16</xdr:row>
          <xdr:rowOff>137160</xdr:rowOff>
        </xdr:from>
        <xdr:to>
          <xdr:col>11</xdr:col>
          <xdr:colOff>137160</xdr:colOff>
          <xdr:row>33</xdr:row>
          <xdr:rowOff>99060</xdr:rowOff>
        </xdr:to>
        <xdr:sp macro="" textlink="">
          <xdr:nvSpPr>
            <xdr:cNvPr id="7174" name="Object 6" hidden="1">
              <a:extLst>
                <a:ext uri="{63B3BB69-23CF-44E3-9099-C40C66FF867C}">
                  <a14:compatExt spid="_x0000_s7174"/>
                </a:ext>
                <a:ext uri="{FF2B5EF4-FFF2-40B4-BE49-F238E27FC236}">
                  <a16:creationId xmlns:a16="http://schemas.microsoft.com/office/drawing/2014/main" id="{00000000-0008-0000-0300-000006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182880</xdr:colOff>
          <xdr:row>17</xdr:row>
          <xdr:rowOff>22860</xdr:rowOff>
        </xdr:from>
        <xdr:to>
          <xdr:col>16</xdr:col>
          <xdr:colOff>647700</xdr:colOff>
          <xdr:row>33</xdr:row>
          <xdr:rowOff>152400</xdr:rowOff>
        </xdr:to>
        <xdr:sp macro="" textlink="">
          <xdr:nvSpPr>
            <xdr:cNvPr id="7175" name="Object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3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33</xdr:row>
          <xdr:rowOff>121920</xdr:rowOff>
        </xdr:from>
        <xdr:to>
          <xdr:col>5</xdr:col>
          <xdr:colOff>495300</xdr:colOff>
          <xdr:row>50</xdr:row>
          <xdr:rowOff>83820</xdr:rowOff>
        </xdr:to>
        <xdr:sp macro="" textlink="">
          <xdr:nvSpPr>
            <xdr:cNvPr id="7176" name="Object 8" hidden="1">
              <a:extLst>
                <a:ext uri="{63B3BB69-23CF-44E3-9099-C40C66FF867C}">
                  <a14:compatExt spid="_x0000_s7176"/>
                </a:ext>
                <a:ext uri="{FF2B5EF4-FFF2-40B4-BE49-F238E27FC236}">
                  <a16:creationId xmlns:a16="http://schemas.microsoft.com/office/drawing/2014/main" id="{00000000-0008-0000-0300-000008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487680</xdr:colOff>
          <xdr:row>33</xdr:row>
          <xdr:rowOff>114300</xdr:rowOff>
        </xdr:from>
        <xdr:to>
          <xdr:col>11</xdr:col>
          <xdr:colOff>190500</xdr:colOff>
          <xdr:row>50</xdr:row>
          <xdr:rowOff>76200</xdr:rowOff>
        </xdr:to>
        <xdr:sp macro="" textlink="">
          <xdr:nvSpPr>
            <xdr:cNvPr id="7177" name="Object 9" hidden="1">
              <a:extLst>
                <a:ext uri="{63B3BB69-23CF-44E3-9099-C40C66FF867C}">
                  <a14:compatExt spid="_x0000_s7177"/>
                </a:ext>
                <a:ext uri="{FF2B5EF4-FFF2-40B4-BE49-F238E27FC236}">
                  <a16:creationId xmlns:a16="http://schemas.microsoft.com/office/drawing/2014/main" id="{00000000-0008-0000-0300-000009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220980</xdr:colOff>
          <xdr:row>33</xdr:row>
          <xdr:rowOff>114300</xdr:rowOff>
        </xdr:from>
        <xdr:to>
          <xdr:col>16</xdr:col>
          <xdr:colOff>579120</xdr:colOff>
          <xdr:row>50</xdr:row>
          <xdr:rowOff>76200</xdr:rowOff>
        </xdr:to>
        <xdr:sp macro="" textlink="">
          <xdr:nvSpPr>
            <xdr:cNvPr id="7178" name="Object 10" hidden="1">
              <a:extLst>
                <a:ext uri="{63B3BB69-23CF-44E3-9099-C40C66FF867C}">
                  <a14:compatExt spid="_x0000_s7178"/>
                </a:ext>
                <a:ext uri="{FF2B5EF4-FFF2-40B4-BE49-F238E27FC236}">
                  <a16:creationId xmlns:a16="http://schemas.microsoft.com/office/drawing/2014/main" id="{00000000-0008-0000-0300-00000A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50</xdr:row>
          <xdr:rowOff>99060</xdr:rowOff>
        </xdr:from>
        <xdr:to>
          <xdr:col>5</xdr:col>
          <xdr:colOff>388620</xdr:colOff>
          <xdr:row>67</xdr:row>
          <xdr:rowOff>60960</xdr:rowOff>
        </xdr:to>
        <xdr:sp macro="" textlink="">
          <xdr:nvSpPr>
            <xdr:cNvPr id="7179" name="Object 11" hidden="1">
              <a:extLst>
                <a:ext uri="{63B3BB69-23CF-44E3-9099-C40C66FF867C}">
                  <a14:compatExt spid="_x0000_s7179"/>
                </a:ext>
                <a:ext uri="{FF2B5EF4-FFF2-40B4-BE49-F238E27FC236}">
                  <a16:creationId xmlns:a16="http://schemas.microsoft.com/office/drawing/2014/main" id="{00000000-0008-0000-0300-00000B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426720</xdr:colOff>
          <xdr:row>50</xdr:row>
          <xdr:rowOff>83820</xdr:rowOff>
        </xdr:from>
        <xdr:to>
          <xdr:col>11</xdr:col>
          <xdr:colOff>137160</xdr:colOff>
          <xdr:row>67</xdr:row>
          <xdr:rowOff>45720</xdr:rowOff>
        </xdr:to>
        <xdr:sp macro="" textlink="">
          <xdr:nvSpPr>
            <xdr:cNvPr id="7180" name="Object 12" hidden="1">
              <a:extLst>
                <a:ext uri="{63B3BB69-23CF-44E3-9099-C40C66FF867C}">
                  <a14:compatExt spid="_x0000_s7180"/>
                </a:ext>
                <a:ext uri="{FF2B5EF4-FFF2-40B4-BE49-F238E27FC236}">
                  <a16:creationId xmlns:a16="http://schemas.microsoft.com/office/drawing/2014/main" id="{00000000-0008-0000-0300-00000C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7620</xdr:colOff>
          <xdr:row>7</xdr:row>
          <xdr:rowOff>129540</xdr:rowOff>
        </xdr:from>
        <xdr:to>
          <xdr:col>16</xdr:col>
          <xdr:colOff>137160</xdr:colOff>
          <xdr:row>24</xdr:row>
          <xdr:rowOff>91440</xdr:rowOff>
        </xdr:to>
        <xdr:sp macro="" textlink="">
          <xdr:nvSpPr>
            <xdr:cNvPr id="8194" name="Object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4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8</xdr:row>
          <xdr:rowOff>152400</xdr:rowOff>
        </xdr:from>
        <xdr:to>
          <xdr:col>16</xdr:col>
          <xdr:colOff>228600</xdr:colOff>
          <xdr:row>25</xdr:row>
          <xdr:rowOff>114300</xdr:rowOff>
        </xdr:to>
        <xdr:sp macro="" textlink="">
          <xdr:nvSpPr>
            <xdr:cNvPr id="9218" name="Object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5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8</xdr:row>
          <xdr:rowOff>152400</xdr:rowOff>
        </xdr:from>
        <xdr:to>
          <xdr:col>16</xdr:col>
          <xdr:colOff>228600</xdr:colOff>
          <xdr:row>25</xdr:row>
          <xdr:rowOff>114300</xdr:rowOff>
        </xdr:to>
        <xdr:sp macro="" textlink="">
          <xdr:nvSpPr>
            <xdr:cNvPr id="10242" name="Object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6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99060</xdr:colOff>
          <xdr:row>8</xdr:row>
          <xdr:rowOff>152400</xdr:rowOff>
        </xdr:from>
        <xdr:to>
          <xdr:col>16</xdr:col>
          <xdr:colOff>228600</xdr:colOff>
          <xdr:row>25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  <a:ext uri="{FF2B5EF4-FFF2-40B4-BE49-F238E27FC236}">
                  <a16:creationId xmlns:a16="http://schemas.microsoft.com/office/drawing/2014/main" id="{00000000-0008-0000-0700-0000022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502920</xdr:colOff>
          <xdr:row>7</xdr:row>
          <xdr:rowOff>114300</xdr:rowOff>
        </xdr:from>
        <xdr:to>
          <xdr:col>18</xdr:col>
          <xdr:colOff>0</xdr:colOff>
          <xdr:row>24</xdr:row>
          <xdr:rowOff>76200</xdr:rowOff>
        </xdr:to>
        <xdr:sp macro="" textlink="">
          <xdr:nvSpPr>
            <xdr:cNvPr id="12290" name="Object 2" hidden="1">
              <a:extLst>
                <a:ext uri="{63B3BB69-23CF-44E3-9099-C40C66FF867C}">
                  <a14:compatExt spid="_x0000_s12290"/>
                </a:ext>
                <a:ext uri="{FF2B5EF4-FFF2-40B4-BE49-F238E27FC236}">
                  <a16:creationId xmlns:a16="http://schemas.microsoft.com/office/drawing/2014/main" id="{00000000-0008-0000-0800-0000023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502920</xdr:colOff>
          <xdr:row>7</xdr:row>
          <xdr:rowOff>114300</xdr:rowOff>
        </xdr:from>
        <xdr:to>
          <xdr:col>18</xdr:col>
          <xdr:colOff>0</xdr:colOff>
          <xdr:row>24</xdr:row>
          <xdr:rowOff>76200</xdr:rowOff>
        </xdr:to>
        <xdr:sp macro="" textlink="">
          <xdr:nvSpPr>
            <xdr:cNvPr id="13314" name="Object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:a16="http://schemas.microsoft.com/office/drawing/2014/main" id="{00000000-0008-0000-0900-0000023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182880</xdr:colOff>
          <xdr:row>12</xdr:row>
          <xdr:rowOff>60960</xdr:rowOff>
        </xdr:from>
        <xdr:to>
          <xdr:col>17</xdr:col>
          <xdr:colOff>312420</xdr:colOff>
          <xdr:row>29</xdr:row>
          <xdr:rowOff>22860</xdr:rowOff>
        </xdr:to>
        <xdr:sp macro="" textlink="">
          <xdr:nvSpPr>
            <xdr:cNvPr id="14338" name="Object 2" hidden="1">
              <a:extLst>
                <a:ext uri="{63B3BB69-23CF-44E3-9099-C40C66FF867C}">
                  <a14:compatExt spid="_x0000_s14338"/>
                </a:ext>
                <a:ext uri="{FF2B5EF4-FFF2-40B4-BE49-F238E27FC236}">
                  <a16:creationId xmlns:a16="http://schemas.microsoft.com/office/drawing/2014/main" id="{00000000-0008-0000-0A00-000002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182880</xdr:colOff>
          <xdr:row>12</xdr:row>
          <xdr:rowOff>60960</xdr:rowOff>
        </xdr:from>
        <xdr:to>
          <xdr:col>17</xdr:col>
          <xdr:colOff>312420</xdr:colOff>
          <xdr:row>29</xdr:row>
          <xdr:rowOff>22860</xdr:rowOff>
        </xdr:to>
        <xdr:sp macro="" textlink="">
          <xdr:nvSpPr>
            <xdr:cNvPr id="15362" name="Object 2" hidden="1">
              <a:extLst>
                <a:ext uri="{63B3BB69-23CF-44E3-9099-C40C66FF867C}">
                  <a14:compatExt spid="_x0000_s15362"/>
                </a:ext>
                <a:ext uri="{FF2B5EF4-FFF2-40B4-BE49-F238E27FC236}">
                  <a16:creationId xmlns:a16="http://schemas.microsoft.com/office/drawing/2014/main" id="{00000000-0008-0000-0B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137160</xdr:colOff>
          <xdr:row>8</xdr:row>
          <xdr:rowOff>30480</xdr:rowOff>
        </xdr:from>
        <xdr:to>
          <xdr:col>15</xdr:col>
          <xdr:colOff>266700</xdr:colOff>
          <xdr:row>24</xdr:row>
          <xdr:rowOff>160020</xdr:rowOff>
        </xdr:to>
        <xdr:sp macro="" textlink="">
          <xdr:nvSpPr>
            <xdr:cNvPr id="16386" name="Object 2" hidden="1">
              <a:extLst>
                <a:ext uri="{63B3BB69-23CF-44E3-9099-C40C66FF867C}">
                  <a14:compatExt spid="_x0000_s16386"/>
                </a:ext>
                <a:ext uri="{FF2B5EF4-FFF2-40B4-BE49-F238E27FC236}">
                  <a16:creationId xmlns:a16="http://schemas.microsoft.com/office/drawing/2014/main" id="{00000000-0008-0000-0C00-0000024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8</xdr:row>
          <xdr:rowOff>38100</xdr:rowOff>
        </xdr:from>
        <xdr:to>
          <xdr:col>14</xdr:col>
          <xdr:colOff>160020</xdr:colOff>
          <xdr:row>25</xdr:row>
          <xdr:rowOff>0</xdr:rowOff>
        </xdr:to>
        <xdr:sp macro="" textlink="">
          <xdr:nvSpPr>
            <xdr:cNvPr id="17410" name="Object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D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182880</xdr:colOff>
          <xdr:row>7</xdr:row>
          <xdr:rowOff>144780</xdr:rowOff>
        </xdr:from>
        <xdr:to>
          <xdr:col>14</xdr:col>
          <xdr:colOff>312420</xdr:colOff>
          <xdr:row>24</xdr:row>
          <xdr:rowOff>106680</xdr:rowOff>
        </xdr:to>
        <xdr:sp macro="" textlink="">
          <xdr:nvSpPr>
            <xdr:cNvPr id="18434" name="Object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:a16="http://schemas.microsoft.com/office/drawing/2014/main" id="{00000000-0008-0000-0E00-0000024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182880</xdr:colOff>
          <xdr:row>7</xdr:row>
          <xdr:rowOff>144780</xdr:rowOff>
        </xdr:from>
        <xdr:to>
          <xdr:col>14</xdr:col>
          <xdr:colOff>312420</xdr:colOff>
          <xdr:row>24</xdr:row>
          <xdr:rowOff>106680</xdr:rowOff>
        </xdr:to>
        <xdr:sp macro="" textlink="">
          <xdr:nvSpPr>
            <xdr:cNvPr id="19458" name="Object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F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182880</xdr:colOff>
          <xdr:row>7</xdr:row>
          <xdr:rowOff>144780</xdr:rowOff>
        </xdr:from>
        <xdr:to>
          <xdr:col>14</xdr:col>
          <xdr:colOff>312420</xdr:colOff>
          <xdr:row>24</xdr:row>
          <xdr:rowOff>106680</xdr:rowOff>
        </xdr:to>
        <xdr:sp macro="" textlink="">
          <xdr:nvSpPr>
            <xdr:cNvPr id="20482" name="Object 2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1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6</xdr:row>
          <xdr:rowOff>60960</xdr:rowOff>
        </xdr:from>
        <xdr:to>
          <xdr:col>14</xdr:col>
          <xdr:colOff>0</xdr:colOff>
          <xdr:row>23</xdr:row>
          <xdr:rowOff>22860</xdr:rowOff>
        </xdr:to>
        <xdr:sp macro="" textlink="">
          <xdr:nvSpPr>
            <xdr:cNvPr id="21506" name="Object 2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11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68580</xdr:colOff>
          <xdr:row>7</xdr:row>
          <xdr:rowOff>76200</xdr:rowOff>
        </xdr:from>
        <xdr:to>
          <xdr:col>15</xdr:col>
          <xdr:colOff>198120</xdr:colOff>
          <xdr:row>24</xdr:row>
          <xdr:rowOff>38100</xdr:rowOff>
        </xdr:to>
        <xdr:sp macro="" textlink="">
          <xdr:nvSpPr>
            <xdr:cNvPr id="22530" name="Object 2" hidden="1">
              <a:extLst>
                <a:ext uri="{63B3BB69-23CF-44E3-9099-C40C66FF867C}">
                  <a14:compatExt spid="_x0000_s22530"/>
                </a:ext>
                <a:ext uri="{FF2B5EF4-FFF2-40B4-BE49-F238E27FC236}">
                  <a16:creationId xmlns:a16="http://schemas.microsoft.com/office/drawing/2014/main" id="{00000000-0008-0000-1200-00000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3554" name="Object 2" hidden="1">
              <a:extLst>
                <a:ext uri="{63B3BB69-23CF-44E3-9099-C40C66FF867C}">
                  <a14:compatExt spid="_x0000_s23554"/>
                </a:ext>
                <a:ext uri="{FF2B5EF4-FFF2-40B4-BE49-F238E27FC236}">
                  <a16:creationId xmlns:a16="http://schemas.microsoft.com/office/drawing/2014/main" id="{00000000-0008-0000-1300-00000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4578" name="Object 2" hidden="1">
              <a:extLst>
                <a:ext uri="{63B3BB69-23CF-44E3-9099-C40C66FF867C}">
                  <a14:compatExt spid="_x0000_s24578"/>
                </a:ext>
                <a:ext uri="{FF2B5EF4-FFF2-40B4-BE49-F238E27FC236}">
                  <a16:creationId xmlns:a16="http://schemas.microsoft.com/office/drawing/2014/main" id="{00000000-0008-0000-1400-0000026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5602" name="Object 2" hidden="1">
              <a:extLst>
                <a:ext uri="{63B3BB69-23CF-44E3-9099-C40C66FF867C}">
                  <a14:compatExt spid="_x0000_s25602"/>
                </a:ext>
                <a:ext uri="{FF2B5EF4-FFF2-40B4-BE49-F238E27FC236}">
                  <a16:creationId xmlns:a16="http://schemas.microsoft.com/office/drawing/2014/main" id="{00000000-0008-0000-1500-0000026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6626" name="Object 2" hidden="1">
              <a:extLst>
                <a:ext uri="{63B3BB69-23CF-44E3-9099-C40C66FF867C}">
                  <a14:compatExt spid="_x0000_s26626"/>
                </a:ext>
                <a:ext uri="{FF2B5EF4-FFF2-40B4-BE49-F238E27FC236}">
                  <a16:creationId xmlns:a16="http://schemas.microsoft.com/office/drawing/2014/main" id="{00000000-0008-0000-1600-0000026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7650" name="Object 2" hidden="1">
              <a:extLst>
                <a:ext uri="{63B3BB69-23CF-44E3-9099-C40C66FF867C}">
                  <a14:compatExt spid="_x0000_s27650"/>
                </a:ext>
                <a:ext uri="{FF2B5EF4-FFF2-40B4-BE49-F238E27FC236}">
                  <a16:creationId xmlns:a16="http://schemas.microsoft.com/office/drawing/2014/main" id="{00000000-0008-0000-1700-0000026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8674" name="Object 2" hidden="1">
              <a:extLst>
                <a:ext uri="{63B3BB69-23CF-44E3-9099-C40C66FF867C}">
                  <a14:compatExt spid="_x0000_s28674"/>
                </a:ext>
                <a:ext uri="{FF2B5EF4-FFF2-40B4-BE49-F238E27FC236}">
                  <a16:creationId xmlns:a16="http://schemas.microsoft.com/office/drawing/2014/main" id="{00000000-0008-0000-1800-0000027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29698" name="Object 2" hidden="1">
              <a:extLst>
                <a:ext uri="{63B3BB69-23CF-44E3-9099-C40C66FF867C}">
                  <a14:compatExt spid="_x0000_s29698"/>
                </a:ext>
                <a:ext uri="{FF2B5EF4-FFF2-40B4-BE49-F238E27FC236}">
                  <a16:creationId xmlns:a16="http://schemas.microsoft.com/office/drawing/2014/main" id="{00000000-0008-0000-1900-0000027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0722" name="Object 2" hidden="1">
              <a:extLst>
                <a:ext uri="{63B3BB69-23CF-44E3-9099-C40C66FF867C}">
                  <a14:compatExt spid="_x0000_s30722"/>
                </a:ext>
                <a:ext uri="{FF2B5EF4-FFF2-40B4-BE49-F238E27FC236}">
                  <a16:creationId xmlns:a16="http://schemas.microsoft.com/office/drawing/2014/main" id="{00000000-0008-0000-1A00-0000027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1746" name="Object 2" hidden="1">
              <a:extLst>
                <a:ext uri="{63B3BB69-23CF-44E3-9099-C40C66FF867C}">
                  <a14:compatExt spid="_x0000_s31746"/>
                </a:ext>
                <a:ext uri="{FF2B5EF4-FFF2-40B4-BE49-F238E27FC236}">
                  <a16:creationId xmlns:a16="http://schemas.microsoft.com/office/drawing/2014/main" id="{00000000-0008-0000-1B00-0000027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2770" name="Object 2" hidden="1">
              <a:extLst>
                <a:ext uri="{63B3BB69-23CF-44E3-9099-C40C66FF867C}">
                  <a14:compatExt spid="_x0000_s32770"/>
                </a:ext>
                <a:ext uri="{FF2B5EF4-FFF2-40B4-BE49-F238E27FC236}">
                  <a16:creationId xmlns:a16="http://schemas.microsoft.com/office/drawing/2014/main" id="{00000000-0008-0000-1C00-0000028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3794" name="Object 2" hidden="1">
              <a:extLst>
                <a:ext uri="{63B3BB69-23CF-44E3-9099-C40C66FF867C}">
                  <a14:compatExt spid="_x0000_s33794"/>
                </a:ext>
                <a:ext uri="{FF2B5EF4-FFF2-40B4-BE49-F238E27FC236}">
                  <a16:creationId xmlns:a16="http://schemas.microsoft.com/office/drawing/2014/main" id="{00000000-0008-0000-1D00-000002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7890" name="Object 2" hidden="1">
              <a:extLst>
                <a:ext uri="{63B3BB69-23CF-44E3-9099-C40C66FF867C}">
                  <a14:compatExt spid="_x0000_s37890"/>
                </a:ext>
                <a:ext uri="{FF2B5EF4-FFF2-40B4-BE49-F238E27FC236}">
                  <a16:creationId xmlns:a16="http://schemas.microsoft.com/office/drawing/2014/main" id="{00000000-0008-0000-1E00-0000029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8913" name="Object 1" hidden="1">
              <a:extLst>
                <a:ext uri="{63B3BB69-23CF-44E3-9099-C40C66FF867C}">
                  <a14:compatExt spid="_x0000_s38913"/>
                </a:ext>
                <a:ext uri="{FF2B5EF4-FFF2-40B4-BE49-F238E27FC236}">
                  <a16:creationId xmlns:a16="http://schemas.microsoft.com/office/drawing/2014/main" id="{00000000-0008-0000-1F00-0000019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39938" name="Object 2" hidden="1">
              <a:extLst>
                <a:ext uri="{63B3BB69-23CF-44E3-9099-C40C66FF867C}">
                  <a14:compatExt spid="_x0000_s39938"/>
                </a:ext>
                <a:ext uri="{FF2B5EF4-FFF2-40B4-BE49-F238E27FC236}">
                  <a16:creationId xmlns:a16="http://schemas.microsoft.com/office/drawing/2014/main" id="{00000000-0008-0000-2000-0000029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40961" name="Object 1" hidden="1">
              <a:extLst>
                <a:ext uri="{63B3BB69-23CF-44E3-9099-C40C66FF867C}">
                  <a14:compatExt spid="_x0000_s40961"/>
                </a:ext>
                <a:ext uri="{FF2B5EF4-FFF2-40B4-BE49-F238E27FC236}">
                  <a16:creationId xmlns:a16="http://schemas.microsoft.com/office/drawing/2014/main" id="{00000000-0008-0000-2100-000001A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41985" name="Object 1" hidden="1">
              <a:extLst>
                <a:ext uri="{63B3BB69-23CF-44E3-9099-C40C66FF867C}">
                  <a14:compatExt spid="_x0000_s41985"/>
                </a:ext>
                <a:ext uri="{FF2B5EF4-FFF2-40B4-BE49-F238E27FC236}">
                  <a16:creationId xmlns:a16="http://schemas.microsoft.com/office/drawing/2014/main" id="{00000000-0008-0000-2200-000001A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43009" name="Object 1" hidden="1">
              <a:extLst>
                <a:ext uri="{63B3BB69-23CF-44E3-9099-C40C66FF867C}">
                  <a14:compatExt spid="_x0000_s43009"/>
                </a:ext>
                <a:ext uri="{FF2B5EF4-FFF2-40B4-BE49-F238E27FC236}">
                  <a16:creationId xmlns:a16="http://schemas.microsoft.com/office/drawing/2014/main" id="{00000000-0008-0000-2300-00000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44033" name="Object 1" hidden="1">
              <a:extLst>
                <a:ext uri="{63B3BB69-23CF-44E3-9099-C40C66FF867C}">
                  <a14:compatExt spid="_x0000_s44033"/>
                </a:ext>
                <a:ext uri="{FF2B5EF4-FFF2-40B4-BE49-F238E27FC236}">
                  <a16:creationId xmlns:a16="http://schemas.microsoft.com/office/drawing/2014/main" id="{00000000-0008-0000-2400-000001A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83820</xdr:colOff>
          <xdr:row>7</xdr:row>
          <xdr:rowOff>106680</xdr:rowOff>
        </xdr:from>
        <xdr:to>
          <xdr:col>17</xdr:col>
          <xdr:colOff>220980</xdr:colOff>
          <xdr:row>24</xdr:row>
          <xdr:rowOff>68580</xdr:rowOff>
        </xdr:to>
        <xdr:sp macro="" textlink="">
          <xdr:nvSpPr>
            <xdr:cNvPr id="45057" name="Object 1" hidden="1">
              <a:extLst>
                <a:ext uri="{63B3BB69-23CF-44E3-9099-C40C66FF867C}">
                  <a14:compatExt spid="_x0000_s45057"/>
                </a:ext>
                <a:ext uri="{FF2B5EF4-FFF2-40B4-BE49-F238E27FC236}">
                  <a16:creationId xmlns:a16="http://schemas.microsoft.com/office/drawing/2014/main" id="{00000000-0008-0000-2500-000001B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3.bin"/><Relationship Id="rId13" Type="http://schemas.openxmlformats.org/officeDocument/2006/relationships/image" Target="../media/image5.emf"/><Relationship Id="rId18" Type="http://schemas.openxmlformats.org/officeDocument/2006/relationships/oleObject" Target="../embeddings/oleObject8.bin"/><Relationship Id="rId3" Type="http://schemas.openxmlformats.org/officeDocument/2006/relationships/vmlDrawing" Target="../drawings/vmlDrawing1.vml"/><Relationship Id="rId21" Type="http://schemas.openxmlformats.org/officeDocument/2006/relationships/image" Target="../media/image9.emf"/><Relationship Id="rId7" Type="http://schemas.openxmlformats.org/officeDocument/2006/relationships/image" Target="../media/image2.emf"/><Relationship Id="rId12" Type="http://schemas.openxmlformats.org/officeDocument/2006/relationships/oleObject" Target="../embeddings/oleObject5.bin"/><Relationship Id="rId17" Type="http://schemas.openxmlformats.org/officeDocument/2006/relationships/image" Target="../media/image7.emf"/><Relationship Id="rId25" Type="http://schemas.openxmlformats.org/officeDocument/2006/relationships/image" Target="../media/image11.emf"/><Relationship Id="rId2" Type="http://schemas.openxmlformats.org/officeDocument/2006/relationships/drawing" Target="../drawings/drawing1.xml"/><Relationship Id="rId16" Type="http://schemas.openxmlformats.org/officeDocument/2006/relationships/oleObject" Target="../embeddings/oleObject7.bin"/><Relationship Id="rId20" Type="http://schemas.openxmlformats.org/officeDocument/2006/relationships/oleObject" Target="../embeddings/oleObject9.bin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2.bin"/><Relationship Id="rId11" Type="http://schemas.openxmlformats.org/officeDocument/2006/relationships/image" Target="../media/image4.emf"/><Relationship Id="rId24" Type="http://schemas.openxmlformats.org/officeDocument/2006/relationships/oleObject" Target="../embeddings/oleObject11.bin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23" Type="http://schemas.openxmlformats.org/officeDocument/2006/relationships/image" Target="../media/image10.emf"/><Relationship Id="rId10" Type="http://schemas.openxmlformats.org/officeDocument/2006/relationships/oleObject" Target="../embeddings/oleObject4.bin"/><Relationship Id="rId19" Type="http://schemas.openxmlformats.org/officeDocument/2006/relationships/image" Target="../media/image8.emf"/><Relationship Id="rId4" Type="http://schemas.openxmlformats.org/officeDocument/2006/relationships/oleObject" Target="../embeddings/oleObject1.bin"/><Relationship Id="rId9" Type="http://schemas.openxmlformats.org/officeDocument/2006/relationships/image" Target="../media/image3.emf"/><Relationship Id="rId14" Type="http://schemas.openxmlformats.org/officeDocument/2006/relationships/oleObject" Target="../embeddings/oleObject6.bin"/><Relationship Id="rId22" Type="http://schemas.openxmlformats.org/officeDocument/2006/relationships/oleObject" Target="../embeddings/oleObject10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image" Target="../media/image12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3.bin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Relationship Id="rId4" Type="http://schemas.openxmlformats.org/officeDocument/2006/relationships/image" Target="../media/image13.e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4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Relationship Id="rId4" Type="http://schemas.openxmlformats.org/officeDocument/2006/relationships/image" Target="../media/image14.emf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5.emf"/><Relationship Id="rId4" Type="http://schemas.openxmlformats.org/officeDocument/2006/relationships/oleObject" Target="../embeddings/oleObject15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6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Relationship Id="rId4" Type="http://schemas.openxmlformats.org/officeDocument/2006/relationships/image" Target="../media/image16.emf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7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Relationship Id="rId4" Type="http://schemas.openxmlformats.org/officeDocument/2006/relationships/image" Target="../media/image17.emf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8.bin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Relationship Id="rId4" Type="http://schemas.openxmlformats.org/officeDocument/2006/relationships/image" Target="../media/image18.emf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9.bin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9.xml"/><Relationship Id="rId4" Type="http://schemas.openxmlformats.org/officeDocument/2006/relationships/image" Target="../media/image19.emf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0.bin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0.xml"/><Relationship Id="rId4" Type="http://schemas.openxmlformats.org/officeDocument/2006/relationships/image" Target="../media/image20.emf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1.bin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1.xml"/><Relationship Id="rId4" Type="http://schemas.openxmlformats.org/officeDocument/2006/relationships/image" Target="../media/image21.emf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2.bin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2.xml"/><Relationship Id="rId4" Type="http://schemas.openxmlformats.org/officeDocument/2006/relationships/image" Target="../media/image22.emf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3.bin"/><Relationship Id="rId2" Type="http://schemas.openxmlformats.org/officeDocument/2006/relationships/vmlDrawing" Target="../drawings/vmlDrawing13.vml"/><Relationship Id="rId1" Type="http://schemas.openxmlformats.org/officeDocument/2006/relationships/drawing" Target="../drawings/drawing13.xml"/><Relationship Id="rId4" Type="http://schemas.openxmlformats.org/officeDocument/2006/relationships/image" Target="../media/image23.emf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4.bin"/><Relationship Id="rId2" Type="http://schemas.openxmlformats.org/officeDocument/2006/relationships/vmlDrawing" Target="../drawings/vmlDrawing14.vml"/><Relationship Id="rId1" Type="http://schemas.openxmlformats.org/officeDocument/2006/relationships/drawing" Target="../drawings/drawing14.xml"/><Relationship Id="rId4" Type="http://schemas.openxmlformats.org/officeDocument/2006/relationships/image" Target="../media/image24.emf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5.bin"/><Relationship Id="rId2" Type="http://schemas.openxmlformats.org/officeDocument/2006/relationships/vmlDrawing" Target="../drawings/vmlDrawing15.vml"/><Relationship Id="rId1" Type="http://schemas.openxmlformats.org/officeDocument/2006/relationships/drawing" Target="../drawings/drawing15.xml"/><Relationship Id="rId4" Type="http://schemas.openxmlformats.org/officeDocument/2006/relationships/image" Target="../media/image25.emf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6.bin"/><Relationship Id="rId2" Type="http://schemas.openxmlformats.org/officeDocument/2006/relationships/vmlDrawing" Target="../drawings/vmlDrawing16.vml"/><Relationship Id="rId1" Type="http://schemas.openxmlformats.org/officeDocument/2006/relationships/drawing" Target="../drawings/drawing16.xml"/><Relationship Id="rId4" Type="http://schemas.openxmlformats.org/officeDocument/2006/relationships/image" Target="../media/image26.emf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7.bin"/><Relationship Id="rId2" Type="http://schemas.openxmlformats.org/officeDocument/2006/relationships/vmlDrawing" Target="../drawings/vmlDrawing17.vml"/><Relationship Id="rId1" Type="http://schemas.openxmlformats.org/officeDocument/2006/relationships/drawing" Target="../drawings/drawing17.xml"/><Relationship Id="rId4" Type="http://schemas.openxmlformats.org/officeDocument/2006/relationships/image" Target="../media/image27.emf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8.bin"/><Relationship Id="rId2" Type="http://schemas.openxmlformats.org/officeDocument/2006/relationships/vmlDrawing" Target="../drawings/vmlDrawing18.vml"/><Relationship Id="rId1" Type="http://schemas.openxmlformats.org/officeDocument/2006/relationships/drawing" Target="../drawings/drawing18.xml"/><Relationship Id="rId4" Type="http://schemas.openxmlformats.org/officeDocument/2006/relationships/image" Target="../media/image28.emf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9.bin"/><Relationship Id="rId2" Type="http://schemas.openxmlformats.org/officeDocument/2006/relationships/vmlDrawing" Target="../drawings/vmlDrawing19.vml"/><Relationship Id="rId1" Type="http://schemas.openxmlformats.org/officeDocument/2006/relationships/drawing" Target="../drawings/drawing19.xml"/><Relationship Id="rId4" Type="http://schemas.openxmlformats.org/officeDocument/2006/relationships/image" Target="../media/image29.emf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0.bin"/><Relationship Id="rId2" Type="http://schemas.openxmlformats.org/officeDocument/2006/relationships/vmlDrawing" Target="../drawings/vmlDrawing20.vml"/><Relationship Id="rId1" Type="http://schemas.openxmlformats.org/officeDocument/2006/relationships/drawing" Target="../drawings/drawing20.xml"/><Relationship Id="rId4" Type="http://schemas.openxmlformats.org/officeDocument/2006/relationships/image" Target="../media/image30.emf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1.bin"/><Relationship Id="rId2" Type="http://schemas.openxmlformats.org/officeDocument/2006/relationships/vmlDrawing" Target="../drawings/vmlDrawing21.vml"/><Relationship Id="rId1" Type="http://schemas.openxmlformats.org/officeDocument/2006/relationships/drawing" Target="../drawings/drawing21.xml"/><Relationship Id="rId4" Type="http://schemas.openxmlformats.org/officeDocument/2006/relationships/image" Target="../media/image31.emf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2.bin"/><Relationship Id="rId2" Type="http://schemas.openxmlformats.org/officeDocument/2006/relationships/vmlDrawing" Target="../drawings/vmlDrawing22.vml"/><Relationship Id="rId1" Type="http://schemas.openxmlformats.org/officeDocument/2006/relationships/drawing" Target="../drawings/drawing22.xml"/><Relationship Id="rId4" Type="http://schemas.openxmlformats.org/officeDocument/2006/relationships/image" Target="../media/image32.emf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3.bin"/><Relationship Id="rId2" Type="http://schemas.openxmlformats.org/officeDocument/2006/relationships/vmlDrawing" Target="../drawings/vmlDrawing23.vml"/><Relationship Id="rId1" Type="http://schemas.openxmlformats.org/officeDocument/2006/relationships/drawing" Target="../drawings/drawing23.xml"/><Relationship Id="rId4" Type="http://schemas.openxmlformats.org/officeDocument/2006/relationships/image" Target="../media/image33.emf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4.bin"/><Relationship Id="rId2" Type="http://schemas.openxmlformats.org/officeDocument/2006/relationships/vmlDrawing" Target="../drawings/vmlDrawing24.vml"/><Relationship Id="rId1" Type="http://schemas.openxmlformats.org/officeDocument/2006/relationships/drawing" Target="../drawings/drawing24.xml"/><Relationship Id="rId4" Type="http://schemas.openxmlformats.org/officeDocument/2006/relationships/image" Target="../media/image34.emf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5.bin"/><Relationship Id="rId2" Type="http://schemas.openxmlformats.org/officeDocument/2006/relationships/vmlDrawing" Target="../drawings/vmlDrawing25.vml"/><Relationship Id="rId1" Type="http://schemas.openxmlformats.org/officeDocument/2006/relationships/drawing" Target="../drawings/drawing25.xml"/><Relationship Id="rId4" Type="http://schemas.openxmlformats.org/officeDocument/2006/relationships/image" Target="../media/image35.emf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6.bin"/><Relationship Id="rId2" Type="http://schemas.openxmlformats.org/officeDocument/2006/relationships/vmlDrawing" Target="../drawings/vmlDrawing26.vml"/><Relationship Id="rId1" Type="http://schemas.openxmlformats.org/officeDocument/2006/relationships/drawing" Target="../drawings/drawing26.xml"/><Relationship Id="rId4" Type="http://schemas.openxmlformats.org/officeDocument/2006/relationships/image" Target="../media/image36.emf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7.bin"/><Relationship Id="rId2" Type="http://schemas.openxmlformats.org/officeDocument/2006/relationships/vmlDrawing" Target="../drawings/vmlDrawing27.vml"/><Relationship Id="rId1" Type="http://schemas.openxmlformats.org/officeDocument/2006/relationships/drawing" Target="../drawings/drawing27.xml"/><Relationship Id="rId4" Type="http://schemas.openxmlformats.org/officeDocument/2006/relationships/image" Target="../media/image37.emf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8.bin"/><Relationship Id="rId2" Type="http://schemas.openxmlformats.org/officeDocument/2006/relationships/vmlDrawing" Target="../drawings/vmlDrawing28.vml"/><Relationship Id="rId1" Type="http://schemas.openxmlformats.org/officeDocument/2006/relationships/drawing" Target="../drawings/drawing28.xml"/><Relationship Id="rId4" Type="http://schemas.openxmlformats.org/officeDocument/2006/relationships/image" Target="../media/image38.emf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9.bin"/><Relationship Id="rId2" Type="http://schemas.openxmlformats.org/officeDocument/2006/relationships/vmlDrawing" Target="../drawings/vmlDrawing29.vml"/><Relationship Id="rId1" Type="http://schemas.openxmlformats.org/officeDocument/2006/relationships/drawing" Target="../drawings/drawing29.xml"/><Relationship Id="rId4" Type="http://schemas.openxmlformats.org/officeDocument/2006/relationships/image" Target="../media/image39.emf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0.bin"/><Relationship Id="rId2" Type="http://schemas.openxmlformats.org/officeDocument/2006/relationships/vmlDrawing" Target="../drawings/vmlDrawing30.vml"/><Relationship Id="rId1" Type="http://schemas.openxmlformats.org/officeDocument/2006/relationships/drawing" Target="../drawings/drawing30.xml"/><Relationship Id="rId4" Type="http://schemas.openxmlformats.org/officeDocument/2006/relationships/image" Target="../media/image40.emf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1.bin"/><Relationship Id="rId2" Type="http://schemas.openxmlformats.org/officeDocument/2006/relationships/vmlDrawing" Target="../drawings/vmlDrawing31.vml"/><Relationship Id="rId1" Type="http://schemas.openxmlformats.org/officeDocument/2006/relationships/drawing" Target="../drawings/drawing31.xml"/><Relationship Id="rId4" Type="http://schemas.openxmlformats.org/officeDocument/2006/relationships/image" Target="../media/image41.emf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2.bin"/><Relationship Id="rId2" Type="http://schemas.openxmlformats.org/officeDocument/2006/relationships/vmlDrawing" Target="../drawings/vmlDrawing32.vml"/><Relationship Id="rId1" Type="http://schemas.openxmlformats.org/officeDocument/2006/relationships/drawing" Target="../drawings/drawing32.xml"/><Relationship Id="rId4" Type="http://schemas.openxmlformats.org/officeDocument/2006/relationships/image" Target="../media/image42.emf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3.bin"/><Relationship Id="rId2" Type="http://schemas.openxmlformats.org/officeDocument/2006/relationships/vmlDrawing" Target="../drawings/vmlDrawing33.vml"/><Relationship Id="rId1" Type="http://schemas.openxmlformats.org/officeDocument/2006/relationships/drawing" Target="../drawings/drawing33.xml"/><Relationship Id="rId4" Type="http://schemas.openxmlformats.org/officeDocument/2006/relationships/image" Target="../media/image43.emf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4.bin"/><Relationship Id="rId2" Type="http://schemas.openxmlformats.org/officeDocument/2006/relationships/vmlDrawing" Target="../drawings/vmlDrawing34.vml"/><Relationship Id="rId1" Type="http://schemas.openxmlformats.org/officeDocument/2006/relationships/drawing" Target="../drawings/drawing34.xml"/><Relationship Id="rId4" Type="http://schemas.openxmlformats.org/officeDocument/2006/relationships/image" Target="../media/image44.emf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45.bin"/><Relationship Id="rId2" Type="http://schemas.openxmlformats.org/officeDocument/2006/relationships/vmlDrawing" Target="../drawings/vmlDrawing35.vml"/><Relationship Id="rId1" Type="http://schemas.openxmlformats.org/officeDocument/2006/relationships/drawing" Target="../drawings/drawing35.xml"/><Relationship Id="rId4" Type="http://schemas.openxmlformats.org/officeDocument/2006/relationships/image" Target="../media/image45.emf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5"/>
  <sheetViews>
    <sheetView workbookViewId="0">
      <selection activeCell="C37" sqref="C37"/>
    </sheetView>
  </sheetViews>
  <sheetFormatPr defaultColWidth="9" defaultRowHeight="14.4" x14ac:dyDescent="0.25"/>
  <cols>
    <col min="1" max="16384" width="9" style="7"/>
  </cols>
  <sheetData>
    <row r="1" spans="1:13" x14ac:dyDescent="0.25">
      <c r="B1" s="7" t="s">
        <v>0</v>
      </c>
      <c r="C1" s="7" t="s">
        <v>1</v>
      </c>
      <c r="D1" s="7" t="s">
        <v>2</v>
      </c>
      <c r="E1" s="7" t="s">
        <v>3</v>
      </c>
      <c r="F1" s="7" t="s">
        <v>4</v>
      </c>
      <c r="G1" s="7" t="s">
        <v>5</v>
      </c>
      <c r="H1" s="7" t="s">
        <v>6</v>
      </c>
      <c r="I1" s="7" t="s">
        <v>7</v>
      </c>
      <c r="J1" s="7" t="s">
        <v>8</v>
      </c>
      <c r="K1" s="7" t="s">
        <v>9</v>
      </c>
      <c r="L1" s="7" t="s">
        <v>10</v>
      </c>
      <c r="M1" s="7" t="s">
        <v>11</v>
      </c>
    </row>
    <row r="2" spans="1:13" s="8" customFormat="1" x14ac:dyDescent="0.25">
      <c r="A2" s="8">
        <v>1</v>
      </c>
      <c r="B2" s="8">
        <v>35.31</v>
      </c>
      <c r="C2" s="8">
        <v>35.989999999999995</v>
      </c>
      <c r="D2" s="8">
        <v>36.9</v>
      </c>
      <c r="E2" s="8">
        <v>33.93</v>
      </c>
      <c r="F2" s="8">
        <v>35.92</v>
      </c>
      <c r="G2" s="8">
        <v>36.989999999999995</v>
      </c>
      <c r="H2" s="8">
        <v>37.9</v>
      </c>
      <c r="I2" s="8">
        <v>34.54</v>
      </c>
      <c r="J2" s="8">
        <v>30.74</v>
      </c>
      <c r="K2" s="8">
        <v>35.599999999999994</v>
      </c>
      <c r="L2" s="8">
        <v>33.25</v>
      </c>
      <c r="M2" s="8">
        <v>28.4</v>
      </c>
    </row>
    <row r="3" spans="1:13" s="8" customFormat="1" x14ac:dyDescent="0.25">
      <c r="A3" s="8">
        <v>2</v>
      </c>
      <c r="B3" s="8">
        <v>35.44</v>
      </c>
      <c r="C3" s="8">
        <v>35.78</v>
      </c>
      <c r="D3" s="8">
        <v>36.18</v>
      </c>
      <c r="E3" s="8">
        <v>33.75</v>
      </c>
      <c r="F3" s="8">
        <v>36.299999999999997</v>
      </c>
      <c r="G3" s="8">
        <v>37.89</v>
      </c>
      <c r="H3" s="8">
        <v>36.840000000000003</v>
      </c>
      <c r="I3" s="8">
        <v>33.760000000000005</v>
      </c>
      <c r="J3" s="8">
        <v>29.51</v>
      </c>
      <c r="K3" s="8">
        <v>34.4</v>
      </c>
      <c r="L3" s="8">
        <v>31.630000000000003</v>
      </c>
      <c r="M3" s="8">
        <v>27.28</v>
      </c>
    </row>
    <row r="4" spans="1:13" s="8" customFormat="1" x14ac:dyDescent="0.25">
      <c r="A4" s="8">
        <v>3</v>
      </c>
      <c r="B4" s="8">
        <v>37.69</v>
      </c>
      <c r="C4" s="8">
        <v>38.32</v>
      </c>
      <c r="D4" s="8">
        <v>38.22</v>
      </c>
      <c r="E4" s="8">
        <v>37.71</v>
      </c>
      <c r="F4" s="8">
        <v>37.33</v>
      </c>
      <c r="G4" s="8">
        <v>38.76</v>
      </c>
      <c r="H4" s="8">
        <v>39.25</v>
      </c>
      <c r="I4" s="8">
        <v>38.06</v>
      </c>
      <c r="J4" s="8">
        <v>34.71</v>
      </c>
      <c r="K4" s="8">
        <v>37.340000000000003</v>
      </c>
      <c r="L4" s="8">
        <v>35.79</v>
      </c>
      <c r="M4" s="8">
        <v>31.2</v>
      </c>
    </row>
    <row r="5" spans="1:13" x14ac:dyDescent="0.25">
      <c r="A5" s="7">
        <v>4</v>
      </c>
      <c r="B5" s="7">
        <v>37.75</v>
      </c>
      <c r="C5" s="7">
        <v>40.68</v>
      </c>
      <c r="E5" s="7">
        <v>41.730000000000004</v>
      </c>
      <c r="F5" s="7">
        <v>39.35</v>
      </c>
      <c r="G5" s="7">
        <v>41.25</v>
      </c>
      <c r="H5" s="7">
        <v>44.87</v>
      </c>
      <c r="I5" s="7">
        <v>41.56</v>
      </c>
      <c r="J5" s="7">
        <v>33.17</v>
      </c>
      <c r="K5" s="7">
        <v>38.49</v>
      </c>
      <c r="L5" s="7">
        <v>37.820000000000014</v>
      </c>
      <c r="M5" s="7">
        <v>31.35</v>
      </c>
    </row>
    <row r="6" spans="1:13" x14ac:dyDescent="0.25">
      <c r="A6" s="7">
        <v>5</v>
      </c>
      <c r="B6" s="7">
        <v>37.479999999999997</v>
      </c>
      <c r="C6" s="7">
        <v>35.92</v>
      </c>
      <c r="D6" s="7">
        <v>37.21</v>
      </c>
      <c r="E6" s="7">
        <v>33.76</v>
      </c>
      <c r="G6" s="7">
        <v>34.69</v>
      </c>
      <c r="H6" s="7">
        <v>45.6</v>
      </c>
      <c r="I6" s="7">
        <v>34.15</v>
      </c>
      <c r="J6" s="7">
        <v>33.159999999999997</v>
      </c>
      <c r="K6" s="7">
        <v>35.29</v>
      </c>
      <c r="L6" s="7">
        <v>35.409999999999997</v>
      </c>
      <c r="M6" s="7">
        <v>25.1</v>
      </c>
    </row>
    <row r="7" spans="1:13" s="8" customFormat="1" x14ac:dyDescent="0.25">
      <c r="A7" s="8">
        <v>6</v>
      </c>
      <c r="B7" s="9">
        <v>29.66</v>
      </c>
      <c r="C7" s="9">
        <v>28.69</v>
      </c>
      <c r="D7" s="9">
        <v>28.700000000000003</v>
      </c>
      <c r="E7" s="9">
        <v>27.16</v>
      </c>
      <c r="F7" s="9">
        <v>27.450000000000003</v>
      </c>
      <c r="G7" s="9">
        <v>29.15</v>
      </c>
      <c r="H7" s="9">
        <v>29.8</v>
      </c>
      <c r="I7" s="9">
        <v>27.8</v>
      </c>
      <c r="J7" s="9">
        <v>22.25</v>
      </c>
      <c r="K7" s="9">
        <v>28.67</v>
      </c>
      <c r="L7" s="9">
        <v>25.53</v>
      </c>
      <c r="M7" s="8">
        <v>20.21</v>
      </c>
    </row>
    <row r="8" spans="1:13" x14ac:dyDescent="0.25">
      <c r="A8" s="7">
        <v>7</v>
      </c>
      <c r="I8" s="7">
        <v>36.35</v>
      </c>
      <c r="J8" s="7">
        <v>36.19</v>
      </c>
      <c r="K8" s="7">
        <v>39.159999999999997</v>
      </c>
      <c r="L8" s="7">
        <v>38.83</v>
      </c>
      <c r="M8" s="7">
        <v>31.32</v>
      </c>
    </row>
    <row r="9" spans="1:13" s="8" customFormat="1" x14ac:dyDescent="0.25">
      <c r="A9" s="8">
        <v>8</v>
      </c>
      <c r="D9" s="8">
        <v>37.5</v>
      </c>
      <c r="E9" s="8">
        <v>33.409999999999997</v>
      </c>
      <c r="H9" s="8">
        <v>38.659999999999997</v>
      </c>
      <c r="I9" s="8">
        <v>36.29</v>
      </c>
      <c r="J9" s="8">
        <v>30.909999999999997</v>
      </c>
      <c r="K9" s="8">
        <v>36.879999999999995</v>
      </c>
      <c r="L9" s="8">
        <v>33.85</v>
      </c>
      <c r="M9" s="8">
        <v>28.4</v>
      </c>
    </row>
    <row r="10" spans="1:13" x14ac:dyDescent="0.25">
      <c r="A10" s="7">
        <v>9</v>
      </c>
      <c r="B10" s="7">
        <v>43.23</v>
      </c>
      <c r="C10" s="7">
        <v>37.770000000000003</v>
      </c>
      <c r="D10" s="7">
        <v>40.79</v>
      </c>
      <c r="G10" s="7">
        <v>37.42</v>
      </c>
      <c r="H10" s="7">
        <v>37.880000000000003</v>
      </c>
      <c r="I10" s="7">
        <v>36.5</v>
      </c>
      <c r="J10" s="7">
        <v>31.29</v>
      </c>
      <c r="K10" s="7">
        <v>39.049999999999997</v>
      </c>
      <c r="L10" s="7">
        <v>35.19</v>
      </c>
      <c r="M10" s="7">
        <v>28.39</v>
      </c>
    </row>
    <row r="11" spans="1:13" x14ac:dyDescent="0.25">
      <c r="A11" s="7">
        <v>10</v>
      </c>
      <c r="B11" s="7">
        <v>37.67</v>
      </c>
      <c r="C11" s="7">
        <v>35.5</v>
      </c>
      <c r="D11" s="7">
        <v>37.380000000000003</v>
      </c>
      <c r="E11" s="7">
        <v>34.450000000000003</v>
      </c>
      <c r="F11" s="7">
        <v>39.83</v>
      </c>
      <c r="H11" s="7">
        <v>37.29</v>
      </c>
      <c r="I11" s="7">
        <v>34.14</v>
      </c>
      <c r="J11" s="7">
        <v>32.49</v>
      </c>
      <c r="K11" s="7">
        <v>46.43</v>
      </c>
      <c r="L11" s="7">
        <v>36.119999999999997</v>
      </c>
      <c r="M11" s="7">
        <v>28.5</v>
      </c>
    </row>
    <row r="12" spans="1:13" x14ac:dyDescent="0.25">
      <c r="A12" s="7">
        <v>11</v>
      </c>
      <c r="B12" s="7">
        <v>39.74</v>
      </c>
      <c r="C12" s="7">
        <v>42.3</v>
      </c>
      <c r="D12" s="7">
        <v>38.67</v>
      </c>
      <c r="E12" s="7">
        <v>43.46</v>
      </c>
      <c r="F12" s="7">
        <v>37.18</v>
      </c>
      <c r="H12" s="7">
        <v>43.7</v>
      </c>
      <c r="J12" s="7">
        <v>34.08</v>
      </c>
      <c r="K12" s="7">
        <v>40.08</v>
      </c>
      <c r="L12" s="7">
        <v>34</v>
      </c>
      <c r="M12" s="7">
        <v>28.36</v>
      </c>
    </row>
    <row r="13" spans="1:13" s="8" customFormat="1" x14ac:dyDescent="0.25">
      <c r="A13" s="8">
        <v>12</v>
      </c>
      <c r="B13" s="8">
        <v>34.08</v>
      </c>
      <c r="C13" s="8">
        <v>33.339999999999996</v>
      </c>
      <c r="D13" s="8">
        <v>34.75</v>
      </c>
      <c r="E13" s="8">
        <v>31.009999999999998</v>
      </c>
      <c r="F13" s="8">
        <v>34.29</v>
      </c>
      <c r="G13" s="8">
        <v>35.4</v>
      </c>
      <c r="H13" s="8">
        <v>35.099999999999994</v>
      </c>
      <c r="I13" s="8">
        <v>31.759999999999998</v>
      </c>
      <c r="J13" s="8">
        <v>27.419999999999998</v>
      </c>
      <c r="K13" s="8">
        <v>33.379999999999995</v>
      </c>
      <c r="L13" s="8">
        <v>30.57</v>
      </c>
      <c r="M13" s="8">
        <v>24.9</v>
      </c>
    </row>
    <row r="14" spans="1:13" s="8" customFormat="1" x14ac:dyDescent="0.25">
      <c r="A14" s="8">
        <v>13</v>
      </c>
      <c r="B14" s="8">
        <v>34.35</v>
      </c>
      <c r="C14" s="8">
        <v>35.9</v>
      </c>
      <c r="D14" s="8">
        <v>36.64</v>
      </c>
      <c r="E14" s="8">
        <v>33.5</v>
      </c>
      <c r="F14" s="8">
        <v>35.770000000000003</v>
      </c>
      <c r="G14" s="8">
        <v>37.200000000000003</v>
      </c>
      <c r="H14" s="8">
        <v>38.200000000000003</v>
      </c>
      <c r="I14" s="8">
        <v>34.78</v>
      </c>
      <c r="J14" s="8">
        <v>30.22</v>
      </c>
      <c r="K14" s="8">
        <v>35.49</v>
      </c>
      <c r="L14" s="8">
        <v>32.83</v>
      </c>
      <c r="M14" s="8">
        <v>26.3</v>
      </c>
    </row>
    <row r="15" spans="1:13" x14ac:dyDescent="0.25">
      <c r="A15" s="7">
        <v>14</v>
      </c>
      <c r="B15" s="7">
        <v>38.03</v>
      </c>
      <c r="C15" s="7">
        <v>32.74</v>
      </c>
      <c r="D15" s="7">
        <v>37.26</v>
      </c>
      <c r="E15" s="7">
        <v>32.68</v>
      </c>
      <c r="F15" s="7">
        <v>31.61</v>
      </c>
      <c r="G15" s="7">
        <v>33.520000000000003</v>
      </c>
      <c r="H15" s="7">
        <v>38.22</v>
      </c>
      <c r="I15" s="7">
        <v>38.53</v>
      </c>
      <c r="J15" s="7">
        <v>28.88</v>
      </c>
      <c r="K15" s="7">
        <v>31.88</v>
      </c>
      <c r="L15" s="7">
        <v>31.13</v>
      </c>
      <c r="M15" s="7">
        <v>26.7</v>
      </c>
    </row>
    <row r="16" spans="1:13" x14ac:dyDescent="0.25">
      <c r="A16" s="7">
        <v>15</v>
      </c>
      <c r="B16" s="7">
        <v>41.83</v>
      </c>
      <c r="C16" s="7">
        <v>45.269999999999996</v>
      </c>
      <c r="F16" s="7">
        <v>41.4</v>
      </c>
      <c r="G16" s="7">
        <v>37.68</v>
      </c>
      <c r="H16" s="7">
        <v>41.39</v>
      </c>
      <c r="I16" s="7">
        <v>36.74</v>
      </c>
      <c r="J16" s="7">
        <v>33.659999999999997</v>
      </c>
      <c r="K16" s="7">
        <v>38.07</v>
      </c>
      <c r="L16" s="7">
        <v>36.31</v>
      </c>
      <c r="M16" s="7">
        <v>32.369999999999997</v>
      </c>
    </row>
    <row r="17" spans="1:13" x14ac:dyDescent="0.25">
      <c r="A17" s="7">
        <v>16</v>
      </c>
      <c r="B17" s="7">
        <v>31.96</v>
      </c>
      <c r="C17" s="7">
        <v>33.24</v>
      </c>
      <c r="D17" s="7">
        <v>33.590000000000003</v>
      </c>
      <c r="E17" s="7">
        <v>32.01</v>
      </c>
      <c r="F17" s="7">
        <v>34.22</v>
      </c>
      <c r="G17" s="7">
        <v>34.94</v>
      </c>
      <c r="H17" s="7">
        <v>32.75</v>
      </c>
      <c r="I17" s="7">
        <v>30.18</v>
      </c>
      <c r="J17" s="7">
        <v>28.55</v>
      </c>
      <c r="K17" s="7">
        <v>37.049999999999997</v>
      </c>
      <c r="L17" s="7">
        <v>30.67</v>
      </c>
      <c r="M17" s="7">
        <v>25.69</v>
      </c>
    </row>
    <row r="18" spans="1:13" x14ac:dyDescent="0.25">
      <c r="A18" s="7">
        <v>17</v>
      </c>
      <c r="B18" s="7">
        <v>32.340000000000003</v>
      </c>
      <c r="C18" s="7">
        <v>30.46</v>
      </c>
      <c r="D18" s="7">
        <v>33.61</v>
      </c>
      <c r="E18" s="7">
        <v>29.81</v>
      </c>
      <c r="F18" s="7">
        <v>30.42</v>
      </c>
      <c r="G18" s="7">
        <v>31.05</v>
      </c>
      <c r="H18" s="7">
        <v>34.47</v>
      </c>
      <c r="J18" s="7">
        <v>30.44</v>
      </c>
      <c r="K18" s="7">
        <v>32.549999999999997</v>
      </c>
      <c r="L18" s="7">
        <v>29.03</v>
      </c>
      <c r="M18" s="7">
        <v>25.58</v>
      </c>
    </row>
    <row r="19" spans="1:13" x14ac:dyDescent="0.25">
      <c r="A19" s="7">
        <v>18</v>
      </c>
      <c r="B19" s="7">
        <v>26.6</v>
      </c>
      <c r="C19" s="7">
        <v>30.97</v>
      </c>
      <c r="D19" s="7">
        <v>31.73</v>
      </c>
      <c r="E19" s="7">
        <v>26.36</v>
      </c>
      <c r="F19" s="7">
        <v>29.96</v>
      </c>
      <c r="G19" s="7">
        <v>32.47</v>
      </c>
      <c r="H19" s="7">
        <v>31.03</v>
      </c>
      <c r="I19" s="7">
        <v>27.67</v>
      </c>
      <c r="J19" s="7">
        <v>25.62</v>
      </c>
      <c r="K19" s="7">
        <v>29.74</v>
      </c>
      <c r="L19" s="7">
        <v>27.99</v>
      </c>
      <c r="M19" s="9">
        <v>19.25</v>
      </c>
    </row>
    <row r="20" spans="1:13" x14ac:dyDescent="0.25">
      <c r="A20" s="7">
        <v>19</v>
      </c>
      <c r="B20" s="7">
        <v>25.05</v>
      </c>
      <c r="C20" s="7">
        <v>26.18</v>
      </c>
      <c r="D20" s="7">
        <v>26.12</v>
      </c>
      <c r="E20" s="7">
        <v>21.54</v>
      </c>
      <c r="F20" s="7">
        <v>26.7</v>
      </c>
      <c r="G20" s="7">
        <v>26.37</v>
      </c>
      <c r="H20" s="7">
        <v>26.26</v>
      </c>
      <c r="I20" s="7">
        <v>25.33</v>
      </c>
      <c r="J20" s="7">
        <v>21.2</v>
      </c>
      <c r="K20" s="7">
        <v>28.76</v>
      </c>
      <c r="L20" s="7">
        <v>24.56</v>
      </c>
      <c r="M20" s="9">
        <v>15.62</v>
      </c>
    </row>
    <row r="21" spans="1:13" x14ac:dyDescent="0.25">
      <c r="A21" s="7">
        <v>20</v>
      </c>
      <c r="B21" s="7">
        <v>24.96</v>
      </c>
      <c r="C21" s="7">
        <v>26.57</v>
      </c>
      <c r="D21" s="7">
        <v>26.71</v>
      </c>
      <c r="E21" s="7">
        <v>23.27</v>
      </c>
      <c r="F21" s="7">
        <v>25.46</v>
      </c>
      <c r="G21" s="7">
        <v>27.5</v>
      </c>
      <c r="H21" s="7">
        <v>22.96</v>
      </c>
      <c r="I21" s="7">
        <v>26.17</v>
      </c>
      <c r="J21" s="7">
        <v>23.4</v>
      </c>
      <c r="K21" s="7">
        <v>22.63</v>
      </c>
      <c r="L21" s="7">
        <v>25.55</v>
      </c>
      <c r="M21" s="9">
        <v>15.51</v>
      </c>
    </row>
    <row r="22" spans="1:13" x14ac:dyDescent="0.25">
      <c r="A22" s="7">
        <v>21</v>
      </c>
      <c r="B22" s="7">
        <v>35.42</v>
      </c>
      <c r="C22" s="7">
        <v>39.4</v>
      </c>
      <c r="D22" s="7">
        <v>39.64</v>
      </c>
      <c r="E22" s="7">
        <v>36.72</v>
      </c>
      <c r="F22" s="7">
        <v>38.67</v>
      </c>
      <c r="G22" s="7">
        <v>46.75</v>
      </c>
      <c r="H22" s="7">
        <v>36.159999999999997</v>
      </c>
      <c r="I22" s="7">
        <v>37.619999999999997</v>
      </c>
      <c r="J22" s="7">
        <v>36.61</v>
      </c>
      <c r="K22" s="7">
        <v>42.39</v>
      </c>
      <c r="M22" s="9">
        <v>29.36</v>
      </c>
    </row>
    <row r="23" spans="1:13" x14ac:dyDescent="0.25">
      <c r="A23" s="7">
        <v>22</v>
      </c>
      <c r="B23" s="7">
        <v>35.630000000000003</v>
      </c>
      <c r="C23" s="7">
        <v>38.83</v>
      </c>
      <c r="D23" s="7">
        <v>37.200000000000003</v>
      </c>
      <c r="E23" s="7">
        <v>34.03</v>
      </c>
      <c r="F23" s="7">
        <v>37.17</v>
      </c>
      <c r="G23" s="7">
        <v>37.43</v>
      </c>
      <c r="H23" s="7">
        <v>39.53</v>
      </c>
      <c r="I23" s="7">
        <v>36.96</v>
      </c>
      <c r="J23" s="7">
        <v>32.24</v>
      </c>
      <c r="K23" s="7">
        <v>33.58</v>
      </c>
      <c r="L23" s="7">
        <v>35.29</v>
      </c>
      <c r="M23" s="9">
        <v>26.24</v>
      </c>
    </row>
    <row r="24" spans="1:13" x14ac:dyDescent="0.25">
      <c r="A24" s="7">
        <v>23</v>
      </c>
      <c r="B24" s="7">
        <v>35.01</v>
      </c>
      <c r="C24" s="7">
        <v>36.31</v>
      </c>
      <c r="D24" s="7">
        <v>39.92</v>
      </c>
      <c r="E24" s="7">
        <v>34.07</v>
      </c>
      <c r="F24" s="7">
        <v>41.76</v>
      </c>
      <c r="G24" s="7">
        <v>48</v>
      </c>
      <c r="H24" s="7">
        <v>39.4</v>
      </c>
      <c r="I24" s="7">
        <v>39.29</v>
      </c>
      <c r="J24" s="7">
        <v>31.22</v>
      </c>
      <c r="K24" s="7">
        <v>35.29</v>
      </c>
      <c r="L24" s="7">
        <v>34.85</v>
      </c>
      <c r="M24" s="9">
        <v>28.08</v>
      </c>
    </row>
    <row r="25" spans="1:13" x14ac:dyDescent="0.25">
      <c r="A25" s="7">
        <v>24</v>
      </c>
      <c r="B25" s="7">
        <v>35.93</v>
      </c>
      <c r="C25" s="7">
        <v>35.83</v>
      </c>
      <c r="D25" s="7">
        <v>34.15</v>
      </c>
      <c r="E25" s="7">
        <v>34.43</v>
      </c>
      <c r="F25" s="7">
        <v>35.57</v>
      </c>
      <c r="G25" s="7">
        <v>35.630000000000003</v>
      </c>
      <c r="H25" s="7">
        <v>33.18</v>
      </c>
      <c r="I25" s="7">
        <v>34.32</v>
      </c>
      <c r="J25" s="7">
        <v>31.62</v>
      </c>
      <c r="K25" s="7">
        <v>37.630000000000003</v>
      </c>
      <c r="L25" s="7">
        <v>32.53</v>
      </c>
      <c r="M25" s="9">
        <v>26.91</v>
      </c>
    </row>
    <row r="26" spans="1:13" x14ac:dyDescent="0.25">
      <c r="A26" s="7">
        <v>25</v>
      </c>
      <c r="B26" s="7">
        <v>36.619999999999997</v>
      </c>
      <c r="C26" s="7">
        <v>40.65</v>
      </c>
      <c r="D26" s="7">
        <v>45.31</v>
      </c>
      <c r="E26" s="7">
        <v>38</v>
      </c>
      <c r="G26" s="7">
        <v>37.72</v>
      </c>
      <c r="H26" s="7">
        <v>38.32</v>
      </c>
      <c r="I26" s="7">
        <v>32.79</v>
      </c>
      <c r="J26" s="7">
        <v>31.07</v>
      </c>
      <c r="K26" s="7">
        <v>37.78</v>
      </c>
      <c r="L26" s="7">
        <v>39.049999999999997</v>
      </c>
      <c r="M26" s="9">
        <v>29.41</v>
      </c>
    </row>
    <row r="27" spans="1:13" x14ac:dyDescent="0.25">
      <c r="A27" s="7">
        <v>26</v>
      </c>
      <c r="B27" s="7">
        <v>35.229999999999997</v>
      </c>
      <c r="C27" s="7">
        <v>34.65</v>
      </c>
      <c r="D27" s="7">
        <v>35.72</v>
      </c>
      <c r="E27" s="7">
        <v>33.33</v>
      </c>
      <c r="F27" s="7">
        <v>39.1</v>
      </c>
      <c r="G27" s="7">
        <v>45.22</v>
      </c>
      <c r="H27" s="7">
        <v>42.6</v>
      </c>
      <c r="I27" s="7">
        <v>33.93</v>
      </c>
      <c r="J27" s="7">
        <v>30.37</v>
      </c>
      <c r="K27" s="7">
        <v>38.129999999999995</v>
      </c>
      <c r="L27" s="7">
        <v>32.659999999999997</v>
      </c>
      <c r="M27" s="9">
        <v>26.88</v>
      </c>
    </row>
    <row r="28" spans="1:13" x14ac:dyDescent="0.25">
      <c r="A28" s="7">
        <v>27</v>
      </c>
      <c r="B28" s="7">
        <v>36.17</v>
      </c>
      <c r="C28" s="7">
        <v>34.26</v>
      </c>
      <c r="D28" s="7">
        <v>35.81</v>
      </c>
      <c r="E28" s="7">
        <v>32.86</v>
      </c>
      <c r="F28" s="7">
        <v>35.590000000000003</v>
      </c>
      <c r="G28" s="7">
        <v>38.270000000000003</v>
      </c>
      <c r="H28" s="7">
        <v>44.93</v>
      </c>
      <c r="I28" s="7">
        <v>36.08</v>
      </c>
      <c r="J28" s="7">
        <v>32.74</v>
      </c>
      <c r="K28" s="7">
        <v>32.72</v>
      </c>
      <c r="L28" s="7">
        <v>33.08</v>
      </c>
      <c r="M28" s="9">
        <v>27.96</v>
      </c>
    </row>
    <row r="29" spans="1:13" x14ac:dyDescent="0.25">
      <c r="A29" s="7">
        <v>28</v>
      </c>
      <c r="B29" s="7">
        <v>35.380000000000003</v>
      </c>
      <c r="C29" s="7">
        <v>36.57</v>
      </c>
      <c r="E29" s="7">
        <v>34.450000000000003</v>
      </c>
      <c r="F29" s="7">
        <v>37.049999999999997</v>
      </c>
      <c r="G29" s="7">
        <v>43.45</v>
      </c>
      <c r="H29" s="7">
        <v>41.56</v>
      </c>
      <c r="I29" s="7">
        <v>40.03</v>
      </c>
      <c r="J29" s="7">
        <v>33.270000000000003</v>
      </c>
      <c r="K29" s="7">
        <v>39.36</v>
      </c>
      <c r="L29" s="7">
        <v>35.32</v>
      </c>
      <c r="M29" s="9">
        <v>30.03</v>
      </c>
    </row>
    <row r="30" spans="1:13" x14ac:dyDescent="0.25">
      <c r="A30" s="7">
        <v>29</v>
      </c>
      <c r="B30" s="7">
        <v>37.92</v>
      </c>
      <c r="C30" s="7">
        <v>42.76</v>
      </c>
      <c r="D30" s="7">
        <v>40.93</v>
      </c>
      <c r="E30" s="7">
        <v>36.39</v>
      </c>
      <c r="G30" s="7">
        <v>42.17</v>
      </c>
      <c r="H30" s="7">
        <v>37.770000000000003</v>
      </c>
      <c r="I30" s="7">
        <v>35.85</v>
      </c>
      <c r="J30" s="7">
        <v>31.82</v>
      </c>
      <c r="K30" s="7">
        <v>34.590000000000003</v>
      </c>
      <c r="L30" s="7">
        <v>34.03</v>
      </c>
      <c r="M30" s="9">
        <v>29.5</v>
      </c>
    </row>
    <row r="31" spans="1:13" x14ac:dyDescent="0.25">
      <c r="A31" s="7">
        <v>30</v>
      </c>
      <c r="B31" s="7">
        <v>35.83</v>
      </c>
      <c r="C31" s="7">
        <v>35.479999999999997</v>
      </c>
      <c r="D31" s="7">
        <v>35.549999999999997</v>
      </c>
      <c r="E31" s="7">
        <v>31.75</v>
      </c>
      <c r="F31" s="7">
        <v>35.200000000000003</v>
      </c>
      <c r="G31" s="7">
        <v>35.799999999999997</v>
      </c>
      <c r="H31" s="7">
        <v>34.6</v>
      </c>
      <c r="I31" s="7">
        <v>36.56</v>
      </c>
      <c r="J31" s="7">
        <v>32.270000000000003</v>
      </c>
      <c r="K31" s="7">
        <v>34.950000000000003</v>
      </c>
      <c r="L31" s="7">
        <v>31.46</v>
      </c>
      <c r="M31" s="9">
        <v>27.13</v>
      </c>
    </row>
    <row r="32" spans="1:13" s="8" customFormat="1" x14ac:dyDescent="0.25">
      <c r="A32" s="8">
        <v>31</v>
      </c>
      <c r="B32" s="8">
        <v>34.57</v>
      </c>
      <c r="C32" s="8">
        <v>34.67</v>
      </c>
      <c r="D32" s="8">
        <v>35.42</v>
      </c>
      <c r="E32" s="8">
        <v>33.5</v>
      </c>
      <c r="F32" s="8">
        <v>34.090000000000003</v>
      </c>
      <c r="G32" s="8">
        <v>35.5</v>
      </c>
      <c r="H32" s="8">
        <v>36.47</v>
      </c>
      <c r="I32" s="8">
        <v>33.08</v>
      </c>
      <c r="J32" s="8">
        <v>28.55</v>
      </c>
      <c r="K32" s="8">
        <v>33.56</v>
      </c>
      <c r="L32" s="8">
        <v>31.1</v>
      </c>
      <c r="M32" s="8">
        <v>27.52</v>
      </c>
    </row>
    <row r="33" spans="1:13" s="8" customFormat="1" x14ac:dyDescent="0.25">
      <c r="A33" s="8">
        <v>32</v>
      </c>
      <c r="B33" s="8">
        <v>33.53</v>
      </c>
      <c r="C33" s="8">
        <v>35.14</v>
      </c>
      <c r="D33" s="8">
        <v>36.089999999999996</v>
      </c>
      <c r="E33" s="8">
        <v>31.349999999999998</v>
      </c>
      <c r="F33" s="8">
        <v>36.849999999999994</v>
      </c>
      <c r="G33" s="8">
        <v>37.26</v>
      </c>
      <c r="H33" s="8">
        <v>36.83</v>
      </c>
      <c r="I33" s="8">
        <v>32.379999999999995</v>
      </c>
      <c r="J33" s="8">
        <v>28.959999999999997</v>
      </c>
      <c r="K33" s="8">
        <v>33.83</v>
      </c>
      <c r="L33" s="8">
        <v>32.11</v>
      </c>
      <c r="M33" s="8">
        <v>26.24</v>
      </c>
    </row>
    <row r="34" spans="1:13" s="8" customFormat="1" x14ac:dyDescent="0.25">
      <c r="A34" s="8">
        <v>33</v>
      </c>
      <c r="B34" s="8">
        <v>36.15</v>
      </c>
      <c r="C34" s="8">
        <v>34.520000000000003</v>
      </c>
      <c r="D34" s="8">
        <v>36.049999999999997</v>
      </c>
      <c r="E34" s="8">
        <v>33.82</v>
      </c>
      <c r="F34" s="8">
        <v>37.04</v>
      </c>
      <c r="G34" s="8">
        <v>37.43</v>
      </c>
      <c r="H34" s="8">
        <v>36.93</v>
      </c>
      <c r="I34" s="8">
        <v>34.9</v>
      </c>
      <c r="J34" s="8">
        <v>32.549999999999997</v>
      </c>
      <c r="K34" s="8">
        <v>33.5</v>
      </c>
      <c r="L34" s="8">
        <v>33.9</v>
      </c>
      <c r="M34" s="8">
        <v>29.34</v>
      </c>
    </row>
    <row r="35" spans="1:13" s="8" customFormat="1" x14ac:dyDescent="0.25">
      <c r="A35" s="8">
        <v>34</v>
      </c>
      <c r="B35" s="8">
        <v>36.489999999999995</v>
      </c>
      <c r="C35" s="8">
        <v>35.739999999999995</v>
      </c>
      <c r="D35" s="8">
        <v>36.47</v>
      </c>
      <c r="E35" s="8">
        <v>36.11</v>
      </c>
      <c r="F35" s="8">
        <v>36.19</v>
      </c>
      <c r="G35" s="8">
        <v>37.15</v>
      </c>
      <c r="H35" s="8">
        <v>36.9</v>
      </c>
      <c r="I35" s="8">
        <v>33.869999999999997</v>
      </c>
      <c r="J35" s="8">
        <v>31.17</v>
      </c>
      <c r="K35" s="8">
        <v>35.79</v>
      </c>
      <c r="L35" s="8">
        <v>33.049999999999997</v>
      </c>
      <c r="M35" s="8">
        <v>29.31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35"/>
  <sheetViews>
    <sheetView workbookViewId="0">
      <selection activeCell="F17" sqref="F17"/>
    </sheetView>
  </sheetViews>
  <sheetFormatPr defaultRowHeight="14.4" x14ac:dyDescent="0.25"/>
  <sheetData>
    <row r="1" spans="1:12" x14ac:dyDescent="0.25">
      <c r="B1" t="s">
        <v>13</v>
      </c>
      <c r="C1" t="s">
        <v>14</v>
      </c>
      <c r="D1" t="s">
        <v>24</v>
      </c>
      <c r="E1" t="s">
        <v>16</v>
      </c>
      <c r="F1" t="s">
        <v>17</v>
      </c>
      <c r="G1" t="s">
        <v>18</v>
      </c>
      <c r="H1" t="s">
        <v>19</v>
      </c>
      <c r="I1" t="s">
        <v>20</v>
      </c>
      <c r="J1" t="s">
        <v>25</v>
      </c>
      <c r="K1" t="s">
        <v>22</v>
      </c>
      <c r="L1" t="s">
        <v>23</v>
      </c>
    </row>
    <row r="2" spans="1:12" s="1" customFormat="1" x14ac:dyDescent="0.25">
      <c r="A2" s="1">
        <v>1</v>
      </c>
      <c r="B2" s="1">
        <f>'QPcr Raw Data'!B2-'QPcr Raw Data'!$M2</f>
        <v>6.9100000000000037</v>
      </c>
      <c r="C2" s="1">
        <f>'QPcr Raw Data'!C2-'QPcr Raw Data'!$M2</f>
        <v>7.5899999999999963</v>
      </c>
      <c r="D2" s="1">
        <f>'QPcr Raw Data'!D2-'QPcr Raw Data'!$M2</f>
        <v>8.5</v>
      </c>
      <c r="E2" s="1">
        <f>'QPcr Raw Data'!E2-'QPcr Raw Data'!$M2</f>
        <v>5.5300000000000011</v>
      </c>
      <c r="F2" s="1">
        <f>'QPcr Raw Data'!F2-'QPcr Raw Data'!$M2</f>
        <v>7.5200000000000031</v>
      </c>
      <c r="G2" s="1">
        <f>'QPcr Raw Data'!G2-'QPcr Raw Data'!$M2</f>
        <v>8.5899999999999963</v>
      </c>
      <c r="H2" s="1">
        <f>'QPcr Raw Data'!H2-'QPcr Raw Data'!$M2</f>
        <v>9.5</v>
      </c>
      <c r="I2" s="1">
        <f>'QPcr Raw Data'!I2-'QPcr Raw Data'!$M2</f>
        <v>6.1400000000000006</v>
      </c>
      <c r="J2" s="1">
        <f>'QPcr Raw Data'!J2-'QPcr Raw Data'!$M2</f>
        <v>2.34</v>
      </c>
      <c r="K2" s="1">
        <f>'QPcr Raw Data'!K2-'QPcr Raw Data'!$M2</f>
        <v>7.1999999999999957</v>
      </c>
      <c r="L2" s="1">
        <f>'QPcr Raw Data'!L2-'QPcr Raw Data'!$M2</f>
        <v>4.8500000000000014</v>
      </c>
    </row>
    <row r="3" spans="1:12" s="1" customFormat="1" x14ac:dyDescent="0.25">
      <c r="A3" s="1">
        <v>2</v>
      </c>
      <c r="B3" s="1">
        <f>'QPcr Raw Data'!B3-'QPcr Raw Data'!$M3</f>
        <v>8.1599999999999966</v>
      </c>
      <c r="C3" s="1">
        <f>'QPcr Raw Data'!C3-'QPcr Raw Data'!$M3</f>
        <v>8.5</v>
      </c>
      <c r="D3" s="1">
        <f>'QPcr Raw Data'!D3-'QPcr Raw Data'!$M3</f>
        <v>8.8999999999999986</v>
      </c>
      <c r="E3" s="1">
        <f>'QPcr Raw Data'!E3-'QPcr Raw Data'!$M3</f>
        <v>6.4699999999999989</v>
      </c>
      <c r="F3" s="1">
        <f>'QPcr Raw Data'!F3-'QPcr Raw Data'!$M3</f>
        <v>9.019999999999996</v>
      </c>
      <c r="G3" s="1">
        <f>'QPcr Raw Data'!G3-'QPcr Raw Data'!$M3</f>
        <v>10.61</v>
      </c>
      <c r="H3" s="1">
        <f>'QPcr Raw Data'!H3-'QPcr Raw Data'!$M3</f>
        <v>9.5600000000000023</v>
      </c>
      <c r="I3" s="1">
        <f>'QPcr Raw Data'!I3-'QPcr Raw Data'!$M3</f>
        <v>6.480000000000004</v>
      </c>
      <c r="J3" s="1">
        <f>'QPcr Raw Data'!J3-'QPcr Raw Data'!$M3</f>
        <v>2.2300000000000004</v>
      </c>
      <c r="K3" s="1">
        <f>'QPcr Raw Data'!K3-'QPcr Raw Data'!$M3</f>
        <v>7.1199999999999974</v>
      </c>
      <c r="L3" s="1">
        <f>'QPcr Raw Data'!L3-'QPcr Raw Data'!$M3</f>
        <v>4.3500000000000014</v>
      </c>
    </row>
    <row r="4" spans="1:12" s="1" customFormat="1" x14ac:dyDescent="0.25">
      <c r="A4" s="1">
        <v>3</v>
      </c>
      <c r="B4" s="1">
        <f>'QPcr Raw Data'!B4-'QPcr Raw Data'!$M4</f>
        <v>6.4899999999999984</v>
      </c>
      <c r="C4" s="1">
        <f>'QPcr Raw Data'!C4-'QPcr Raw Data'!$M4</f>
        <v>7.120000000000001</v>
      </c>
      <c r="D4" s="1">
        <f>'QPcr Raw Data'!D4-'QPcr Raw Data'!$M4</f>
        <v>7.02</v>
      </c>
      <c r="E4" s="1">
        <f>'QPcr Raw Data'!E4-'QPcr Raw Data'!$M4</f>
        <v>6.5100000000000016</v>
      </c>
      <c r="F4" s="1">
        <f>'QPcr Raw Data'!F4-'QPcr Raw Data'!$M4</f>
        <v>6.129999999999999</v>
      </c>
      <c r="G4" s="1">
        <f>'QPcr Raw Data'!G4-'QPcr Raw Data'!$M4</f>
        <v>7.5599999999999987</v>
      </c>
      <c r="H4" s="1">
        <f>'QPcr Raw Data'!H4-'QPcr Raw Data'!$M4</f>
        <v>8.0500000000000007</v>
      </c>
      <c r="I4" s="1">
        <f>'QPcr Raw Data'!I4-'QPcr Raw Data'!$M4</f>
        <v>6.860000000000003</v>
      </c>
      <c r="J4" s="1">
        <f>'QPcr Raw Data'!J4-'QPcr Raw Data'!$M4</f>
        <v>3.5100000000000016</v>
      </c>
      <c r="K4" s="1">
        <f>'QPcr Raw Data'!K4-'QPcr Raw Data'!$M4</f>
        <v>6.1400000000000041</v>
      </c>
      <c r="L4" s="1">
        <f>'QPcr Raw Data'!L4-'QPcr Raw Data'!$M4</f>
        <v>4.59</v>
      </c>
    </row>
    <row r="5" spans="1:12" s="1" customFormat="1" x14ac:dyDescent="0.25">
      <c r="A5" s="1">
        <v>4</v>
      </c>
      <c r="B5" s="1">
        <f>'QPcr Raw Data'!B5-'QPcr Raw Data'!$M5</f>
        <v>6.3999999999999986</v>
      </c>
      <c r="C5" s="1">
        <f>'QPcr Raw Data'!C5-'QPcr Raw Data'!$M5</f>
        <v>9.3299999999999983</v>
      </c>
      <c r="E5" s="1">
        <f>'QPcr Raw Data'!E5-'QPcr Raw Data'!$M5</f>
        <v>10.380000000000003</v>
      </c>
      <c r="F5" s="1">
        <f>'QPcr Raw Data'!F5-'QPcr Raw Data'!$M5</f>
        <v>8</v>
      </c>
      <c r="G5" s="1">
        <f>'QPcr Raw Data'!G5-'QPcr Raw Data'!$M5</f>
        <v>9.8999999999999986</v>
      </c>
      <c r="H5" s="1">
        <f>'QPcr Raw Data'!H5-'QPcr Raw Data'!$M5</f>
        <v>13.519999999999996</v>
      </c>
      <c r="I5" s="1">
        <f>'QPcr Raw Data'!I5-'QPcr Raw Data'!$M5</f>
        <v>10.210000000000001</v>
      </c>
      <c r="J5" s="1">
        <f>'QPcr Raw Data'!J5-'QPcr Raw Data'!$M5</f>
        <v>1.8200000000000003</v>
      </c>
      <c r="K5" s="1">
        <f>'QPcr Raw Data'!K5-'QPcr Raw Data'!$M5</f>
        <v>7.1400000000000006</v>
      </c>
      <c r="L5" s="1">
        <f>'QPcr Raw Data'!L5-'QPcr Raw Data'!$M5</f>
        <v>6.4700000000000131</v>
      </c>
    </row>
    <row r="6" spans="1:12" s="1" customFormat="1" x14ac:dyDescent="0.25">
      <c r="A6" s="1">
        <v>5</v>
      </c>
      <c r="B6" s="1">
        <f>'QPcr Raw Data'!B6-'QPcr Raw Data'!$M6</f>
        <v>12.379999999999995</v>
      </c>
      <c r="C6" s="1">
        <f>'QPcr Raw Data'!C6-'QPcr Raw Data'!$M6</f>
        <v>10.82</v>
      </c>
      <c r="D6" s="1">
        <f>'QPcr Raw Data'!D6-'QPcr Raw Data'!$M6</f>
        <v>12.11</v>
      </c>
      <c r="E6" s="1">
        <f>'QPcr Raw Data'!E6-'QPcr Raw Data'!$M6</f>
        <v>8.6599999999999966</v>
      </c>
      <c r="G6" s="1">
        <f>'QPcr Raw Data'!G6-'QPcr Raw Data'!$M6</f>
        <v>9.5899999999999963</v>
      </c>
      <c r="H6" s="1">
        <f>'QPcr Raw Data'!H6-'QPcr Raw Data'!$M6</f>
        <v>20.5</v>
      </c>
      <c r="I6" s="1">
        <f>'QPcr Raw Data'!I6-'QPcr Raw Data'!$M6</f>
        <v>9.0499999999999972</v>
      </c>
      <c r="J6" s="1">
        <f>'QPcr Raw Data'!J6-'QPcr Raw Data'!$M6</f>
        <v>8.0599999999999952</v>
      </c>
      <c r="K6" s="1">
        <f>'QPcr Raw Data'!K6-'QPcr Raw Data'!$M6</f>
        <v>10.189999999999998</v>
      </c>
      <c r="L6" s="1">
        <f>'QPcr Raw Data'!L6-'QPcr Raw Data'!$M6</f>
        <v>10.309999999999995</v>
      </c>
    </row>
    <row r="7" spans="1:12" s="1" customFormat="1" x14ac:dyDescent="0.25">
      <c r="A7" s="1">
        <v>6</v>
      </c>
      <c r="B7" s="1">
        <f>'QPcr Raw Data'!B7-'QPcr Raw Data'!$M7</f>
        <v>9.4499999999999993</v>
      </c>
      <c r="C7" s="1">
        <f>'QPcr Raw Data'!C7-'QPcr Raw Data'!$M7</f>
        <v>8.48</v>
      </c>
      <c r="D7" s="1">
        <f>'QPcr Raw Data'!D7-'QPcr Raw Data'!$M7</f>
        <v>8.490000000000002</v>
      </c>
      <c r="E7" s="1">
        <f>'QPcr Raw Data'!E7-'QPcr Raw Data'!$M7</f>
        <v>6.9499999999999993</v>
      </c>
      <c r="F7" s="1">
        <f>'QPcr Raw Data'!F7-'QPcr Raw Data'!$M7</f>
        <v>7.240000000000002</v>
      </c>
      <c r="G7" s="1">
        <f>'QPcr Raw Data'!G7-'QPcr Raw Data'!$M7</f>
        <v>8.9399999999999977</v>
      </c>
      <c r="H7" s="1">
        <f>'QPcr Raw Data'!H7-'QPcr Raw Data'!$M7</f>
        <v>9.59</v>
      </c>
      <c r="I7" s="1">
        <f>'QPcr Raw Data'!I7-'QPcr Raw Data'!$M7</f>
        <v>7.59</v>
      </c>
      <c r="J7" s="1">
        <f>'QPcr Raw Data'!J7-'QPcr Raw Data'!$M7</f>
        <v>2.0399999999999991</v>
      </c>
      <c r="K7" s="1">
        <f>'QPcr Raw Data'!K7-'QPcr Raw Data'!$M7</f>
        <v>8.4600000000000009</v>
      </c>
      <c r="L7" s="1">
        <f>'QPcr Raw Data'!L7-'QPcr Raw Data'!$M7</f>
        <v>5.32</v>
      </c>
    </row>
    <row r="8" spans="1:12" s="1" customFormat="1" x14ac:dyDescent="0.25">
      <c r="A8" s="1">
        <v>7</v>
      </c>
      <c r="I8" s="1">
        <f>'QPcr Raw Data'!I8-'QPcr Raw Data'!$M8</f>
        <v>5.0300000000000011</v>
      </c>
      <c r="J8" s="1">
        <f>'QPcr Raw Data'!J8-'QPcr Raw Data'!$M8</f>
        <v>4.8699999999999974</v>
      </c>
      <c r="K8" s="1">
        <f>'QPcr Raw Data'!K8-'QPcr Raw Data'!$M8</f>
        <v>7.8399999999999963</v>
      </c>
      <c r="L8" s="1">
        <f>'QPcr Raw Data'!L8-'QPcr Raw Data'!$M8</f>
        <v>7.509999999999998</v>
      </c>
    </row>
    <row r="9" spans="1:12" s="1" customFormat="1" x14ac:dyDescent="0.25">
      <c r="A9" s="1">
        <v>8</v>
      </c>
      <c r="D9" s="1">
        <f>'QPcr Raw Data'!D9-'QPcr Raw Data'!$M9</f>
        <v>9.1000000000000014</v>
      </c>
      <c r="E9" s="1">
        <f>'QPcr Raw Data'!E9-'QPcr Raw Data'!$M9</f>
        <v>5.009999999999998</v>
      </c>
      <c r="H9" s="1">
        <f>'QPcr Raw Data'!H9-'QPcr Raw Data'!$M9</f>
        <v>10.259999999999998</v>
      </c>
      <c r="I9" s="1">
        <f>'QPcr Raw Data'!I9-'QPcr Raw Data'!$M9</f>
        <v>7.8900000000000006</v>
      </c>
      <c r="J9" s="1">
        <f>'QPcr Raw Data'!J9-'QPcr Raw Data'!$M9</f>
        <v>2.509999999999998</v>
      </c>
      <c r="K9" s="1">
        <f>'QPcr Raw Data'!K9-'QPcr Raw Data'!$M9</f>
        <v>8.4799999999999969</v>
      </c>
      <c r="L9" s="1">
        <f>'QPcr Raw Data'!L9-'QPcr Raw Data'!$M9</f>
        <v>5.4500000000000028</v>
      </c>
    </row>
    <row r="10" spans="1:12" s="1" customFormat="1" x14ac:dyDescent="0.25">
      <c r="A10" s="1">
        <v>9</v>
      </c>
      <c r="B10" s="1">
        <f>'QPcr Raw Data'!B10-'QPcr Raw Data'!$M10</f>
        <v>14.839999999999996</v>
      </c>
      <c r="C10" s="1">
        <f>'QPcr Raw Data'!C10-'QPcr Raw Data'!$M10</f>
        <v>9.3800000000000026</v>
      </c>
      <c r="D10" s="1">
        <f>'QPcr Raw Data'!D10-'QPcr Raw Data'!$M10</f>
        <v>12.399999999999999</v>
      </c>
      <c r="G10" s="1">
        <f>'QPcr Raw Data'!G10-'QPcr Raw Data'!$M10</f>
        <v>9.0300000000000011</v>
      </c>
      <c r="H10" s="1">
        <f>'QPcr Raw Data'!H10-'QPcr Raw Data'!$M10</f>
        <v>9.490000000000002</v>
      </c>
      <c r="I10" s="1">
        <f>'QPcr Raw Data'!I10-'QPcr Raw Data'!$M10</f>
        <v>8.11</v>
      </c>
      <c r="J10" s="1">
        <f>'QPcr Raw Data'!J10-'QPcr Raw Data'!$M10</f>
        <v>2.8999999999999986</v>
      </c>
      <c r="K10" s="1">
        <f>'QPcr Raw Data'!K10-'QPcr Raw Data'!$M10</f>
        <v>10.659999999999997</v>
      </c>
      <c r="L10" s="1">
        <f>'QPcr Raw Data'!L10-'QPcr Raw Data'!$M10</f>
        <v>6.7999999999999972</v>
      </c>
    </row>
    <row r="11" spans="1:12" x14ac:dyDescent="0.25">
      <c r="A11" s="1">
        <v>10</v>
      </c>
      <c r="B11" s="1">
        <f>'QPcr Raw Data'!B11-'QPcr Raw Data'!$M11</f>
        <v>9.1700000000000017</v>
      </c>
      <c r="C11" s="1">
        <f>'QPcr Raw Data'!C11-'QPcr Raw Data'!$M11</f>
        <v>7</v>
      </c>
      <c r="D11" s="1">
        <f>'QPcr Raw Data'!D11-'QPcr Raw Data'!$M11</f>
        <v>8.8800000000000026</v>
      </c>
      <c r="E11" s="1">
        <f>'QPcr Raw Data'!E11-'QPcr Raw Data'!$M11</f>
        <v>5.9500000000000028</v>
      </c>
      <c r="F11" s="1">
        <f>'QPcr Raw Data'!F11-'QPcr Raw Data'!$M11</f>
        <v>11.329999999999998</v>
      </c>
      <c r="G11" s="1"/>
      <c r="H11" s="1">
        <f>'QPcr Raw Data'!H11-'QPcr Raw Data'!$M11</f>
        <v>8.7899999999999991</v>
      </c>
      <c r="I11" s="1">
        <f>'QPcr Raw Data'!I11-'QPcr Raw Data'!$M11</f>
        <v>5.6400000000000006</v>
      </c>
      <c r="J11" s="1">
        <f>'QPcr Raw Data'!J11-'QPcr Raw Data'!$M11</f>
        <v>3.990000000000002</v>
      </c>
      <c r="K11" s="1">
        <f>'QPcr Raw Data'!K11-'QPcr Raw Data'!$M11</f>
        <v>17.93</v>
      </c>
      <c r="L11" s="1">
        <f>'QPcr Raw Data'!L11-'QPcr Raw Data'!$M11</f>
        <v>7.6199999999999974</v>
      </c>
    </row>
    <row r="12" spans="1:12" x14ac:dyDescent="0.25">
      <c r="A12" s="1">
        <v>11</v>
      </c>
      <c r="B12" s="1">
        <f>'QPcr Raw Data'!B12-'QPcr Raw Data'!$M12</f>
        <v>11.380000000000003</v>
      </c>
      <c r="C12" s="1">
        <f>'QPcr Raw Data'!C12-'QPcr Raw Data'!$M12</f>
        <v>13.939999999999998</v>
      </c>
      <c r="D12" s="1">
        <f>'QPcr Raw Data'!D12-'QPcr Raw Data'!$M12</f>
        <v>10.310000000000002</v>
      </c>
      <c r="E12" s="1">
        <f>'QPcr Raw Data'!E12-'QPcr Raw Data'!$M12</f>
        <v>15.100000000000001</v>
      </c>
      <c r="F12" s="1">
        <f>'QPcr Raw Data'!F12-'QPcr Raw Data'!$M12</f>
        <v>8.82</v>
      </c>
      <c r="G12" s="1"/>
      <c r="H12" s="1">
        <f>'QPcr Raw Data'!H12-'QPcr Raw Data'!$M12</f>
        <v>15.340000000000003</v>
      </c>
      <c r="I12" s="1"/>
      <c r="J12" s="1">
        <f>'QPcr Raw Data'!J12-'QPcr Raw Data'!$M12</f>
        <v>5.7199999999999989</v>
      </c>
      <c r="K12" s="1">
        <f>'QPcr Raw Data'!K12-'QPcr Raw Data'!$M12</f>
        <v>11.719999999999999</v>
      </c>
      <c r="L12" s="1">
        <f>'QPcr Raw Data'!L12-'QPcr Raw Data'!$M12</f>
        <v>5.6400000000000006</v>
      </c>
    </row>
    <row r="13" spans="1:12" x14ac:dyDescent="0.25">
      <c r="A13" s="1">
        <v>12</v>
      </c>
      <c r="B13" s="1">
        <f>'QPcr Raw Data'!B13-'QPcr Raw Data'!$M13</f>
        <v>9.18</v>
      </c>
      <c r="C13" s="1">
        <f>'QPcr Raw Data'!C13-'QPcr Raw Data'!$M13</f>
        <v>8.4399999999999977</v>
      </c>
      <c r="D13" s="1">
        <f>'QPcr Raw Data'!D13-'QPcr Raw Data'!$M13</f>
        <v>9.8500000000000014</v>
      </c>
      <c r="E13" s="1">
        <f>'QPcr Raw Data'!E13-'QPcr Raw Data'!$M13</f>
        <v>6.1099999999999994</v>
      </c>
      <c r="F13" s="1">
        <f>'QPcr Raw Data'!F13-'QPcr Raw Data'!$M13</f>
        <v>9.39</v>
      </c>
      <c r="G13" s="1">
        <f>'QPcr Raw Data'!G13-'QPcr Raw Data'!$M13</f>
        <v>10.5</v>
      </c>
      <c r="H13" s="1">
        <f>'QPcr Raw Data'!H13-'QPcr Raw Data'!$M13</f>
        <v>10.199999999999996</v>
      </c>
      <c r="I13" s="1">
        <f>'QPcr Raw Data'!I13-'QPcr Raw Data'!$M13</f>
        <v>6.8599999999999994</v>
      </c>
      <c r="J13" s="1">
        <f>'QPcr Raw Data'!J13-'QPcr Raw Data'!$M13</f>
        <v>2.5199999999999996</v>
      </c>
      <c r="K13" s="1">
        <f>'QPcr Raw Data'!K13-'QPcr Raw Data'!$M13</f>
        <v>8.4799999999999969</v>
      </c>
      <c r="L13" s="1">
        <f>'QPcr Raw Data'!L13-'QPcr Raw Data'!$M13</f>
        <v>5.6700000000000017</v>
      </c>
    </row>
    <row r="14" spans="1:12" x14ac:dyDescent="0.25">
      <c r="A14" s="1">
        <v>13</v>
      </c>
      <c r="B14" s="1">
        <f>'QPcr Raw Data'!B14-'QPcr Raw Data'!$M14</f>
        <v>8.0500000000000007</v>
      </c>
      <c r="C14" s="1">
        <f>'QPcr Raw Data'!C14-'QPcr Raw Data'!$M14</f>
        <v>9.5999999999999979</v>
      </c>
      <c r="D14" s="1">
        <f>'QPcr Raw Data'!D14-'QPcr Raw Data'!$M14</f>
        <v>10.34</v>
      </c>
      <c r="E14" s="1">
        <f>'QPcr Raw Data'!E14-'QPcr Raw Data'!$M14</f>
        <v>7.1999999999999993</v>
      </c>
      <c r="F14" s="1">
        <f>'QPcr Raw Data'!F14-'QPcr Raw Data'!$M14</f>
        <v>9.4700000000000024</v>
      </c>
      <c r="G14" s="1">
        <f>'QPcr Raw Data'!G14-'QPcr Raw Data'!$M14</f>
        <v>10.900000000000002</v>
      </c>
      <c r="H14" s="1">
        <f>'QPcr Raw Data'!H14-'QPcr Raw Data'!$M14</f>
        <v>11.900000000000002</v>
      </c>
      <c r="I14" s="1">
        <f>'QPcr Raw Data'!I14-'QPcr Raw Data'!$M14</f>
        <v>8.48</v>
      </c>
      <c r="J14" s="1">
        <f>'QPcr Raw Data'!J14-'QPcr Raw Data'!$M14</f>
        <v>3.9199999999999982</v>
      </c>
      <c r="K14" s="1">
        <f>'QPcr Raw Data'!K14-'QPcr Raw Data'!$M14</f>
        <v>9.1900000000000013</v>
      </c>
      <c r="L14" s="1">
        <f>'QPcr Raw Data'!L14-'QPcr Raw Data'!$M14</f>
        <v>6.5299999999999976</v>
      </c>
    </row>
    <row r="15" spans="1:12" x14ac:dyDescent="0.25">
      <c r="A15" s="1">
        <v>14</v>
      </c>
      <c r="B15" s="1">
        <f>'QPcr Raw Data'!B15-'QPcr Raw Data'!$M15</f>
        <v>11.330000000000002</v>
      </c>
      <c r="C15" s="1">
        <f>'QPcr Raw Data'!C15-'QPcr Raw Data'!$M15</f>
        <v>6.0400000000000027</v>
      </c>
      <c r="D15" s="1">
        <f>'QPcr Raw Data'!D15-'QPcr Raw Data'!$M15</f>
        <v>10.559999999999999</v>
      </c>
      <c r="E15" s="1">
        <f>'QPcr Raw Data'!E15-'QPcr Raw Data'!$M15</f>
        <v>5.98</v>
      </c>
      <c r="F15" s="1">
        <f>'QPcr Raw Data'!F15-'QPcr Raw Data'!$M15</f>
        <v>4.91</v>
      </c>
      <c r="G15" s="1">
        <f>'QPcr Raw Data'!G15-'QPcr Raw Data'!$M15</f>
        <v>6.8200000000000038</v>
      </c>
      <c r="H15" s="1">
        <f>'QPcr Raw Data'!H15-'QPcr Raw Data'!$M15</f>
        <v>11.52</v>
      </c>
      <c r="I15" s="1">
        <f>'QPcr Raw Data'!I15-'QPcr Raw Data'!$M15</f>
        <v>11.830000000000002</v>
      </c>
      <c r="J15" s="1">
        <f>'QPcr Raw Data'!J15-'QPcr Raw Data'!$M15</f>
        <v>2.1799999999999997</v>
      </c>
      <c r="K15" s="1">
        <f>'QPcr Raw Data'!K15-'QPcr Raw Data'!$M15</f>
        <v>5.18</v>
      </c>
      <c r="L15" s="1">
        <f>'QPcr Raw Data'!L15-'QPcr Raw Data'!$M15</f>
        <v>4.43</v>
      </c>
    </row>
    <row r="16" spans="1:12" x14ac:dyDescent="0.25">
      <c r="A16" s="1">
        <v>15</v>
      </c>
      <c r="B16" s="1">
        <f>'QPcr Raw Data'!B16-'QPcr Raw Data'!$M16</f>
        <v>9.4600000000000009</v>
      </c>
      <c r="C16" s="1">
        <f>'QPcr Raw Data'!C16-'QPcr Raw Data'!$M16</f>
        <v>12.899999999999999</v>
      </c>
      <c r="D16" s="1"/>
      <c r="E16" s="1"/>
      <c r="F16" s="1">
        <f>'QPcr Raw Data'!F16-'QPcr Raw Data'!$M16</f>
        <v>9.0300000000000011</v>
      </c>
      <c r="G16" s="1">
        <f>'QPcr Raw Data'!G16-'QPcr Raw Data'!$M16</f>
        <v>5.3100000000000023</v>
      </c>
      <c r="H16" s="1">
        <f>'QPcr Raw Data'!H16-'QPcr Raw Data'!$M16</f>
        <v>9.0200000000000031</v>
      </c>
      <c r="I16" s="1">
        <f>'QPcr Raw Data'!I16-'QPcr Raw Data'!$M16</f>
        <v>4.3700000000000045</v>
      </c>
      <c r="J16" s="1">
        <f>'QPcr Raw Data'!J16-'QPcr Raw Data'!$M16</f>
        <v>1.2899999999999991</v>
      </c>
      <c r="K16" s="1">
        <f>'QPcr Raw Data'!K16-'QPcr Raw Data'!$M16</f>
        <v>5.7000000000000028</v>
      </c>
      <c r="L16" s="1">
        <f>'QPcr Raw Data'!L16-'QPcr Raw Data'!$M16</f>
        <v>3.9400000000000048</v>
      </c>
    </row>
    <row r="17" spans="1:12" x14ac:dyDescent="0.25">
      <c r="A17" s="1">
        <v>16</v>
      </c>
      <c r="B17" s="1">
        <f>'QPcr Raw Data'!B17-'QPcr Raw Data'!$M17</f>
        <v>6.27</v>
      </c>
      <c r="C17" s="1">
        <f>'QPcr Raw Data'!C17-'QPcr Raw Data'!$M17</f>
        <v>7.5500000000000007</v>
      </c>
      <c r="D17" s="1">
        <f>'QPcr Raw Data'!D17-'QPcr Raw Data'!$M17</f>
        <v>7.9000000000000021</v>
      </c>
      <c r="E17" s="1">
        <f>'QPcr Raw Data'!E17-'QPcr Raw Data'!$M17</f>
        <v>6.3199999999999967</v>
      </c>
      <c r="F17" s="1">
        <f>'QPcr Raw Data'!F17-'QPcr Raw Data'!$M17</f>
        <v>8.5299999999999976</v>
      </c>
      <c r="G17" s="1">
        <f>'QPcr Raw Data'!G17-'QPcr Raw Data'!$M17</f>
        <v>9.2499999999999964</v>
      </c>
      <c r="H17" s="1">
        <f>'QPcr Raw Data'!H17-'QPcr Raw Data'!$M17</f>
        <v>7.0599999999999987</v>
      </c>
      <c r="I17" s="1">
        <f>'QPcr Raw Data'!I17-'QPcr Raw Data'!$M17</f>
        <v>4.4899999999999984</v>
      </c>
      <c r="J17" s="1">
        <f>'QPcr Raw Data'!J17-'QPcr Raw Data'!$M17</f>
        <v>2.8599999999999994</v>
      </c>
      <c r="K17" s="1">
        <f>'QPcr Raw Data'!K17-'QPcr Raw Data'!$M17</f>
        <v>11.359999999999996</v>
      </c>
      <c r="L17" s="1">
        <f>'QPcr Raw Data'!L17-'QPcr Raw Data'!$M17</f>
        <v>4.9800000000000004</v>
      </c>
    </row>
    <row r="18" spans="1:12" x14ac:dyDescent="0.25">
      <c r="A18" s="1">
        <v>17</v>
      </c>
      <c r="B18" s="1">
        <f>'QPcr Raw Data'!B18-'QPcr Raw Data'!$M18</f>
        <v>6.7600000000000051</v>
      </c>
      <c r="C18" s="1">
        <f>'QPcr Raw Data'!C18-'QPcr Raw Data'!$M18</f>
        <v>4.8800000000000026</v>
      </c>
      <c r="D18" s="1">
        <f>'QPcr Raw Data'!D18-'QPcr Raw Data'!$M18</f>
        <v>8.0300000000000011</v>
      </c>
      <c r="E18" s="1">
        <f>'QPcr Raw Data'!E18-'QPcr Raw Data'!$M18</f>
        <v>4.2300000000000004</v>
      </c>
      <c r="F18" s="1">
        <f>'QPcr Raw Data'!F18-'QPcr Raw Data'!$M18</f>
        <v>4.8400000000000034</v>
      </c>
      <c r="G18" s="1">
        <f>'QPcr Raw Data'!G18-'QPcr Raw Data'!$M18</f>
        <v>5.4700000000000024</v>
      </c>
      <c r="H18" s="1">
        <f>'QPcr Raw Data'!H18-'QPcr Raw Data'!$M18</f>
        <v>8.89</v>
      </c>
      <c r="I18" s="1"/>
      <c r="J18" s="1">
        <f>'QPcr Raw Data'!J18-'QPcr Raw Data'!$M18</f>
        <v>4.860000000000003</v>
      </c>
      <c r="K18" s="1">
        <f>'QPcr Raw Data'!K18-'QPcr Raw Data'!$M18</f>
        <v>6.9699999999999989</v>
      </c>
      <c r="L18" s="1">
        <f>'QPcr Raw Data'!L18-'QPcr Raw Data'!$M18</f>
        <v>3.4500000000000028</v>
      </c>
    </row>
    <row r="19" spans="1:12" x14ac:dyDescent="0.25">
      <c r="A19" s="1">
        <v>18</v>
      </c>
      <c r="B19" s="1">
        <f>'QPcr Raw Data'!B19-'QPcr Raw Data'!$M19</f>
        <v>7.3500000000000014</v>
      </c>
      <c r="C19" s="1">
        <f>'QPcr Raw Data'!C19-'QPcr Raw Data'!$M19</f>
        <v>11.719999999999999</v>
      </c>
      <c r="D19" s="1">
        <f>'QPcr Raw Data'!D19-'QPcr Raw Data'!$M19</f>
        <v>12.48</v>
      </c>
      <c r="E19" s="1">
        <f>'QPcr Raw Data'!E19-'QPcr Raw Data'!$M19</f>
        <v>7.1099999999999994</v>
      </c>
      <c r="F19" s="1">
        <f>'QPcr Raw Data'!F19-'QPcr Raw Data'!$M19</f>
        <v>10.71</v>
      </c>
      <c r="G19" s="1">
        <f>'QPcr Raw Data'!G19-'QPcr Raw Data'!$M19</f>
        <v>13.219999999999999</v>
      </c>
      <c r="H19" s="1">
        <f>'QPcr Raw Data'!H19-'QPcr Raw Data'!$M19</f>
        <v>11.780000000000001</v>
      </c>
      <c r="I19" s="1">
        <f>'QPcr Raw Data'!I19-'QPcr Raw Data'!$M19</f>
        <v>8.4200000000000017</v>
      </c>
      <c r="J19" s="1">
        <f>'QPcr Raw Data'!J19-'QPcr Raw Data'!$M19</f>
        <v>6.370000000000001</v>
      </c>
      <c r="K19" s="1">
        <f>'QPcr Raw Data'!K19-'QPcr Raw Data'!$M19</f>
        <v>10.489999999999998</v>
      </c>
      <c r="L19" s="1">
        <f>'QPcr Raw Data'!L19-'QPcr Raw Data'!$M19</f>
        <v>8.7399999999999984</v>
      </c>
    </row>
    <row r="20" spans="1:12" x14ac:dyDescent="0.25">
      <c r="A20" s="1">
        <v>19</v>
      </c>
      <c r="B20" s="1">
        <f>'QPcr Raw Data'!B20-'QPcr Raw Data'!$M20</f>
        <v>9.4300000000000015</v>
      </c>
      <c r="C20" s="1">
        <f>'QPcr Raw Data'!C20-'QPcr Raw Data'!$M20</f>
        <v>10.56</v>
      </c>
      <c r="D20" s="1">
        <f>'QPcr Raw Data'!D20-'QPcr Raw Data'!$M20</f>
        <v>10.500000000000002</v>
      </c>
      <c r="E20" s="1">
        <f>'QPcr Raw Data'!E20-'QPcr Raw Data'!$M20</f>
        <v>5.92</v>
      </c>
      <c r="F20" s="1">
        <f>'QPcr Raw Data'!F20-'QPcr Raw Data'!$M20</f>
        <v>11.08</v>
      </c>
      <c r="G20" s="1">
        <f>'QPcr Raw Data'!G20-'QPcr Raw Data'!$M20</f>
        <v>10.750000000000002</v>
      </c>
      <c r="H20" s="1">
        <f>'QPcr Raw Data'!H20-'QPcr Raw Data'!$M20</f>
        <v>10.640000000000002</v>
      </c>
      <c r="I20" s="1">
        <f>'QPcr Raw Data'!I20-'QPcr Raw Data'!$M20</f>
        <v>9.7099999999999991</v>
      </c>
      <c r="J20" s="1">
        <f>'QPcr Raw Data'!J20-'QPcr Raw Data'!$M20</f>
        <v>5.58</v>
      </c>
      <c r="K20" s="1">
        <f>'QPcr Raw Data'!K20-'QPcr Raw Data'!$M20</f>
        <v>13.140000000000002</v>
      </c>
      <c r="L20" s="1">
        <f>'QPcr Raw Data'!L20-'QPcr Raw Data'!$M20</f>
        <v>8.94</v>
      </c>
    </row>
    <row r="21" spans="1:12" x14ac:dyDescent="0.25">
      <c r="A21" s="1">
        <v>20</v>
      </c>
      <c r="B21" s="1">
        <f>'QPcr Raw Data'!B21-'QPcr Raw Data'!$M21</f>
        <v>9.4500000000000011</v>
      </c>
      <c r="C21" s="1">
        <f>'QPcr Raw Data'!C21-'QPcr Raw Data'!$M21</f>
        <v>11.06</v>
      </c>
      <c r="D21" s="1">
        <f>'QPcr Raw Data'!D21-'QPcr Raw Data'!$M21</f>
        <v>11.200000000000001</v>
      </c>
      <c r="E21" s="1">
        <f>'QPcr Raw Data'!E21-'QPcr Raw Data'!$M21</f>
        <v>7.76</v>
      </c>
      <c r="F21" s="1">
        <f>'QPcr Raw Data'!F21-'QPcr Raw Data'!$M21</f>
        <v>9.9500000000000011</v>
      </c>
      <c r="G21" s="1">
        <f>'QPcr Raw Data'!G21-'QPcr Raw Data'!$M21</f>
        <v>11.99</v>
      </c>
      <c r="H21" s="1">
        <f>'QPcr Raw Data'!H21-'QPcr Raw Data'!$M21</f>
        <v>7.4500000000000011</v>
      </c>
      <c r="I21" s="1">
        <f>'QPcr Raw Data'!I21-'QPcr Raw Data'!$M21</f>
        <v>10.660000000000002</v>
      </c>
      <c r="J21" s="1">
        <f>'QPcr Raw Data'!J21-'QPcr Raw Data'!$M21</f>
        <v>7.8899999999999988</v>
      </c>
      <c r="K21" s="1">
        <f>'QPcr Raw Data'!K21-'QPcr Raw Data'!$M21</f>
        <v>7.1199999999999992</v>
      </c>
      <c r="L21" s="1">
        <f>'QPcr Raw Data'!L21-'QPcr Raw Data'!$M21</f>
        <v>10.040000000000001</v>
      </c>
    </row>
    <row r="22" spans="1:12" x14ac:dyDescent="0.25">
      <c r="A22" s="1">
        <v>21</v>
      </c>
      <c r="B22" s="1">
        <f>'QPcr Raw Data'!B22-'QPcr Raw Data'!$M22</f>
        <v>6.0600000000000023</v>
      </c>
      <c r="C22" s="1">
        <f>'QPcr Raw Data'!C22-'QPcr Raw Data'!$M22</f>
        <v>10.039999999999999</v>
      </c>
      <c r="D22" s="1">
        <f>'QPcr Raw Data'!D22-'QPcr Raw Data'!$M22</f>
        <v>10.280000000000001</v>
      </c>
      <c r="E22" s="1">
        <f>'QPcr Raw Data'!E22-'QPcr Raw Data'!$M22</f>
        <v>7.3599999999999994</v>
      </c>
      <c r="F22" s="1">
        <f>'QPcr Raw Data'!F22-'QPcr Raw Data'!$M22</f>
        <v>9.3100000000000023</v>
      </c>
      <c r="G22" s="1">
        <f>'QPcr Raw Data'!G22-'QPcr Raw Data'!$M22</f>
        <v>17.39</v>
      </c>
      <c r="H22" s="1">
        <f>'QPcr Raw Data'!H22-'QPcr Raw Data'!$M22</f>
        <v>6.7999999999999972</v>
      </c>
      <c r="I22" s="1">
        <f>'QPcr Raw Data'!I22-'QPcr Raw Data'!$M22</f>
        <v>8.259999999999998</v>
      </c>
      <c r="J22" s="1">
        <f>'QPcr Raw Data'!J22-'QPcr Raw Data'!$M22</f>
        <v>7.25</v>
      </c>
      <c r="K22" s="1">
        <f>'QPcr Raw Data'!K22-'QPcr Raw Data'!$M22</f>
        <v>13.030000000000001</v>
      </c>
      <c r="L22" s="1"/>
    </row>
    <row r="23" spans="1:12" x14ac:dyDescent="0.25">
      <c r="A23" s="1">
        <v>22</v>
      </c>
      <c r="B23" s="1">
        <f>'QPcr Raw Data'!B23-'QPcr Raw Data'!$M23</f>
        <v>9.3900000000000041</v>
      </c>
      <c r="C23" s="1">
        <f>'QPcr Raw Data'!C23-'QPcr Raw Data'!$M23</f>
        <v>12.59</v>
      </c>
      <c r="D23" s="1">
        <f>'QPcr Raw Data'!D23-'QPcr Raw Data'!$M23</f>
        <v>10.960000000000004</v>
      </c>
      <c r="E23" s="1">
        <f>'QPcr Raw Data'!E23-'QPcr Raw Data'!$M23</f>
        <v>7.7900000000000027</v>
      </c>
      <c r="F23" s="1">
        <f>'QPcr Raw Data'!F23-'QPcr Raw Data'!$M23</f>
        <v>10.930000000000003</v>
      </c>
      <c r="G23" s="1">
        <f>'QPcr Raw Data'!G23-'QPcr Raw Data'!$M23</f>
        <v>11.190000000000001</v>
      </c>
      <c r="H23" s="1">
        <f>'QPcr Raw Data'!H23-'QPcr Raw Data'!$M23</f>
        <v>13.290000000000003</v>
      </c>
      <c r="I23" s="1">
        <f>'QPcr Raw Data'!I23-'QPcr Raw Data'!$M23</f>
        <v>10.720000000000002</v>
      </c>
      <c r="J23" s="1">
        <f>'QPcr Raw Data'!J23-'QPcr Raw Data'!$M23</f>
        <v>6.0000000000000036</v>
      </c>
      <c r="K23" s="1">
        <f>'QPcr Raw Data'!K23-'QPcr Raw Data'!$M23</f>
        <v>7.34</v>
      </c>
      <c r="L23" s="1">
        <f>'QPcr Raw Data'!L23-'QPcr Raw Data'!$M23</f>
        <v>9.0500000000000007</v>
      </c>
    </row>
    <row r="24" spans="1:12" x14ac:dyDescent="0.25">
      <c r="A24" s="1">
        <v>23</v>
      </c>
      <c r="B24" s="1">
        <f>'QPcr Raw Data'!B24-'QPcr Raw Data'!$M24</f>
        <v>6.93</v>
      </c>
      <c r="C24" s="1">
        <f>'QPcr Raw Data'!C24-'QPcr Raw Data'!$M24</f>
        <v>8.230000000000004</v>
      </c>
      <c r="D24" s="1">
        <f>'QPcr Raw Data'!D24-'QPcr Raw Data'!$M24</f>
        <v>11.840000000000003</v>
      </c>
      <c r="E24" s="1">
        <f>'QPcr Raw Data'!E24-'QPcr Raw Data'!$M24</f>
        <v>5.990000000000002</v>
      </c>
      <c r="F24" s="1">
        <f>'QPcr Raw Data'!F24-'QPcr Raw Data'!$M24</f>
        <v>13.68</v>
      </c>
      <c r="G24" s="1">
        <f>'QPcr Raw Data'!G24-'QPcr Raw Data'!$M24</f>
        <v>19.920000000000002</v>
      </c>
      <c r="H24" s="1">
        <f>'QPcr Raw Data'!H24-'QPcr Raw Data'!$M24</f>
        <v>11.32</v>
      </c>
      <c r="I24" s="1">
        <f>'QPcr Raw Data'!I24-'QPcr Raw Data'!$M24</f>
        <v>11.21</v>
      </c>
      <c r="J24" s="1">
        <f>'QPcr Raw Data'!J24-'QPcr Raw Data'!$M24</f>
        <v>3.1400000000000006</v>
      </c>
      <c r="K24" s="1">
        <f>'QPcr Raw Data'!K24-'QPcr Raw Data'!$M24</f>
        <v>7.2100000000000009</v>
      </c>
      <c r="L24" s="1">
        <f>'QPcr Raw Data'!L24-'QPcr Raw Data'!$M24</f>
        <v>6.7700000000000031</v>
      </c>
    </row>
    <row r="25" spans="1:12" x14ac:dyDescent="0.25">
      <c r="A25" s="1">
        <v>24</v>
      </c>
      <c r="B25" s="1">
        <f>'QPcr Raw Data'!B25-'QPcr Raw Data'!$M25</f>
        <v>9.02</v>
      </c>
      <c r="C25" s="1">
        <f>'QPcr Raw Data'!C25-'QPcr Raw Data'!$M25</f>
        <v>8.9199999999999982</v>
      </c>
      <c r="D25" s="1">
        <f>'QPcr Raw Data'!D25-'QPcr Raw Data'!$M25</f>
        <v>7.2399999999999984</v>
      </c>
      <c r="E25" s="1">
        <f>'QPcr Raw Data'!E25-'QPcr Raw Data'!$M25</f>
        <v>7.52</v>
      </c>
      <c r="F25" s="1">
        <f>'QPcr Raw Data'!F25-'QPcr Raw Data'!$M25</f>
        <v>8.66</v>
      </c>
      <c r="G25" s="1">
        <f>'QPcr Raw Data'!G25-'QPcr Raw Data'!$M25</f>
        <v>8.7200000000000024</v>
      </c>
      <c r="H25" s="1">
        <f>'QPcr Raw Data'!H25-'QPcr Raw Data'!$M25</f>
        <v>6.27</v>
      </c>
      <c r="I25" s="1">
        <f>'QPcr Raw Data'!I25-'QPcr Raw Data'!$M25</f>
        <v>7.41</v>
      </c>
      <c r="J25" s="1">
        <f>'QPcr Raw Data'!J25-'QPcr Raw Data'!$M25</f>
        <v>4.7100000000000009</v>
      </c>
      <c r="K25" s="1">
        <f>'QPcr Raw Data'!K25-'QPcr Raw Data'!$M25</f>
        <v>10.720000000000002</v>
      </c>
      <c r="L25" s="1">
        <f>'QPcr Raw Data'!L25-'QPcr Raw Data'!$M25</f>
        <v>5.620000000000001</v>
      </c>
    </row>
    <row r="26" spans="1:12" x14ac:dyDescent="0.25">
      <c r="A26" s="1">
        <v>25</v>
      </c>
      <c r="B26" s="1">
        <f>'QPcr Raw Data'!B26-'QPcr Raw Data'!$M26</f>
        <v>7.2099999999999973</v>
      </c>
      <c r="C26" s="1">
        <f>'QPcr Raw Data'!C26-'QPcr Raw Data'!$M26</f>
        <v>11.239999999999998</v>
      </c>
      <c r="D26" s="1">
        <f>'QPcr Raw Data'!D26-'QPcr Raw Data'!$M26</f>
        <v>15.900000000000002</v>
      </c>
      <c r="E26" s="1">
        <f>'QPcr Raw Data'!E26-'QPcr Raw Data'!$M26</f>
        <v>8.59</v>
      </c>
      <c r="F26" s="1"/>
      <c r="G26" s="1">
        <f>'QPcr Raw Data'!G26-'QPcr Raw Data'!$M26</f>
        <v>8.3099999999999987</v>
      </c>
      <c r="H26" s="1">
        <f>'QPcr Raw Data'!H26-'QPcr Raw Data'!$M26</f>
        <v>8.91</v>
      </c>
      <c r="I26" s="1">
        <f>'QPcr Raw Data'!I26-'QPcr Raw Data'!$M26</f>
        <v>3.379999999999999</v>
      </c>
      <c r="J26" s="1">
        <f>'QPcr Raw Data'!J26-'QPcr Raw Data'!$M26</f>
        <v>1.6600000000000001</v>
      </c>
      <c r="K26" s="1">
        <f>'QPcr Raw Data'!K26-'QPcr Raw Data'!$M26</f>
        <v>8.370000000000001</v>
      </c>
      <c r="L26" s="1">
        <f>'QPcr Raw Data'!L26-'QPcr Raw Data'!$M26</f>
        <v>9.639999999999997</v>
      </c>
    </row>
    <row r="27" spans="1:12" x14ac:dyDescent="0.25">
      <c r="A27" s="1">
        <v>26</v>
      </c>
      <c r="B27" s="1">
        <f>'QPcr Raw Data'!B27-'QPcr Raw Data'!$M27</f>
        <v>8.3499999999999979</v>
      </c>
      <c r="C27" s="1">
        <f>'QPcr Raw Data'!C27-'QPcr Raw Data'!$M27</f>
        <v>7.77</v>
      </c>
      <c r="D27" s="1">
        <f>'QPcr Raw Data'!D27-'QPcr Raw Data'!$M27</f>
        <v>8.84</v>
      </c>
      <c r="E27" s="1">
        <f>'QPcr Raw Data'!E27-'QPcr Raw Data'!$M27</f>
        <v>6.4499999999999993</v>
      </c>
      <c r="F27" s="1">
        <f>'QPcr Raw Data'!F27-'QPcr Raw Data'!$M27</f>
        <v>12.220000000000002</v>
      </c>
      <c r="G27" s="1">
        <f>'QPcr Raw Data'!G27-'QPcr Raw Data'!$M27</f>
        <v>18.34</v>
      </c>
      <c r="H27" s="1">
        <f>'QPcr Raw Data'!H27-'QPcr Raw Data'!$M27</f>
        <v>15.720000000000002</v>
      </c>
      <c r="I27" s="1">
        <f>'QPcr Raw Data'!I27-'QPcr Raw Data'!$M27</f>
        <v>7.0500000000000007</v>
      </c>
      <c r="J27" s="1">
        <f>'QPcr Raw Data'!J27-'QPcr Raw Data'!$M27</f>
        <v>3.490000000000002</v>
      </c>
      <c r="K27" s="1">
        <f>'QPcr Raw Data'!K27-'QPcr Raw Data'!$M27</f>
        <v>11.249999999999996</v>
      </c>
      <c r="L27" s="1">
        <f>'QPcr Raw Data'!L27-'QPcr Raw Data'!$M27</f>
        <v>5.7799999999999976</v>
      </c>
    </row>
    <row r="28" spans="1:12" x14ac:dyDescent="0.25">
      <c r="A28" s="1">
        <v>27</v>
      </c>
      <c r="B28" s="1">
        <f>'QPcr Raw Data'!B28-'QPcr Raw Data'!$M28</f>
        <v>8.2100000000000009</v>
      </c>
      <c r="C28" s="1">
        <f>'QPcr Raw Data'!C28-'QPcr Raw Data'!$M28</f>
        <v>6.2999999999999972</v>
      </c>
      <c r="D28" s="1">
        <f>'QPcr Raw Data'!D28-'QPcr Raw Data'!$M28</f>
        <v>7.8500000000000014</v>
      </c>
      <c r="E28" s="1">
        <f>'QPcr Raw Data'!E28-'QPcr Raw Data'!$M28</f>
        <v>4.8999999999999986</v>
      </c>
      <c r="F28" s="1">
        <f>'QPcr Raw Data'!F28-'QPcr Raw Data'!$M28</f>
        <v>7.6300000000000026</v>
      </c>
      <c r="G28" s="1">
        <f>'QPcr Raw Data'!G28-'QPcr Raw Data'!$M28</f>
        <v>10.310000000000002</v>
      </c>
      <c r="H28" s="1">
        <f>'QPcr Raw Data'!H28-'QPcr Raw Data'!$M28</f>
        <v>16.97</v>
      </c>
      <c r="I28" s="1">
        <f>'QPcr Raw Data'!I28-'QPcr Raw Data'!$M28</f>
        <v>8.1199999999999974</v>
      </c>
      <c r="J28" s="1">
        <f>'QPcr Raw Data'!J28-'QPcr Raw Data'!$M28</f>
        <v>4.7800000000000011</v>
      </c>
      <c r="K28" s="1">
        <f>'QPcr Raw Data'!K28-'QPcr Raw Data'!$M28</f>
        <v>4.759999999999998</v>
      </c>
      <c r="L28" s="1">
        <f>'QPcr Raw Data'!L28-'QPcr Raw Data'!$M28</f>
        <v>5.1199999999999974</v>
      </c>
    </row>
    <row r="29" spans="1:12" x14ac:dyDescent="0.25">
      <c r="A29" s="1">
        <v>28</v>
      </c>
      <c r="B29" s="1">
        <f>'QPcr Raw Data'!B29-'QPcr Raw Data'!$M29</f>
        <v>5.3500000000000014</v>
      </c>
      <c r="C29" s="1">
        <f>'QPcr Raw Data'!C29-'QPcr Raw Data'!$M29</f>
        <v>6.5399999999999991</v>
      </c>
      <c r="D29" s="1"/>
      <c r="E29" s="1">
        <f>'QPcr Raw Data'!E29-'QPcr Raw Data'!$M29</f>
        <v>4.4200000000000017</v>
      </c>
      <c r="F29" s="1">
        <f>'QPcr Raw Data'!F29-'QPcr Raw Data'!$M29</f>
        <v>7.019999999999996</v>
      </c>
      <c r="G29" s="1">
        <f>'QPcr Raw Data'!G29-'QPcr Raw Data'!$M29</f>
        <v>13.420000000000002</v>
      </c>
      <c r="H29" s="1">
        <f>'QPcr Raw Data'!H29-'QPcr Raw Data'!$M29</f>
        <v>11.530000000000001</v>
      </c>
      <c r="I29" s="1">
        <f>'QPcr Raw Data'!I29-'QPcr Raw Data'!$M29</f>
        <v>10</v>
      </c>
      <c r="J29" s="1">
        <f>'QPcr Raw Data'!J29-'QPcr Raw Data'!$M29</f>
        <v>3.240000000000002</v>
      </c>
      <c r="K29" s="1">
        <f>'QPcr Raw Data'!K29-'QPcr Raw Data'!$M29</f>
        <v>9.3299999999999983</v>
      </c>
      <c r="L29" s="1">
        <f>'QPcr Raw Data'!L29-'QPcr Raw Data'!$M29</f>
        <v>5.2899999999999991</v>
      </c>
    </row>
    <row r="30" spans="1:12" x14ac:dyDescent="0.25">
      <c r="A30" s="1">
        <v>29</v>
      </c>
      <c r="B30" s="1">
        <f>'QPcr Raw Data'!B30-'QPcr Raw Data'!$M30</f>
        <v>8.4200000000000017</v>
      </c>
      <c r="C30" s="1">
        <f>'QPcr Raw Data'!C30-'QPcr Raw Data'!$M30</f>
        <v>13.259999999999998</v>
      </c>
      <c r="D30" s="1">
        <f>'QPcr Raw Data'!D30-'QPcr Raw Data'!$M30</f>
        <v>11.43</v>
      </c>
      <c r="E30" s="1">
        <f>'QPcr Raw Data'!E30-'QPcr Raw Data'!$M30</f>
        <v>6.8900000000000006</v>
      </c>
      <c r="F30" s="1"/>
      <c r="G30" s="1">
        <f>'QPcr Raw Data'!G30-'QPcr Raw Data'!$M30</f>
        <v>12.670000000000002</v>
      </c>
      <c r="H30" s="1">
        <f>'QPcr Raw Data'!H30-'QPcr Raw Data'!$M30</f>
        <v>8.2700000000000031</v>
      </c>
      <c r="I30" s="1">
        <f>'QPcr Raw Data'!I30-'QPcr Raw Data'!$M30</f>
        <v>6.3500000000000014</v>
      </c>
      <c r="J30" s="1">
        <f>'QPcr Raw Data'!J30-'QPcr Raw Data'!$M30</f>
        <v>2.3200000000000003</v>
      </c>
      <c r="K30" s="1">
        <f>'QPcr Raw Data'!K30-'QPcr Raw Data'!$M30</f>
        <v>5.0900000000000034</v>
      </c>
      <c r="L30" s="1">
        <f>'QPcr Raw Data'!L30-'QPcr Raw Data'!$M30</f>
        <v>4.5300000000000011</v>
      </c>
    </row>
    <row r="31" spans="1:12" x14ac:dyDescent="0.25">
      <c r="A31" s="1">
        <v>30</v>
      </c>
      <c r="B31" s="1">
        <f>'QPcr Raw Data'!B31-'QPcr Raw Data'!$M31</f>
        <v>8.6999999999999993</v>
      </c>
      <c r="C31" s="1">
        <f>'QPcr Raw Data'!C31-'QPcr Raw Data'!$M31</f>
        <v>8.3499999999999979</v>
      </c>
      <c r="D31" s="1">
        <f>'QPcr Raw Data'!D31-'QPcr Raw Data'!$M31</f>
        <v>8.4199999999999982</v>
      </c>
      <c r="E31" s="1">
        <f>'QPcr Raw Data'!E31-'QPcr Raw Data'!$M31</f>
        <v>4.620000000000001</v>
      </c>
      <c r="F31" s="1">
        <f>'QPcr Raw Data'!F31-'QPcr Raw Data'!$M31</f>
        <v>8.0700000000000038</v>
      </c>
      <c r="G31" s="1">
        <f>'QPcr Raw Data'!G31-'QPcr Raw Data'!$M31</f>
        <v>8.6699999999999982</v>
      </c>
      <c r="H31" s="1">
        <f>'QPcr Raw Data'!H31-'QPcr Raw Data'!$M31</f>
        <v>7.4700000000000024</v>
      </c>
      <c r="I31" s="1">
        <f>'QPcr Raw Data'!I31-'QPcr Raw Data'!$M31</f>
        <v>9.4300000000000033</v>
      </c>
      <c r="J31" s="1">
        <f>'QPcr Raw Data'!J31-'QPcr Raw Data'!$M31</f>
        <v>5.1400000000000041</v>
      </c>
      <c r="K31" s="1">
        <f>'QPcr Raw Data'!K31-'QPcr Raw Data'!$M31</f>
        <v>7.8200000000000038</v>
      </c>
      <c r="L31" s="1">
        <f>'QPcr Raw Data'!L31-'QPcr Raw Data'!$M31</f>
        <v>4.3300000000000018</v>
      </c>
    </row>
    <row r="32" spans="1:12" x14ac:dyDescent="0.25">
      <c r="A32" s="1">
        <v>31</v>
      </c>
      <c r="B32" s="1">
        <f>'QPcr Raw Data'!B32-'QPcr Raw Data'!$M32</f>
        <v>7.0500000000000007</v>
      </c>
      <c r="C32" s="1">
        <f>'QPcr Raw Data'!C32-'QPcr Raw Data'!$M32</f>
        <v>7.1500000000000021</v>
      </c>
      <c r="D32" s="1">
        <f>'QPcr Raw Data'!D32-'QPcr Raw Data'!$M32</f>
        <v>7.9000000000000021</v>
      </c>
      <c r="E32" s="1">
        <f>'QPcr Raw Data'!E32-'QPcr Raw Data'!$M32</f>
        <v>5.98</v>
      </c>
      <c r="F32" s="1">
        <f>'QPcr Raw Data'!F32-'QPcr Raw Data'!$M32</f>
        <v>6.5700000000000038</v>
      </c>
      <c r="G32" s="1">
        <f>'QPcr Raw Data'!G32-'QPcr Raw Data'!$M32</f>
        <v>7.98</v>
      </c>
      <c r="H32" s="1">
        <f>'QPcr Raw Data'!H32-'QPcr Raw Data'!$M32</f>
        <v>8.9499999999999993</v>
      </c>
      <c r="I32" s="1">
        <f>'QPcr Raw Data'!I32-'QPcr Raw Data'!$M32</f>
        <v>5.5599999999999987</v>
      </c>
      <c r="J32" s="1">
        <f>'QPcr Raw Data'!J32-'QPcr Raw Data'!$M32</f>
        <v>1.0300000000000011</v>
      </c>
      <c r="K32" s="1">
        <f>'QPcr Raw Data'!K32-'QPcr Raw Data'!$M32</f>
        <v>6.0400000000000027</v>
      </c>
      <c r="L32" s="1">
        <f>'QPcr Raw Data'!L32-'QPcr Raw Data'!$M32</f>
        <v>3.5800000000000018</v>
      </c>
    </row>
    <row r="33" spans="1:12" x14ac:dyDescent="0.25">
      <c r="A33" s="1">
        <v>32</v>
      </c>
      <c r="B33" s="1">
        <f>'QPcr Raw Data'!B33-'QPcr Raw Data'!$M33</f>
        <v>7.2900000000000027</v>
      </c>
      <c r="C33" s="1">
        <f>'QPcr Raw Data'!C33-'QPcr Raw Data'!$M33</f>
        <v>8.9000000000000021</v>
      </c>
      <c r="D33" s="1">
        <f>'QPcr Raw Data'!D33-'QPcr Raw Data'!$M33</f>
        <v>9.8499999999999979</v>
      </c>
      <c r="E33" s="1">
        <f>'QPcr Raw Data'!E33-'QPcr Raw Data'!$M33</f>
        <v>5.1099999999999994</v>
      </c>
      <c r="F33" s="1">
        <f>'QPcr Raw Data'!F33-'QPcr Raw Data'!$M33</f>
        <v>10.609999999999996</v>
      </c>
      <c r="G33" s="1">
        <f>'QPcr Raw Data'!G33-'QPcr Raw Data'!$M33</f>
        <v>11.02</v>
      </c>
      <c r="H33" s="1">
        <f>'QPcr Raw Data'!H33-'QPcr Raw Data'!$M33</f>
        <v>10.59</v>
      </c>
      <c r="I33" s="1">
        <f>'QPcr Raw Data'!I33-'QPcr Raw Data'!$M33</f>
        <v>6.139999999999997</v>
      </c>
      <c r="J33" s="1">
        <f>'QPcr Raw Data'!J33-'QPcr Raw Data'!$M33</f>
        <v>2.7199999999999989</v>
      </c>
      <c r="K33" s="1">
        <f>'QPcr Raw Data'!K33-'QPcr Raw Data'!$M33</f>
        <v>7.59</v>
      </c>
      <c r="L33" s="1">
        <f>'QPcr Raw Data'!L33-'QPcr Raw Data'!$M33</f>
        <v>5.870000000000001</v>
      </c>
    </row>
    <row r="34" spans="1:12" x14ac:dyDescent="0.25">
      <c r="A34" s="1">
        <v>33</v>
      </c>
      <c r="B34" s="1">
        <f>'QPcr Raw Data'!B34-'QPcr Raw Data'!$M34</f>
        <v>6.8099999999999987</v>
      </c>
      <c r="C34" s="1">
        <f>'QPcr Raw Data'!C34-'QPcr Raw Data'!$M34</f>
        <v>5.1800000000000033</v>
      </c>
      <c r="D34" s="1">
        <f>'QPcr Raw Data'!D34-'QPcr Raw Data'!$M34</f>
        <v>6.7099999999999973</v>
      </c>
      <c r="E34" s="1">
        <f>'QPcr Raw Data'!E34-'QPcr Raw Data'!$M34</f>
        <v>4.4800000000000004</v>
      </c>
      <c r="F34" s="1">
        <f>'QPcr Raw Data'!F34-'QPcr Raw Data'!$M34</f>
        <v>7.6999999999999993</v>
      </c>
      <c r="G34" s="1">
        <f>'QPcr Raw Data'!G34-'QPcr Raw Data'!$M34</f>
        <v>8.09</v>
      </c>
      <c r="H34" s="1">
        <f>'QPcr Raw Data'!H34-'QPcr Raw Data'!$M34</f>
        <v>7.59</v>
      </c>
      <c r="I34" s="1">
        <f>'QPcr Raw Data'!I34-'QPcr Raw Data'!$M34</f>
        <v>5.5599999999999987</v>
      </c>
      <c r="J34" s="1">
        <f>'QPcr Raw Data'!J34-'QPcr Raw Data'!$M34</f>
        <v>3.2099999999999973</v>
      </c>
      <c r="K34" s="1">
        <f>'QPcr Raw Data'!K34-'QPcr Raw Data'!$M34</f>
        <v>4.16</v>
      </c>
      <c r="L34" s="1">
        <f>'QPcr Raw Data'!L34-'QPcr Raw Data'!$M34</f>
        <v>4.5599999999999987</v>
      </c>
    </row>
    <row r="35" spans="1:12" x14ac:dyDescent="0.25">
      <c r="A35" s="1">
        <v>34</v>
      </c>
      <c r="B35" s="1">
        <f>'QPcr Raw Data'!B35-'QPcr Raw Data'!$M35</f>
        <v>7.1799999999999962</v>
      </c>
      <c r="C35" s="1">
        <f>'QPcr Raw Data'!C35-'QPcr Raw Data'!$M35</f>
        <v>6.4299999999999962</v>
      </c>
      <c r="D35" s="1">
        <f>'QPcr Raw Data'!D35-'QPcr Raw Data'!$M35</f>
        <v>7.16</v>
      </c>
      <c r="E35" s="1">
        <f>'QPcr Raw Data'!E35-'QPcr Raw Data'!$M35</f>
        <v>6.8000000000000007</v>
      </c>
      <c r="F35" s="1">
        <f>'QPcr Raw Data'!F35-'QPcr Raw Data'!$M35</f>
        <v>6.879999999999999</v>
      </c>
      <c r="G35" s="1">
        <f>'QPcr Raw Data'!G35-'QPcr Raw Data'!$M35</f>
        <v>7.84</v>
      </c>
      <c r="H35" s="1">
        <f>'QPcr Raw Data'!H35-'QPcr Raw Data'!$M35</f>
        <v>7.59</v>
      </c>
      <c r="I35" s="1">
        <f>'QPcr Raw Data'!I35-'QPcr Raw Data'!$M35</f>
        <v>4.5599999999999987</v>
      </c>
      <c r="J35" s="1">
        <f>'QPcr Raw Data'!J35-'QPcr Raw Data'!$M35</f>
        <v>1.860000000000003</v>
      </c>
      <c r="K35" s="1">
        <f>'QPcr Raw Data'!K35-'QPcr Raw Data'!$M35</f>
        <v>6.48</v>
      </c>
      <c r="L35" s="1">
        <f>'QPcr Raw Data'!L35-'QPcr Raw Data'!$M35</f>
        <v>3.7399999999999984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5"/>
  <sheetViews>
    <sheetView workbookViewId="0">
      <selection activeCell="E2" sqref="E2"/>
    </sheetView>
  </sheetViews>
  <sheetFormatPr defaultRowHeight="14.4" x14ac:dyDescent="0.25"/>
  <cols>
    <col min="2" max="2" width="25.6640625" bestFit="1" customWidth="1"/>
    <col min="7" max="7" width="10.6640625" customWidth="1"/>
  </cols>
  <sheetData>
    <row r="1" spans="1:15" x14ac:dyDescent="0.25">
      <c r="C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  <c r="N1" t="s">
        <v>22</v>
      </c>
      <c r="O1" t="s">
        <v>23</v>
      </c>
    </row>
    <row r="2" spans="1:15" x14ac:dyDescent="0.25">
      <c r="A2">
        <v>1</v>
      </c>
      <c r="C2">
        <v>3.807E-2</v>
      </c>
      <c r="E2">
        <f>2^(-'  Calculation process'!B2)</f>
        <v>8.3153920504168526E-3</v>
      </c>
      <c r="F2">
        <f>2^(-'  Calculation process'!C2)</f>
        <v>5.1901789613145151E-3</v>
      </c>
      <c r="G2">
        <f>2^(-'  Calculation process'!D2)</f>
        <v>2.7621358640099515E-3</v>
      </c>
      <c r="H2">
        <f>2^(-'  Calculation process'!E2)</f>
        <v>2.164233543923318E-2</v>
      </c>
      <c r="I2">
        <f>2^(-'  Calculation process'!F2)</f>
        <v>5.4482174466812597E-3</v>
      </c>
      <c r="J2">
        <f>2^(-'  Calculation process'!G2)</f>
        <v>2.5950894806572571E-3</v>
      </c>
      <c r="K2">
        <f>2^(-'  Calculation process'!H2)</f>
        <v>1.3810679320049757E-3</v>
      </c>
      <c r="L2">
        <f>2^(-'  Calculation process'!I2)</f>
        <v>1.4179986801830642E-2</v>
      </c>
      <c r="M2">
        <f>2^(-'  Calculation process'!J2)</f>
        <v>0.19751032796584428</v>
      </c>
      <c r="N2">
        <f>2^(-'  Calculation process'!K2)</f>
        <v>6.8011762757509905E-3</v>
      </c>
      <c r="O2">
        <f>2^(-'  Calculation process'!L2)</f>
        <v>3.4674046002120124E-2</v>
      </c>
    </row>
    <row r="3" spans="1:15" x14ac:dyDescent="0.25">
      <c r="A3">
        <v>2</v>
      </c>
      <c r="C3">
        <v>9.1749999999999998E-2</v>
      </c>
      <c r="E3">
        <f>2^(-'  Calculation process'!B3)</f>
        <v>3.4961916833123998E-3</v>
      </c>
      <c r="F3">
        <f>2^(-'  Calculation process'!C3)</f>
        <v>2.7621358640099515E-3</v>
      </c>
      <c r="G3">
        <f>2^(-'  Calculation process'!D3)</f>
        <v>2.0933075440161997E-3</v>
      </c>
      <c r="H3">
        <f>2^(-'  Calculation process'!E3)</f>
        <v>1.1280696840019514E-2</v>
      </c>
      <c r="I3">
        <f>2^(-'  Calculation process'!F3)</f>
        <v>1.926235750963598E-3</v>
      </c>
      <c r="J3">
        <f>2^(-'  Calculation process'!G3)</f>
        <v>6.398405292277168E-4</v>
      </c>
      <c r="K3">
        <f>2^(-'  Calculation process'!H3)</f>
        <v>1.324808913523115E-3</v>
      </c>
      <c r="L3">
        <f>2^(-'  Calculation process'!I3)</f>
        <v>1.1202775375123621E-2</v>
      </c>
      <c r="M3">
        <f>2^(-'  Calculation process'!J3)</f>
        <v>0.21315872294198909</v>
      </c>
      <c r="N3">
        <f>2^(-'  Calculation process'!K3)</f>
        <v>7.1889660205068477E-3</v>
      </c>
      <c r="O3">
        <f>2^(-'  Calculation process'!L3)</f>
        <v>4.9036506118546881E-2</v>
      </c>
    </row>
    <row r="4" spans="1:15" x14ac:dyDescent="0.25">
      <c r="A4">
        <v>3</v>
      </c>
      <c r="C4">
        <v>1.9630000000000002E-2</v>
      </c>
      <c r="E4">
        <f>2^(-'  Calculation process'!B4)</f>
        <v>1.112539215310214E-2</v>
      </c>
      <c r="F4">
        <f>2^(-'  Calculation process'!C4)</f>
        <v>7.1889660205068347E-3</v>
      </c>
      <c r="G4">
        <f>2^(-'  Calculation process'!D4)</f>
        <v>7.704943003854374E-3</v>
      </c>
      <c r="H4">
        <f>2^(-'  Calculation process'!E4)</f>
        <v>1.0972225591703093E-2</v>
      </c>
      <c r="I4">
        <f>2^(-'  Calculation process'!F4)</f>
        <v>1.4278616409834391E-2</v>
      </c>
      <c r="J4">
        <f>2^(-'  Calculation process'!G4)</f>
        <v>5.2992356540924749E-3</v>
      </c>
      <c r="K4">
        <f>2^(-'  Calculation process'!H4)</f>
        <v>3.7731887848626768E-3</v>
      </c>
      <c r="L4">
        <f>2^(-'  Calculation process'!I4)</f>
        <v>8.6086337177860017E-3</v>
      </c>
      <c r="M4">
        <f>2^(-'  Calculation process'!J4)</f>
        <v>8.7777804733624731E-2</v>
      </c>
      <c r="N4">
        <f>2^(-'  Calculation process'!K4)</f>
        <v>1.4179986801830602E-2</v>
      </c>
      <c r="O4">
        <f>2^(-'  Calculation process'!L4)</f>
        <v>4.1521431690516003E-2</v>
      </c>
    </row>
    <row r="5" spans="1:15" x14ac:dyDescent="0.25">
      <c r="A5">
        <v>4</v>
      </c>
      <c r="C5">
        <v>3.4070000000000003E-2</v>
      </c>
      <c r="E5">
        <f>2^(-'  Calculation process'!B5)</f>
        <v>1.18415356758625E-2</v>
      </c>
      <c r="F5">
        <f>2^(-'  Calculation process'!C5)</f>
        <v>1.5537821948338271E-3</v>
      </c>
      <c r="H5">
        <f>2^(-'  Calculation process'!E5)</f>
        <v>7.5042733461328631E-4</v>
      </c>
      <c r="I5">
        <f>2^(-'  Calculation process'!F5)</f>
        <v>3.90625E-3</v>
      </c>
      <c r="J5">
        <f>2^(-'  Calculation process'!G5)</f>
        <v>1.0466537720080998E-3</v>
      </c>
      <c r="K5">
        <f>2^(-'  Calculation process'!H5)</f>
        <v>8.5128397604395089E-5</v>
      </c>
      <c r="L5">
        <f>2^(-'  Calculation process'!I5)</f>
        <v>8.4427463994908678E-4</v>
      </c>
      <c r="M5">
        <f>2^(-'  Calculation process'!J5)</f>
        <v>0.28322097132394958</v>
      </c>
      <c r="N5">
        <f>2^(-'  Calculation process'!K5)</f>
        <v>7.0899934009153193E-3</v>
      </c>
      <c r="O5">
        <f>2^(-'  Calculation process'!L5)</f>
        <v>1.1280696840019405E-2</v>
      </c>
    </row>
    <row r="6" spans="1:15" x14ac:dyDescent="0.25">
      <c r="A6">
        <v>5</v>
      </c>
      <c r="C6">
        <v>3.4000000000000002E-2</v>
      </c>
      <c r="E6">
        <f>2^(-'  Calculation process'!B6)</f>
        <v>1.8760683365332239E-4</v>
      </c>
      <c r="F6">
        <f>2^(-'  Calculation process'!C6)</f>
        <v>5.5316595961708934E-4</v>
      </c>
      <c r="G6">
        <f>2^(-'  Calculation process'!D6)</f>
        <v>2.2621778854745392E-4</v>
      </c>
      <c r="H6">
        <f>2^(-'  Calculation process'!E6)</f>
        <v>2.4721808475982104E-3</v>
      </c>
      <c r="J6">
        <f>2^(-'  Calculation process'!G6)</f>
        <v>1.2975447403286286E-3</v>
      </c>
      <c r="K6">
        <f>2^(-'  Calculation process'!H6)</f>
        <v>6.7434957617430508E-7</v>
      </c>
      <c r="L6">
        <f>2^(-'  Calculation process'!I6)</f>
        <v>1.8865943924313432E-3</v>
      </c>
      <c r="M6">
        <f>2^(-'  Calculation process'!J6)</f>
        <v>3.7471254661143281E-3</v>
      </c>
      <c r="N6">
        <f>2^(-'  Calculation process'!K6)</f>
        <v>8.5606027472269215E-4</v>
      </c>
      <c r="O6">
        <f>2^(-'  Calculation process'!L6)</f>
        <v>7.8773609299036035E-4</v>
      </c>
    </row>
    <row r="7" spans="1:15" x14ac:dyDescent="0.25">
      <c r="A7">
        <v>6</v>
      </c>
      <c r="C7">
        <v>7.9130000000000006E-2</v>
      </c>
      <c r="E7">
        <f>2^(-'  Calculation process'!B7)</f>
        <v>1.4297711874469007E-3</v>
      </c>
      <c r="F7">
        <f>2^(-'  Calculation process'!C7)</f>
        <v>2.8006938437809123E-3</v>
      </c>
      <c r="G7">
        <f>2^(-'  Calculation process'!D7)</f>
        <v>2.7813480382755272E-3</v>
      </c>
      <c r="H7">
        <f>2^(-'  Calculation process'!E7)</f>
        <v>8.0880072175107676E-3</v>
      </c>
      <c r="I7">
        <f>2^(-'  Calculation process'!F7)</f>
        <v>6.6151977528322381E-3</v>
      </c>
      <c r="J7">
        <f>2^(-'  Calculation process'!G7)</f>
        <v>2.0360659391428187E-3</v>
      </c>
      <c r="K7">
        <f>2^(-'  Calculation process'!H7)</f>
        <v>1.2975447403286251E-3</v>
      </c>
      <c r="L7">
        <f>2^(-'  Calculation process'!I7)</f>
        <v>5.1901789613145012E-3</v>
      </c>
      <c r="M7">
        <f>2^(-'  Calculation process'!J7)</f>
        <v>0.24316373685307152</v>
      </c>
      <c r="N7">
        <f>2^(-'  Calculation process'!K7)</f>
        <v>2.83979007289123E-3</v>
      </c>
      <c r="O7">
        <f>2^(-'  Calculation process'!L7)</f>
        <v>2.5033433674675688E-2</v>
      </c>
    </row>
    <row r="8" spans="1:15" x14ac:dyDescent="0.25">
      <c r="A8">
        <v>7</v>
      </c>
      <c r="C8">
        <v>3.023E-2</v>
      </c>
      <c r="L8">
        <f>2^(-'  Calculation process'!I8)</f>
        <v>3.0606884299591443E-2</v>
      </c>
      <c r="M8">
        <f>2^(-'  Calculation process'!J8)</f>
        <v>3.419667816439817E-2</v>
      </c>
      <c r="N8">
        <f>2^(-'  Calculation process'!K8)</f>
        <v>4.3644028830946207E-3</v>
      </c>
      <c r="O8">
        <f>2^(-'  Calculation process'!L8)</f>
        <v>5.4861127958515613E-3</v>
      </c>
    </row>
    <row r="9" spans="1:15" x14ac:dyDescent="0.25">
      <c r="A9">
        <v>8</v>
      </c>
      <c r="C9">
        <v>6.7629999999999996E-2</v>
      </c>
      <c r="G9">
        <f>2^(-'  Calculation process'!D9)</f>
        <v>1.8223300615953255E-3</v>
      </c>
      <c r="H9">
        <f>2^(-'  Calculation process'!E9)</f>
        <v>3.1034140482407418E-2</v>
      </c>
      <c r="K9">
        <f>2^(-'  Calculation process'!H9)</f>
        <v>8.1551554631676846E-4</v>
      </c>
      <c r="L9">
        <f>2^(-'  Calculation process'!I9)</f>
        <v>4.2157352988454171E-3</v>
      </c>
      <c r="M9">
        <f>2^(-'  Calculation process'!J9)</f>
        <v>0.17555560946724991</v>
      </c>
      <c r="N9">
        <f>2^(-'  Calculation process'!K9)</f>
        <v>2.8006938437809196E-3</v>
      </c>
      <c r="O9">
        <f>2^(-'  Calculation process'!L9)</f>
        <v>2.2876338999150359E-2</v>
      </c>
    </row>
    <row r="10" spans="1:15" x14ac:dyDescent="0.25">
      <c r="A10">
        <v>9</v>
      </c>
      <c r="C10">
        <v>4.0689999999999997E-2</v>
      </c>
      <c r="E10">
        <f>2^(-'  Calculation process'!B10)</f>
        <v>3.4096897524176738E-5</v>
      </c>
      <c r="F10">
        <f>2^(-'  Calculation process'!C10)</f>
        <v>1.5008546692265726E-3</v>
      </c>
      <c r="G10">
        <f>2^(-'  Calculation process'!D10)</f>
        <v>1.8502399493535145E-4</v>
      </c>
      <c r="J10">
        <f>2^(-'  Calculation process'!G10)</f>
        <v>1.9129302687244652E-3</v>
      </c>
      <c r="K10">
        <f>2^(-'  Calculation process'!H10)</f>
        <v>1.3906740191377634E-3</v>
      </c>
      <c r="L10">
        <f>2^(-'  Calculation process'!I10)</f>
        <v>3.619484616759264E-3</v>
      </c>
      <c r="M10">
        <f>2^(-'  Calculation process'!J10)</f>
        <v>0.13397168281703678</v>
      </c>
      <c r="N10">
        <f>2^(-'  Calculation process'!K10)</f>
        <v>6.1804521189955249E-4</v>
      </c>
      <c r="O10">
        <f>2^(-'  Calculation process'!L10)</f>
        <v>8.9742058984143541E-3</v>
      </c>
    </row>
    <row r="11" spans="1:15" x14ac:dyDescent="0.25">
      <c r="A11">
        <v>10</v>
      </c>
      <c r="C11">
        <v>7.324E-2</v>
      </c>
      <c r="E11">
        <f>2^(-'  Calculation process'!B11)</f>
        <v>1.7360208616534561E-3</v>
      </c>
      <c r="F11">
        <f>2^(-'  Calculation process'!C11)</f>
        <v>7.8125E-3</v>
      </c>
      <c r="G11">
        <f>2^(-'  Calculation process'!D11)</f>
        <v>2.1225290283712049E-3</v>
      </c>
      <c r="H11">
        <f>2^(-'  Calculation process'!E11)</f>
        <v>1.6176014435021493E-2</v>
      </c>
      <c r="I11">
        <f>2^(-'  Calculation process'!F11)</f>
        <v>3.8844554870845705E-4</v>
      </c>
      <c r="K11">
        <f>2^(-'  Calculation process'!H11)</f>
        <v>2.2591566091900153E-3</v>
      </c>
      <c r="L11">
        <f>2^(-'  Calculation process'!I11)</f>
        <v>2.0053529649420376E-2</v>
      </c>
      <c r="M11">
        <f>2^(-'  Calculation process'!J11)</f>
        <v>6.2934721878544833E-2</v>
      </c>
      <c r="N11">
        <f>2^(-'  Calculation process'!K11)</f>
        <v>4.0043513626978625E-6</v>
      </c>
      <c r="O11">
        <f>2^(-'  Calculation process'!L11)</f>
        <v>5.0833666228200644E-3</v>
      </c>
    </row>
    <row r="12" spans="1:15" x14ac:dyDescent="0.25">
      <c r="A12">
        <v>11</v>
      </c>
      <c r="C12">
        <v>8.8109999999999994E-2</v>
      </c>
      <c r="E12">
        <f>2^(-'  Calculation process'!B12)</f>
        <v>3.752136673066431E-4</v>
      </c>
      <c r="F12">
        <f>2^(-'  Calculation process'!C12)</f>
        <v>6.3627060598213112E-5</v>
      </c>
      <c r="G12">
        <f>2^(-'  Calculation process'!D12)</f>
        <v>7.8773609299035677E-4</v>
      </c>
      <c r="H12">
        <f>2^(-'  Calculation process'!E12)</f>
        <v>2.8473907212426974E-5</v>
      </c>
      <c r="I12">
        <f>2^(-'  Calculation process'!F12)</f>
        <v>2.2126638384683561E-3</v>
      </c>
      <c r="K12">
        <f>2^(-'  Calculation process'!H12)</f>
        <v>2.4110147456768063E-5</v>
      </c>
      <c r="M12">
        <f>2^(-'  Calculation process'!J12)</f>
        <v>1.8971795068672619E-2</v>
      </c>
      <c r="N12">
        <f>2^(-'  Calculation process'!K12)</f>
        <v>2.9643429794800984E-4</v>
      </c>
      <c r="O12">
        <f>2^(-'  Calculation process'!L12)</f>
        <v>2.0053529649420376E-2</v>
      </c>
    </row>
    <row r="13" spans="1:15" x14ac:dyDescent="0.25">
      <c r="A13">
        <v>12</v>
      </c>
      <c r="C13">
        <v>7.893E-2</v>
      </c>
      <c r="E13">
        <f>2^(-'  Calculation process'!B13)</f>
        <v>1.7240292896301863E-3</v>
      </c>
      <c r="F13">
        <f>2^(-'  Calculation process'!C13)</f>
        <v>2.8794320650216872E-3</v>
      </c>
      <c r="G13">
        <f>2^(-'  Calculation process'!D13)</f>
        <v>1.0835639375662545E-3</v>
      </c>
      <c r="H13">
        <f>2^(-'  Calculation process'!E13)</f>
        <v>1.4477938467037059E-2</v>
      </c>
      <c r="I13">
        <f>2^(-'  Calculation process'!F13)</f>
        <v>1.4904875087505451E-3</v>
      </c>
      <c r="J13">
        <f>2^(-'  Calculation process'!G13)</f>
        <v>6.9053396600248776E-4</v>
      </c>
      <c r="K13">
        <f>2^(-'  Calculation process'!H13)</f>
        <v>8.5014703446887425E-4</v>
      </c>
      <c r="L13">
        <f>2^(-'  Calculation process'!I13)</f>
        <v>8.608633717786026E-3</v>
      </c>
      <c r="M13">
        <f>2^(-'  Calculation process'!J13)</f>
        <v>0.17434295829380075</v>
      </c>
      <c r="N13">
        <f>2^(-'  Calculation process'!K13)</f>
        <v>2.8006938437809196E-3</v>
      </c>
      <c r="O13">
        <f>2^(-'  Calculation process'!L13)</f>
        <v>1.9640833976903548E-2</v>
      </c>
    </row>
    <row r="14" spans="1:15" x14ac:dyDescent="0.25">
      <c r="A14">
        <v>13</v>
      </c>
      <c r="C14">
        <v>8.8580000000000006E-2</v>
      </c>
      <c r="E14">
        <f>2^(-'  Calculation process'!B14)</f>
        <v>3.7731887848626768E-3</v>
      </c>
      <c r="F14">
        <f>2^(-'  Calculation process'!C14)</f>
        <v>1.2885819441141569E-3</v>
      </c>
      <c r="G14">
        <f>2^(-'  Calculation process'!D14)</f>
        <v>7.7152471861657976E-4</v>
      </c>
      <c r="H14">
        <f>2^(-'  Calculation process'!E14)</f>
        <v>6.8011762757509723E-3</v>
      </c>
      <c r="I14">
        <f>2^(-'  Calculation process'!F14)</f>
        <v>1.4100871050024349E-3</v>
      </c>
      <c r="J14">
        <f>2^(-'  Calculation process'!G14)</f>
        <v>5.2332688600404895E-4</v>
      </c>
      <c r="K14">
        <f>2^(-'  Calculation process'!H14)</f>
        <v>2.616634430020242E-4</v>
      </c>
      <c r="L14">
        <f>2^(-'  Calculation process'!I14)</f>
        <v>2.8006938437809123E-3</v>
      </c>
      <c r="M14">
        <f>2^(-'  Calculation process'!J14)</f>
        <v>6.6063627535086364E-2</v>
      </c>
      <c r="N14">
        <f>2^(-'  Calculation process'!K14)</f>
        <v>1.71212054944538E-3</v>
      </c>
      <c r="O14">
        <f>2^(-'  Calculation process'!L14)</f>
        <v>1.0821167719616623E-2</v>
      </c>
    </row>
    <row r="15" spans="1:15" x14ac:dyDescent="0.25">
      <c r="A15">
        <v>14</v>
      </c>
      <c r="C15">
        <v>0.1245</v>
      </c>
      <c r="E15">
        <f>2^(-'  Calculation process'!B15)</f>
        <v>3.8844554870845602E-4</v>
      </c>
      <c r="F15">
        <f>2^(-'  Calculation process'!C15)</f>
        <v>1.5197733553316937E-2</v>
      </c>
      <c r="G15">
        <f>2^(-'  Calculation process'!D15)</f>
        <v>6.6240445676155925E-4</v>
      </c>
      <c r="H15">
        <f>2^(-'  Calculation process'!E15)</f>
        <v>1.5843116871719205E-2</v>
      </c>
      <c r="I15">
        <f>2^(-'  Calculation process'!F15)</f>
        <v>3.32615682016675E-2</v>
      </c>
      <c r="J15">
        <f>2^(-'  Calculation process'!G15)</f>
        <v>8.8506553538734017E-3</v>
      </c>
      <c r="K15">
        <f>2^(-'  Calculation process'!H15)</f>
        <v>3.4051359041757954E-4</v>
      </c>
      <c r="L15">
        <f>2^(-'  Calculation process'!I15)</f>
        <v>2.7467248161347859E-4</v>
      </c>
      <c r="M15">
        <f>2^(-'  Calculation process'!J15)</f>
        <v>0.22067574907266377</v>
      </c>
      <c r="N15">
        <f>2^(-'  Calculation process'!K15)</f>
        <v>2.7584468634082978E-2</v>
      </c>
      <c r="O15">
        <f>2^(-'  Calculation process'!L15)</f>
        <v>4.6391361582157793E-2</v>
      </c>
    </row>
    <row r="16" spans="1:15" x14ac:dyDescent="0.25">
      <c r="A16">
        <v>15</v>
      </c>
      <c r="C16">
        <v>0.13159999999999999</v>
      </c>
      <c r="E16">
        <f>2^(-'  Calculation process'!B16)</f>
        <v>1.419895036445615E-3</v>
      </c>
      <c r="F16">
        <f>2^(-'  Calculation process'!C16)</f>
        <v>1.3083172150101256E-4</v>
      </c>
      <c r="I16">
        <f>2^(-'  Calculation process'!F16)</f>
        <v>1.9129302687244652E-3</v>
      </c>
      <c r="J16">
        <f>2^(-'  Calculation process'!G16)</f>
        <v>2.5207554975691403E-2</v>
      </c>
      <c r="K16">
        <f>2^(-'  Calculation process'!H16)</f>
        <v>1.9262357509635881E-3</v>
      </c>
      <c r="L16">
        <f>2^(-'  Calculation process'!I16)</f>
        <v>4.836140604819953E-2</v>
      </c>
      <c r="M16">
        <f>2^(-'  Calculation process'!J16)</f>
        <v>0.40895102927889082</v>
      </c>
      <c r="N16">
        <f>2^(-'  Calculation process'!K16)</f>
        <v>1.9236631458514283E-2</v>
      </c>
      <c r="O16">
        <f>2^(-'  Calculation process'!L16)</f>
        <v>6.515411005256988E-2</v>
      </c>
    </row>
    <row r="17" spans="1:15" x14ac:dyDescent="0.25">
      <c r="A17">
        <v>16</v>
      </c>
      <c r="C17">
        <v>0.23369999999999999</v>
      </c>
      <c r="E17">
        <f>2^(-'  Calculation process'!B17)</f>
        <v>1.2958117903350656E-2</v>
      </c>
      <c r="F17">
        <f>2^(-'  Calculation process'!C17)</f>
        <v>5.3360947529468563E-3</v>
      </c>
      <c r="G17">
        <f>2^(-'  Calculation process'!D17)</f>
        <v>4.186615088032389E-3</v>
      </c>
      <c r="H17">
        <f>2^(-'  Calculation process'!E17)</f>
        <v>1.2516716837337877E-2</v>
      </c>
      <c r="I17">
        <f>2^(-'  Calculation process'!F17)</f>
        <v>2.7052919299041553E-3</v>
      </c>
      <c r="J17">
        <f>2^(-'  Calculation process'!G17)</f>
        <v>1.642375811042415E-3</v>
      </c>
      <c r="K17">
        <f>2^(-'  Calculation process'!H17)</f>
        <v>7.4942509322286372E-3</v>
      </c>
      <c r="L17">
        <f>2^(-'  Calculation process'!I17)</f>
        <v>4.4501568612408546E-2</v>
      </c>
      <c r="M17">
        <f>2^(-'  Calculation process'!J17)</f>
        <v>0.13773813948457639</v>
      </c>
      <c r="N17">
        <f>2^(-'  Calculation process'!K17)</f>
        <v>3.804514549123545E-4</v>
      </c>
      <c r="O17">
        <f>2^(-'  Calculation process'!L17)</f>
        <v>3.1686233743438402E-2</v>
      </c>
    </row>
    <row r="18" spans="1:15" x14ac:dyDescent="0.25">
      <c r="A18">
        <v>17</v>
      </c>
      <c r="C18">
        <v>0.13089999999999999</v>
      </c>
      <c r="E18">
        <f>2^(-'  Calculation process'!B18)</f>
        <v>9.2265051674181777E-3</v>
      </c>
      <c r="F18">
        <f>2^(-'  Calculation process'!C18)</f>
        <v>3.3960464453939257E-2</v>
      </c>
      <c r="G18">
        <f>2^(-'  Calculation process'!D18)</f>
        <v>3.8258605374489312E-3</v>
      </c>
      <c r="H18">
        <f>2^(-'  Calculation process'!E18)</f>
        <v>5.3289680735497287E-2</v>
      </c>
      <c r="I18">
        <f>2^(-'  Calculation process'!F18)</f>
        <v>3.4915223064756792E-2</v>
      </c>
      <c r="J18">
        <f>2^(-'  Calculation process'!G18)</f>
        <v>2.2561393680038969E-2</v>
      </c>
      <c r="K18">
        <f>2^(-'  Calculation process'!H18)</f>
        <v>2.1078676494227081E-3</v>
      </c>
      <c r="M18">
        <f>2^(-'  Calculation process'!J18)</f>
        <v>3.4434534871144014E-2</v>
      </c>
      <c r="N18">
        <f>2^(-'  Calculation process'!K18)</f>
        <v>7.976657232087455E-3</v>
      </c>
      <c r="O18">
        <f>2^(-'  Calculation process'!L18)</f>
        <v>9.1505355996601395E-2</v>
      </c>
    </row>
    <row r="19" spans="1:15" x14ac:dyDescent="0.25">
      <c r="A19">
        <v>18</v>
      </c>
      <c r="C19">
        <v>2.623E-2</v>
      </c>
      <c r="E19">
        <f>2^(-'  Calculation process'!B19)</f>
        <v>6.1295632648183584E-3</v>
      </c>
      <c r="F19">
        <f>2^(-'  Calculation process'!C19)</f>
        <v>2.9643429794800984E-4</v>
      </c>
      <c r="G19">
        <f>2^(-'  Calculation process'!D19)</f>
        <v>1.7504336523630712E-4</v>
      </c>
      <c r="H19">
        <f>2^(-'  Calculation process'!E19)</f>
        <v>7.2389692335185279E-3</v>
      </c>
      <c r="I19">
        <f>2^(-'  Calculation process'!F19)</f>
        <v>5.9699232309183017E-4</v>
      </c>
      <c r="J19">
        <f>2^(-'  Calculation process'!G19)</f>
        <v>1.0480535112765569E-4</v>
      </c>
      <c r="K19">
        <f>2^(-'  Calculation process'!H19)</f>
        <v>2.8435878575890024E-4</v>
      </c>
      <c r="L19">
        <f>2^(-'  Calculation process'!I19)</f>
        <v>2.9196274387401104E-3</v>
      </c>
      <c r="M19">
        <f>2^(-'  Calculation process'!J19)</f>
        <v>1.2090351512049912E-2</v>
      </c>
      <c r="N19">
        <f>2^(-'  Calculation process'!K19)</f>
        <v>6.9533700956888342E-4</v>
      </c>
      <c r="O19">
        <f>2^(-'  Calculation process'!L19)</f>
        <v>2.3388255949588492E-3</v>
      </c>
    </row>
    <row r="20" spans="1:15" x14ac:dyDescent="0.25">
      <c r="A20">
        <v>19</v>
      </c>
      <c r="C20">
        <v>9.5509999999999998E-2</v>
      </c>
      <c r="E20">
        <f>2^(-'  Calculation process'!B20)</f>
        <v>1.4497300494424295E-3</v>
      </c>
      <c r="F20">
        <f>2^(-'  Calculation process'!C20)</f>
        <v>6.6240445676155871E-4</v>
      </c>
      <c r="G20">
        <f>2^(-'  Calculation process'!D20)</f>
        <v>6.9053396600248721E-4</v>
      </c>
      <c r="H20">
        <f>2^(-'  Calculation process'!E20)</f>
        <v>1.6515906883771563E-2</v>
      </c>
      <c r="I20">
        <f>2^(-'  Calculation process'!F20)</f>
        <v>4.6194221031523264E-4</v>
      </c>
      <c r="J20">
        <f>2^(-'  Calculation process'!G20)</f>
        <v>5.8066753662242162E-4</v>
      </c>
      <c r="K20">
        <f>2^(-'  Calculation process'!H20)</f>
        <v>6.266728015443862E-4</v>
      </c>
      <c r="L20">
        <f>2^(-'  Calculation process'!I20)</f>
        <v>1.1939846461836614E-3</v>
      </c>
      <c r="M20">
        <f>2^(-'  Calculation process'!J20)</f>
        <v>2.0905118043533004E-2</v>
      </c>
      <c r="N20">
        <f>2^(-'  Calculation process'!K20)</f>
        <v>1.1078114688930172E-4</v>
      </c>
      <c r="O20">
        <f>2^(-'  Calculation process'!L20)</f>
        <v>2.036065939142817E-3</v>
      </c>
    </row>
    <row r="21" spans="1:15" x14ac:dyDescent="0.25">
      <c r="A21">
        <v>20</v>
      </c>
      <c r="C21">
        <v>2.7359999999999999E-2</v>
      </c>
      <c r="E21">
        <f>2^(-'  Calculation process'!B21)</f>
        <v>1.4297711874468992E-3</v>
      </c>
      <c r="F21">
        <f>2^(-'  Calculation process'!C21)</f>
        <v>4.6839068326428934E-4</v>
      </c>
      <c r="G21">
        <f>2^(-'  Calculation process'!D21)</f>
        <v>4.2507351723443561E-4</v>
      </c>
      <c r="H21">
        <f>2^(-'  Calculation process'!E21)</f>
        <v>4.6132525837091053E-3</v>
      </c>
      <c r="I21">
        <f>2^(-'  Calculation process'!F21)</f>
        <v>1.0110009021888449E-3</v>
      </c>
      <c r="J21">
        <f>2^(-'  Calculation process'!G21)</f>
        <v>2.4583875733806613E-4</v>
      </c>
      <c r="K21">
        <f>2^(-'  Calculation process'!H21)</f>
        <v>5.7190847497875976E-3</v>
      </c>
      <c r="L21">
        <f>2^(-'  Calculation process'!I21)</f>
        <v>6.1804521189955022E-4</v>
      </c>
      <c r="M21">
        <f>2^(-'  Calculation process'!J21)</f>
        <v>4.2157352988454249E-3</v>
      </c>
      <c r="N21">
        <f>2^(-'  Calculation process'!K21)</f>
        <v>7.1889660205068416E-3</v>
      </c>
      <c r="O21">
        <f>2^(-'  Calculation process'!L21)</f>
        <v>9.4985834708230987E-4</v>
      </c>
    </row>
    <row r="22" spans="1:15" x14ac:dyDescent="0.25">
      <c r="A22">
        <v>21</v>
      </c>
      <c r="C22">
        <v>1.882E-2</v>
      </c>
      <c r="E22">
        <f>2^(-'  Calculation process'!B22)</f>
        <v>1.4988501864457236E-2</v>
      </c>
      <c r="F22">
        <f>2^(-'  Calculation process'!C22)</f>
        <v>9.4985834708231063E-4</v>
      </c>
      <c r="G22">
        <f>2^(-'  Calculation process'!D22)</f>
        <v>8.0428810280036404E-4</v>
      </c>
      <c r="H22">
        <f>2^(-'  Calculation process'!E22)</f>
        <v>6.0872232785976581E-3</v>
      </c>
      <c r="I22">
        <f>2^(-'  Calculation process'!F22)</f>
        <v>1.5754721859807135E-3</v>
      </c>
      <c r="J22">
        <f>2^(-'  Calculation process'!G22)</f>
        <v>5.8222168310568178E-6</v>
      </c>
      <c r="K22">
        <f>2^(-'  Calculation process'!H22)</f>
        <v>8.9742058984143541E-3</v>
      </c>
      <c r="L22">
        <f>2^(-'  Calculation process'!I22)</f>
        <v>3.2620621852670717E-3</v>
      </c>
      <c r="M22">
        <f>2^(-'  Calculation process'!J22)</f>
        <v>6.5695032441696437E-3</v>
      </c>
      <c r="N22">
        <f>2^(-'  Calculation process'!K22)</f>
        <v>1.1955814179527905E-4</v>
      </c>
    </row>
    <row r="23" spans="1:15" x14ac:dyDescent="0.25">
      <c r="A23">
        <v>22</v>
      </c>
      <c r="C23">
        <v>4.7E-2</v>
      </c>
      <c r="E23">
        <f>2^(-'  Calculation process'!B23)</f>
        <v>1.4904875087505428E-3</v>
      </c>
      <c r="F23">
        <f>2^(-'  Calculation process'!C23)</f>
        <v>1.6219309254107808E-4</v>
      </c>
      <c r="G23">
        <f>2^(-'  Calculation process'!D23)</f>
        <v>5.0200870442190619E-4</v>
      </c>
      <c r="H23">
        <f>2^(-'  Calculation process'!E23)</f>
        <v>4.5183132183800236E-3</v>
      </c>
      <c r="I23">
        <f>2^(-'  Calculation process'!F23)</f>
        <v>5.1255697442532488E-4</v>
      </c>
      <c r="J23">
        <f>2^(-'  Calculation process'!G23)</f>
        <v>4.2803013736134493E-4</v>
      </c>
      <c r="K23">
        <f>2^(-'  Calculation process'!H23)</f>
        <v>9.9841559882541555E-5</v>
      </c>
      <c r="L23">
        <f>2^(-'  Calculation process'!I23)</f>
        <v>5.9286859589601816E-4</v>
      </c>
      <c r="M23">
        <f>2^(-'  Calculation process'!J23)</f>
        <v>1.5624999999999965E-2</v>
      </c>
      <c r="N23">
        <f>2^(-'  Calculation process'!K23)</f>
        <v>6.1721977489326337E-3</v>
      </c>
      <c r="O23">
        <f>2^(-'  Calculation process'!L23)</f>
        <v>1.8865943924313384E-3</v>
      </c>
    </row>
    <row r="24" spans="1:15" x14ac:dyDescent="0.25">
      <c r="A24">
        <v>23</v>
      </c>
      <c r="C24">
        <v>0.15740000000000001</v>
      </c>
      <c r="E24">
        <f>2^(-'  Calculation process'!B24)</f>
        <v>8.2009115908052155E-3</v>
      </c>
      <c r="F24">
        <f>2^(-'  Calculation process'!C24)</f>
        <v>3.3306050459685726E-3</v>
      </c>
      <c r="G24">
        <f>2^(-'  Calculation process'!D24)</f>
        <v>2.7277518019341249E-4</v>
      </c>
      <c r="H24">
        <f>2^(-'  Calculation process'!E24)</f>
        <v>1.5733680469636212E-2</v>
      </c>
      <c r="I24">
        <f>2^(-'  Calculation process'!F24)</f>
        <v>7.6192050103858161E-5</v>
      </c>
      <c r="J24">
        <f>2^(-'  Calculation process'!G24)</f>
        <v>1.0080509572614469E-6</v>
      </c>
      <c r="K24">
        <f>2^(-'  Calculation process'!H24)</f>
        <v>3.9114740116680773E-4</v>
      </c>
      <c r="L24">
        <f>2^(-'  Calculation process'!I24)</f>
        <v>4.2213731997454339E-4</v>
      </c>
      <c r="M24">
        <f>2^(-'  Calculation process'!J24)</f>
        <v>0.11343989441464507</v>
      </c>
      <c r="N24">
        <f>2^(-'  Calculation process'!K24)</f>
        <v>6.7541971195926968E-3</v>
      </c>
      <c r="O24">
        <f>2^(-'  Calculation process'!L24)</f>
        <v>9.1627730408740393E-3</v>
      </c>
    </row>
    <row r="25" spans="1:15" x14ac:dyDescent="0.25">
      <c r="A25">
        <v>24</v>
      </c>
      <c r="C25">
        <v>2.0080000000000001E-2</v>
      </c>
      <c r="E25">
        <f>2^(-'  Calculation process'!B25)</f>
        <v>1.9262357509635931E-3</v>
      </c>
      <c r="F25">
        <f>2^(-'  Calculation process'!C25)</f>
        <v>2.0644883604714489E-3</v>
      </c>
      <c r="G25">
        <f>2^(-'  Calculation process'!D25)</f>
        <v>6.6151977528322503E-3</v>
      </c>
      <c r="H25">
        <f>2^(-'  Calculation process'!E25)</f>
        <v>5.4482174466812744E-3</v>
      </c>
      <c r="I25">
        <f>2^(-'  Calculation process'!F25)</f>
        <v>2.4721808475982039E-3</v>
      </c>
      <c r="J25">
        <f>2^(-'  Calculation process'!G25)</f>
        <v>2.3714743835840726E-3</v>
      </c>
      <c r="K25">
        <f>2^(-'  Calculation process'!H25)</f>
        <v>1.2958117903350656E-2</v>
      </c>
      <c r="L25">
        <f>2^(-'  Calculation process'!I25)</f>
        <v>5.8798701070744809E-3</v>
      </c>
      <c r="M25">
        <f>2^(-'  Calculation process'!J25)</f>
        <v>3.8207508677877117E-2</v>
      </c>
      <c r="N25">
        <f>2^(-'  Calculation process'!K25)</f>
        <v>5.9286859589601816E-4</v>
      </c>
      <c r="O25">
        <f>2^(-'  Calculation process'!L25)</f>
        <v>2.0333466491280199E-2</v>
      </c>
    </row>
    <row r="26" spans="1:15" x14ac:dyDescent="0.25">
      <c r="A26">
        <v>25</v>
      </c>
      <c r="C26">
        <v>4.9779999999999998E-2</v>
      </c>
      <c r="E26">
        <f>2^(-'  Calculation process'!B26)</f>
        <v>6.754197119592709E-3</v>
      </c>
      <c r="F26">
        <f>2^(-'  Calculation process'!C26)</f>
        <v>4.1344985955201586E-4</v>
      </c>
      <c r="G26">
        <f>2^(-'  Calculation process'!D26)</f>
        <v>1.6353965187626536E-5</v>
      </c>
      <c r="H26">
        <f>2^(-'  Calculation process'!E26)</f>
        <v>2.5950894806572502E-3</v>
      </c>
      <c r="J26">
        <f>2^(-'  Calculation process'!G26)</f>
        <v>3.1509443719614336E-3</v>
      </c>
      <c r="K26">
        <f>2^(-'  Calculation process'!H26)</f>
        <v>2.0788480126042183E-3</v>
      </c>
      <c r="L26">
        <f>2^(-'  Calculation process'!I26)</f>
        <v>9.6054698830500829E-2</v>
      </c>
      <c r="M26">
        <f>2^(-'  Calculation process'!J26)</f>
        <v>0.31643914849256999</v>
      </c>
      <c r="N26">
        <f>2^(-'  Calculation process'!K26)</f>
        <v>3.0225878780124776E-3</v>
      </c>
      <c r="O26">
        <f>2^(-'  Calculation process'!L26)</f>
        <v>1.2533456030887767E-3</v>
      </c>
    </row>
    <row r="27" spans="1:15" x14ac:dyDescent="0.25">
      <c r="A27">
        <v>26</v>
      </c>
      <c r="C27">
        <v>9.64E-2</v>
      </c>
      <c r="E27">
        <f>2^(-'  Calculation process'!B27)</f>
        <v>3.064781632409187E-3</v>
      </c>
      <c r="F27">
        <f>2^(-'  Calculation process'!C27)</f>
        <v>4.5813865204370275E-3</v>
      </c>
      <c r="G27">
        <f>2^(-'  Calculation process'!D27)</f>
        <v>2.1822014415473047E-3</v>
      </c>
      <c r="H27">
        <f>2^(-'  Calculation process'!E27)</f>
        <v>1.1438169499575207E-2</v>
      </c>
      <c r="I27">
        <f>2^(-'  Calculation process'!F27)</f>
        <v>2.0961070225531062E-4</v>
      </c>
      <c r="J27">
        <f>2^(-'  Calculation process'!G27)</f>
        <v>3.0137684320960126E-6</v>
      </c>
      <c r="K27">
        <f>2^(-'  Calculation process'!H27)</f>
        <v>1.8527143621750574E-5</v>
      </c>
      <c r="L27">
        <f>2^(-'  Calculation process'!I27)</f>
        <v>7.5463775697253554E-3</v>
      </c>
      <c r="M27">
        <f>2^(-'  Calculation process'!J27)</f>
        <v>8.900313722481687E-2</v>
      </c>
      <c r="N27">
        <f>2^(-'  Calculation process'!K27)</f>
        <v>4.1059395276060403E-4</v>
      </c>
      <c r="O27">
        <f>2^(-'  Calculation process'!L27)</f>
        <v>1.8198962288569657E-2</v>
      </c>
    </row>
    <row r="28" spans="1:15" x14ac:dyDescent="0.25">
      <c r="A28">
        <v>27</v>
      </c>
      <c r="C28">
        <v>6.6650000000000001E-2</v>
      </c>
      <c r="E28">
        <f>2^(-'  Calculation process'!B28)</f>
        <v>3.377098559796348E-3</v>
      </c>
      <c r="F28">
        <f>2^(-'  Calculation process'!C28)</f>
        <v>1.2691443693066207E-2</v>
      </c>
      <c r="G28">
        <f>2^(-'  Calculation process'!D28)</f>
        <v>4.3342557502650146E-3</v>
      </c>
      <c r="H28">
        <f>2^(-'  Calculation process'!E28)</f>
        <v>3.3492920704259195E-2</v>
      </c>
      <c r="I28">
        <f>2^(-'  Calculation process'!F28)</f>
        <v>5.0482532446776973E-3</v>
      </c>
      <c r="J28">
        <f>2^(-'  Calculation process'!G28)</f>
        <v>7.8773609299035677E-4</v>
      </c>
      <c r="K28">
        <f>2^(-'  Calculation process'!H28)</f>
        <v>7.7897043282104137E-6</v>
      </c>
      <c r="L28">
        <f>2^(-'  Calculation process'!I28)</f>
        <v>3.5944830102534269E-3</v>
      </c>
      <c r="M28">
        <f>2^(-'  Calculation process'!J28)</f>
        <v>3.6397924577139217E-2</v>
      </c>
      <c r="N28">
        <f>2^(-'  Calculation process'!K28)</f>
        <v>3.6906020669672884E-2</v>
      </c>
      <c r="O28">
        <f>2^(-'  Calculation process'!L28)</f>
        <v>2.8755864082027394E-2</v>
      </c>
    </row>
    <row r="29" spans="1:15" x14ac:dyDescent="0.25">
      <c r="A29">
        <v>28</v>
      </c>
      <c r="C29">
        <v>5.3069999999999999E-2</v>
      </c>
      <c r="E29">
        <f>2^(-'  Calculation process'!B29)</f>
        <v>2.4518253059273437E-2</v>
      </c>
      <c r="F29">
        <f>2^(-'  Calculation process'!C29)</f>
        <v>1.0746420454216759E-2</v>
      </c>
      <c r="H29">
        <f>2^(-'  Calculation process'!E29)</f>
        <v>4.671403901984178E-2</v>
      </c>
      <c r="I29">
        <f>2^(-'  Calculation process'!F29)</f>
        <v>7.7049430038543939E-3</v>
      </c>
      <c r="J29">
        <f>2^(-'  Calculation process'!G29)</f>
        <v>9.1238357460628422E-5</v>
      </c>
      <c r="K29">
        <f>2^(-'  Calculation process'!H29)</f>
        <v>3.3816149123801838E-4</v>
      </c>
      <c r="L29">
        <f>2^(-'  Calculation process'!I29)</f>
        <v>9.765625E-4</v>
      </c>
      <c r="M29">
        <f>2^(-'  Calculation process'!J29)</f>
        <v>0.10584316404531574</v>
      </c>
      <c r="N29">
        <f>2^(-'  Calculation process'!K29)</f>
        <v>1.5537821948338271E-3</v>
      </c>
      <c r="O29">
        <f>2^(-'  Calculation process'!L29)</f>
        <v>2.5559439329930676E-2</v>
      </c>
    </row>
    <row r="30" spans="1:15" x14ac:dyDescent="0.25">
      <c r="A30">
        <v>29</v>
      </c>
      <c r="C30">
        <v>0.1147</v>
      </c>
      <c r="E30">
        <f>2^(-'  Calculation process'!B30)</f>
        <v>2.9196274387401104E-3</v>
      </c>
      <c r="F30">
        <f>2^(-'  Calculation process'!C30)</f>
        <v>1.0193944328959614E-4</v>
      </c>
      <c r="G30">
        <f>2^(-'  Calculation process'!D30)</f>
        <v>3.6243251236060798E-4</v>
      </c>
      <c r="H30">
        <f>2^(-'  Calculation process'!E30)</f>
        <v>8.4314705976908343E-3</v>
      </c>
      <c r="J30">
        <f>2^(-'  Calculation process'!G30)</f>
        <v>1.5344401544455907E-4</v>
      </c>
      <c r="K30">
        <f>2^(-'  Calculation process'!H30)</f>
        <v>3.2395294758376576E-3</v>
      </c>
      <c r="L30">
        <f>2^(-'  Calculation process'!I30)</f>
        <v>1.2259126529636719E-2</v>
      </c>
      <c r="M30">
        <f>2^(-'  Calculation process'!J30)</f>
        <v>0.2002674693974055</v>
      </c>
      <c r="N30">
        <f>2^(-'  Calculation process'!K30)</f>
        <v>2.9360085912937796E-2</v>
      </c>
      <c r="O30">
        <f>2^(-'  Calculation process'!L30)</f>
        <v>4.3284670878466366E-2</v>
      </c>
    </row>
    <row r="31" spans="1:15" x14ac:dyDescent="0.25">
      <c r="A31">
        <v>30</v>
      </c>
      <c r="C31">
        <v>8.8340000000000002E-2</v>
      </c>
      <c r="E31">
        <f>2^(-'  Calculation process'!B31)</f>
        <v>2.4045789323142923E-3</v>
      </c>
      <c r="F31">
        <f>2^(-'  Calculation process'!C31)</f>
        <v>3.064781632409187E-3</v>
      </c>
      <c r="G31">
        <f>2^(-'  Calculation process'!D31)</f>
        <v>2.9196274387401182E-3</v>
      </c>
      <c r="H31">
        <f>2^(-'  Calculation process'!E31)</f>
        <v>4.0666932982560404E-2</v>
      </c>
      <c r="I31">
        <f>2^(-'  Calculation process'!F31)</f>
        <v>3.7212421798591207E-3</v>
      </c>
      <c r="J31">
        <f>2^(-'  Calculation process'!G31)</f>
        <v>2.4551042471129504E-3</v>
      </c>
      <c r="K31">
        <f>2^(-'  Calculation process'!H31)</f>
        <v>5.6403484200097413E-3</v>
      </c>
      <c r="L31">
        <f>2^(-'  Calculation process'!I31)</f>
        <v>1.4497300494424284E-3</v>
      </c>
      <c r="M31">
        <f>2^(-'  Calculation process'!J31)</f>
        <v>2.8359973603661198E-2</v>
      </c>
      <c r="N31">
        <f>2^(-'  Calculation process'!K31)</f>
        <v>4.4253276769367043E-3</v>
      </c>
      <c r="O31">
        <f>2^(-'  Calculation process'!L31)</f>
        <v>4.9721030234682356E-2</v>
      </c>
    </row>
    <row r="32" spans="1:15" x14ac:dyDescent="0.25">
      <c r="A32">
        <v>31</v>
      </c>
      <c r="C32">
        <v>0.18079999999999999</v>
      </c>
      <c r="E32">
        <f>2^(-'  Calculation process'!B32)</f>
        <v>7.5463775697253554E-3</v>
      </c>
      <c r="F32">
        <f>2^(-'  Calculation process'!C32)</f>
        <v>7.041019239147104E-3</v>
      </c>
      <c r="G32">
        <f>2^(-'  Calculation process'!D32)</f>
        <v>4.186615088032389E-3</v>
      </c>
      <c r="H32">
        <f>2^(-'  Calculation process'!E32)</f>
        <v>1.5843116871719205E-2</v>
      </c>
      <c r="I32">
        <f>2^(-'  Calculation process'!F32)</f>
        <v>1.0525262319263179E-2</v>
      </c>
      <c r="J32">
        <f>2^(-'  Calculation process'!G32)</f>
        <v>3.9607792179298012E-3</v>
      </c>
      <c r="K32">
        <f>2^(-'  Calculation process'!H32)</f>
        <v>2.0220018043776915E-3</v>
      </c>
      <c r="L32">
        <f>2^(-'  Calculation process'!I32)</f>
        <v>2.1196942616369896E-2</v>
      </c>
      <c r="M32">
        <f>2^(-'  Calculation process'!J32)</f>
        <v>0.48971014879346308</v>
      </c>
      <c r="N32">
        <f>2^(-'  Calculation process'!K32)</f>
        <v>1.5197733553316937E-2</v>
      </c>
      <c r="O32">
        <f>2^(-'  Calculation process'!L32)</f>
        <v>8.3620472174131905E-2</v>
      </c>
    </row>
    <row r="33" spans="1:15" x14ac:dyDescent="0.25">
      <c r="A33">
        <v>32</v>
      </c>
      <c r="C33">
        <v>5.7419999999999999E-2</v>
      </c>
      <c r="E33">
        <f>2^(-'  Calculation process'!B33)</f>
        <v>6.3898598324826578E-3</v>
      </c>
      <c r="F33">
        <f>2^(-'  Calculation process'!C33)</f>
        <v>2.0933075440161941E-3</v>
      </c>
      <c r="G33">
        <f>2^(-'  Calculation process'!D33)</f>
        <v>1.0835639375662565E-3</v>
      </c>
      <c r="H33">
        <f>2^(-'  Calculation process'!E33)</f>
        <v>2.8955876934074108E-2</v>
      </c>
      <c r="I33">
        <f>2^(-'  Calculation process'!F33)</f>
        <v>6.3984052922771853E-4</v>
      </c>
      <c r="J33">
        <f>2^(-'  Calculation process'!G33)</f>
        <v>4.8155893774089816E-4</v>
      </c>
      <c r="K33">
        <f>2^(-'  Calculation process'!H33)</f>
        <v>6.4877237016431244E-4</v>
      </c>
      <c r="L33">
        <f>2^(-'  Calculation process'!I33)</f>
        <v>1.4179986801830665E-2</v>
      </c>
      <c r="M33">
        <f>2^(-'  Calculation process'!J33)</f>
        <v>0.15177436054938098</v>
      </c>
      <c r="N33">
        <f>2^(-'  Calculation process'!K33)</f>
        <v>5.1901789613145012E-3</v>
      </c>
      <c r="O33">
        <f>2^(-'  Calculation process'!L33)</f>
        <v>1.7098339082199047E-2</v>
      </c>
    </row>
    <row r="34" spans="1:15" x14ac:dyDescent="0.25">
      <c r="A34">
        <v>33</v>
      </c>
      <c r="C34">
        <v>3.2989999999999998E-2</v>
      </c>
      <c r="E34">
        <f>2^(-'  Calculation process'!B34)</f>
        <v>8.9122165302220682E-3</v>
      </c>
      <c r="F34">
        <f>2^(-'  Calculation process'!C34)</f>
        <v>2.7584468634082909E-2</v>
      </c>
      <c r="G34">
        <f>2^(-'  Calculation process'!D34)</f>
        <v>9.5518771694693035E-3</v>
      </c>
      <c r="H34">
        <f>2^(-'  Calculation process'!E34)</f>
        <v>4.4811101500494596E-2</v>
      </c>
      <c r="I34">
        <f>2^(-'  Calculation process'!F34)</f>
        <v>4.8091578646285845E-3</v>
      </c>
      <c r="J34">
        <f>2^(-'  Calculation process'!G34)</f>
        <v>3.6700107391172353E-3</v>
      </c>
      <c r="K34">
        <f>2^(-'  Calculation process'!H34)</f>
        <v>5.1901789613145012E-3</v>
      </c>
      <c r="L34">
        <f>2^(-'  Calculation process'!I34)</f>
        <v>2.1196942616369896E-2</v>
      </c>
      <c r="M34">
        <f>2^(-'  Calculation process'!J34)</f>
        <v>0.10806715391348339</v>
      </c>
      <c r="N34">
        <f>2^(-'  Calculation process'!K34)</f>
        <v>5.5939066932998265E-2</v>
      </c>
      <c r="O34">
        <f>2^(-'  Calculation process'!L34)</f>
        <v>4.2393885232739792E-2</v>
      </c>
    </row>
    <row r="35" spans="1:15" x14ac:dyDescent="0.25">
      <c r="A35">
        <v>34</v>
      </c>
      <c r="C35">
        <v>0.16320000000000001</v>
      </c>
      <c r="E35">
        <f>2^(-'  Calculation process'!B35)</f>
        <v>6.8961171585207592E-3</v>
      </c>
      <c r="F35">
        <f>2^(-'  Calculation process'!C35)</f>
        <v>1.1597840395539483E-2</v>
      </c>
      <c r="G35">
        <f>2^(-'  Calculation process'!D35)</f>
        <v>6.9923833666247874E-3</v>
      </c>
      <c r="H35">
        <f>2^(-'  Calculation process'!E35)</f>
        <v>8.9742058984143298E-3</v>
      </c>
      <c r="I35">
        <f>2^(-'  Calculation process'!F35)</f>
        <v>8.4901161134848368E-3</v>
      </c>
      <c r="J35">
        <f>2^(-'  Calculation process'!G35)</f>
        <v>4.3644028830946095E-3</v>
      </c>
      <c r="K35">
        <f>2^(-'  Calculation process'!H35)</f>
        <v>5.1901789613145012E-3</v>
      </c>
      <c r="L35">
        <f>2^(-'  Calculation process'!I35)</f>
        <v>4.2393885232739792E-2</v>
      </c>
      <c r="M35">
        <f>2^(-'  Calculation process'!J35)</f>
        <v>0.27547627896915211</v>
      </c>
      <c r="N35">
        <f>2^(-'  Calculation process'!K35)</f>
        <v>1.1202775375123653E-2</v>
      </c>
      <c r="O35">
        <f>2^(-'  Calculation process'!L35)</f>
        <v>7.4842419038683147E-2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H53:S79"/>
  <sheetViews>
    <sheetView topLeftCell="A25" workbookViewId="0">
      <selection activeCell="C71" sqref="C71"/>
    </sheetView>
  </sheetViews>
  <sheetFormatPr defaultRowHeight="14.4" x14ac:dyDescent="0.25"/>
  <cols>
    <col min="12" max="12" width="7.21875" customWidth="1"/>
    <col min="14" max="14" width="10.109375" customWidth="1"/>
  </cols>
  <sheetData>
    <row r="53" spans="13:19" x14ac:dyDescent="0.25">
      <c r="M53" s="3"/>
      <c r="N53" s="3"/>
      <c r="O53" s="4"/>
      <c r="P53" s="4"/>
      <c r="Q53" s="3"/>
      <c r="R53" s="3"/>
      <c r="S53" s="4"/>
    </row>
    <row r="54" spans="13:19" x14ac:dyDescent="0.25">
      <c r="M54" s="4"/>
      <c r="N54" s="4"/>
      <c r="O54" s="4"/>
      <c r="P54" s="4"/>
      <c r="Q54" s="4"/>
      <c r="R54" s="4"/>
      <c r="S54" s="4"/>
    </row>
    <row r="55" spans="13:19" x14ac:dyDescent="0.25">
      <c r="M55" s="4"/>
      <c r="N55" s="4"/>
      <c r="O55" s="4"/>
      <c r="P55" s="4"/>
      <c r="Q55" s="4"/>
      <c r="R55" s="4"/>
      <c r="S55" s="4"/>
    </row>
    <row r="56" spans="13:19" x14ac:dyDescent="0.25">
      <c r="M56" s="4"/>
      <c r="N56" s="4"/>
      <c r="O56" s="4"/>
      <c r="P56" s="4"/>
      <c r="Q56" s="4"/>
      <c r="R56" s="4"/>
      <c r="S56" s="4"/>
    </row>
    <row r="57" spans="13:19" x14ac:dyDescent="0.25">
      <c r="M57" s="4"/>
      <c r="N57" s="4"/>
      <c r="O57" s="4"/>
      <c r="P57" s="4"/>
      <c r="Q57" s="4"/>
      <c r="R57" s="4"/>
      <c r="S57" s="4"/>
    </row>
    <row r="58" spans="13:19" x14ac:dyDescent="0.25">
      <c r="M58" s="4"/>
      <c r="N58" s="4"/>
      <c r="O58" s="4"/>
      <c r="P58" s="4"/>
      <c r="Q58" s="4"/>
      <c r="R58" s="4"/>
      <c r="S58" s="4"/>
    </row>
    <row r="59" spans="13:19" x14ac:dyDescent="0.25">
      <c r="M59" s="4"/>
      <c r="N59" s="4"/>
      <c r="O59" s="4"/>
      <c r="P59" s="4"/>
      <c r="Q59" s="4"/>
      <c r="R59" s="4"/>
      <c r="S59" s="4"/>
    </row>
    <row r="60" spans="13:19" x14ac:dyDescent="0.25">
      <c r="M60" s="4"/>
      <c r="N60" s="4"/>
      <c r="O60" s="4"/>
      <c r="P60" s="4"/>
      <c r="Q60" s="4"/>
      <c r="R60" s="4"/>
      <c r="S60" s="4"/>
    </row>
    <row r="61" spans="13:19" x14ac:dyDescent="0.25">
      <c r="M61" s="4"/>
      <c r="N61" s="4"/>
      <c r="O61" s="4"/>
      <c r="P61" s="4"/>
      <c r="Q61" s="4"/>
      <c r="R61" s="4"/>
      <c r="S61" s="4"/>
    </row>
    <row r="62" spans="13:19" x14ac:dyDescent="0.25">
      <c r="M62" s="5"/>
      <c r="N62" s="6"/>
      <c r="O62" s="6"/>
      <c r="P62" s="6"/>
      <c r="Q62" s="6"/>
      <c r="R62" s="6"/>
      <c r="S62" s="6"/>
    </row>
    <row r="63" spans="13:19" x14ac:dyDescent="0.25">
      <c r="M63" s="4"/>
      <c r="N63" s="4"/>
      <c r="O63" s="4"/>
      <c r="P63" s="4"/>
      <c r="Q63" s="4"/>
      <c r="R63" s="4"/>
      <c r="S63" s="4"/>
    </row>
    <row r="64" spans="13:19" x14ac:dyDescent="0.25">
      <c r="M64" s="5"/>
      <c r="N64" s="6"/>
      <c r="O64" s="6"/>
      <c r="P64" s="6"/>
      <c r="Q64" s="6"/>
      <c r="R64" s="6"/>
      <c r="S64" s="6"/>
    </row>
    <row r="71" spans="8:9" x14ac:dyDescent="0.25">
      <c r="H71" s="2"/>
      <c r="I71" s="2"/>
    </row>
    <row r="72" spans="8:9" x14ac:dyDescent="0.25">
      <c r="H72" s="2"/>
      <c r="I72" s="2"/>
    </row>
    <row r="73" spans="8:9" x14ac:dyDescent="0.25">
      <c r="H73" s="2"/>
      <c r="I73" s="2"/>
    </row>
    <row r="74" spans="8:9" x14ac:dyDescent="0.25">
      <c r="H74" s="2"/>
      <c r="I74" s="2"/>
    </row>
    <row r="75" spans="8:9" x14ac:dyDescent="0.25">
      <c r="H75" s="2"/>
      <c r="I75" s="2"/>
    </row>
    <row r="76" spans="8:9" x14ac:dyDescent="0.25">
      <c r="H76" s="2"/>
      <c r="I76" s="2"/>
    </row>
    <row r="77" spans="8:9" x14ac:dyDescent="0.25">
      <c r="H77" s="2"/>
      <c r="I77" s="2"/>
    </row>
    <row r="78" spans="8:9" x14ac:dyDescent="0.25">
      <c r="H78" s="2"/>
      <c r="I78" s="2"/>
    </row>
    <row r="79" spans="8:9" x14ac:dyDescent="0.25">
      <c r="H79" s="2"/>
      <c r="I79" s="2"/>
    </row>
  </sheetData>
  <phoneticPr fontId="1" type="noConversion"/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rism5.Document" shapeId="7170" r:id="rId4">
          <objectPr defaultSize="0" autoPict="0" r:id="rId5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5</xdr:col>
                <xdr:colOff>388620</xdr:colOff>
                <xdr:row>16</xdr:row>
                <xdr:rowOff>60960</xdr:rowOff>
              </to>
            </anchor>
          </objectPr>
        </oleObject>
      </mc:Choice>
      <mc:Fallback>
        <oleObject progId="Prism5.Document" shapeId="7170" r:id="rId4"/>
      </mc:Fallback>
    </mc:AlternateContent>
    <mc:AlternateContent xmlns:mc="http://schemas.openxmlformats.org/markup-compatibility/2006">
      <mc:Choice Requires="x14">
        <oleObject progId="Prism5.Document" shapeId="7171" r:id="rId6">
          <objectPr defaultSize="0" r:id="rId7">
            <anchor moveWithCells="1">
              <from>
                <xdr:col>5</xdr:col>
                <xdr:colOff>411480</xdr:colOff>
                <xdr:row>0</xdr:row>
                <xdr:rowOff>0</xdr:rowOff>
              </from>
              <to>
                <xdr:col>11</xdr:col>
                <xdr:colOff>114300</xdr:colOff>
                <xdr:row>16</xdr:row>
                <xdr:rowOff>137160</xdr:rowOff>
              </to>
            </anchor>
          </objectPr>
        </oleObject>
      </mc:Choice>
      <mc:Fallback>
        <oleObject progId="Prism5.Document" shapeId="7171" r:id="rId6"/>
      </mc:Fallback>
    </mc:AlternateContent>
    <mc:AlternateContent xmlns:mc="http://schemas.openxmlformats.org/markup-compatibility/2006">
      <mc:Choice Requires="x14">
        <oleObject progId="Prism5.Document" shapeId="7172" r:id="rId8">
          <objectPr defaultSize="0" r:id="rId9">
            <anchor moveWithCells="1">
              <from>
                <xdr:col>11</xdr:col>
                <xdr:colOff>121920</xdr:colOff>
                <xdr:row>0</xdr:row>
                <xdr:rowOff>0</xdr:rowOff>
              </from>
              <to>
                <xdr:col>16</xdr:col>
                <xdr:colOff>670560</xdr:colOff>
                <xdr:row>16</xdr:row>
                <xdr:rowOff>137160</xdr:rowOff>
              </to>
            </anchor>
          </objectPr>
        </oleObject>
      </mc:Choice>
      <mc:Fallback>
        <oleObject progId="Prism5.Document" shapeId="7172" r:id="rId8"/>
      </mc:Fallback>
    </mc:AlternateContent>
    <mc:AlternateContent xmlns:mc="http://schemas.openxmlformats.org/markup-compatibility/2006">
      <mc:Choice Requires="x14">
        <oleObject progId="Prism5.Document" shapeId="7173" r:id="rId10">
          <objectPr defaultSize="0" r:id="rId11">
            <anchor moveWithCells="1">
              <from>
                <xdr:col>0</xdr:col>
                <xdr:colOff>0</xdr:colOff>
                <xdr:row>16</xdr:row>
                <xdr:rowOff>144780</xdr:rowOff>
              </from>
              <to>
                <xdr:col>5</xdr:col>
                <xdr:colOff>388620</xdr:colOff>
                <xdr:row>33</xdr:row>
                <xdr:rowOff>106680</xdr:rowOff>
              </to>
            </anchor>
          </objectPr>
        </oleObject>
      </mc:Choice>
      <mc:Fallback>
        <oleObject progId="Prism5.Document" shapeId="7173" r:id="rId10"/>
      </mc:Fallback>
    </mc:AlternateContent>
    <mc:AlternateContent xmlns:mc="http://schemas.openxmlformats.org/markup-compatibility/2006">
      <mc:Choice Requires="x14">
        <oleObject progId="Prism5.Document" shapeId="7174" r:id="rId12">
          <objectPr defaultSize="0" r:id="rId13">
            <anchor moveWithCells="1">
              <from>
                <xdr:col>5</xdr:col>
                <xdr:colOff>403860</xdr:colOff>
                <xdr:row>16</xdr:row>
                <xdr:rowOff>137160</xdr:rowOff>
              </from>
              <to>
                <xdr:col>11</xdr:col>
                <xdr:colOff>137160</xdr:colOff>
                <xdr:row>33</xdr:row>
                <xdr:rowOff>99060</xdr:rowOff>
              </to>
            </anchor>
          </objectPr>
        </oleObject>
      </mc:Choice>
      <mc:Fallback>
        <oleObject progId="Prism5.Document" shapeId="7174" r:id="rId12"/>
      </mc:Fallback>
    </mc:AlternateContent>
    <mc:AlternateContent xmlns:mc="http://schemas.openxmlformats.org/markup-compatibility/2006">
      <mc:Choice Requires="x14">
        <oleObject progId="Prism5.Document" shapeId="7175" r:id="rId14">
          <objectPr defaultSize="0" r:id="rId15">
            <anchor moveWithCells="1">
              <from>
                <xdr:col>11</xdr:col>
                <xdr:colOff>182880</xdr:colOff>
                <xdr:row>17</xdr:row>
                <xdr:rowOff>22860</xdr:rowOff>
              </from>
              <to>
                <xdr:col>16</xdr:col>
                <xdr:colOff>647700</xdr:colOff>
                <xdr:row>33</xdr:row>
                <xdr:rowOff>152400</xdr:rowOff>
              </to>
            </anchor>
          </objectPr>
        </oleObject>
      </mc:Choice>
      <mc:Fallback>
        <oleObject progId="Prism5.Document" shapeId="7175" r:id="rId14"/>
      </mc:Fallback>
    </mc:AlternateContent>
    <mc:AlternateContent xmlns:mc="http://schemas.openxmlformats.org/markup-compatibility/2006">
      <mc:Choice Requires="x14">
        <oleObject progId="Prism5.Document" shapeId="7176" r:id="rId16">
          <objectPr defaultSize="0" r:id="rId17">
            <anchor moveWithCells="1">
              <from>
                <xdr:col>0</xdr:col>
                <xdr:colOff>0</xdr:colOff>
                <xdr:row>33</xdr:row>
                <xdr:rowOff>121920</xdr:rowOff>
              </from>
              <to>
                <xdr:col>5</xdr:col>
                <xdr:colOff>495300</xdr:colOff>
                <xdr:row>50</xdr:row>
                <xdr:rowOff>83820</xdr:rowOff>
              </to>
            </anchor>
          </objectPr>
        </oleObject>
      </mc:Choice>
      <mc:Fallback>
        <oleObject progId="Prism5.Document" shapeId="7176" r:id="rId16"/>
      </mc:Fallback>
    </mc:AlternateContent>
    <mc:AlternateContent xmlns:mc="http://schemas.openxmlformats.org/markup-compatibility/2006">
      <mc:Choice Requires="x14">
        <oleObject progId="Prism5.Document" shapeId="7177" r:id="rId18">
          <objectPr defaultSize="0" r:id="rId19">
            <anchor moveWithCells="1">
              <from>
                <xdr:col>5</xdr:col>
                <xdr:colOff>487680</xdr:colOff>
                <xdr:row>33</xdr:row>
                <xdr:rowOff>114300</xdr:rowOff>
              </from>
              <to>
                <xdr:col>11</xdr:col>
                <xdr:colOff>190500</xdr:colOff>
                <xdr:row>50</xdr:row>
                <xdr:rowOff>76200</xdr:rowOff>
              </to>
            </anchor>
          </objectPr>
        </oleObject>
      </mc:Choice>
      <mc:Fallback>
        <oleObject progId="Prism5.Document" shapeId="7177" r:id="rId18"/>
      </mc:Fallback>
    </mc:AlternateContent>
    <mc:AlternateContent xmlns:mc="http://schemas.openxmlformats.org/markup-compatibility/2006">
      <mc:Choice Requires="x14">
        <oleObject progId="Prism5.Document" shapeId="7178" r:id="rId20">
          <objectPr defaultSize="0" r:id="rId21">
            <anchor moveWithCells="1">
              <from>
                <xdr:col>11</xdr:col>
                <xdr:colOff>220980</xdr:colOff>
                <xdr:row>33</xdr:row>
                <xdr:rowOff>114300</xdr:rowOff>
              </from>
              <to>
                <xdr:col>16</xdr:col>
                <xdr:colOff>579120</xdr:colOff>
                <xdr:row>50</xdr:row>
                <xdr:rowOff>76200</xdr:rowOff>
              </to>
            </anchor>
          </objectPr>
        </oleObject>
      </mc:Choice>
      <mc:Fallback>
        <oleObject progId="Prism5.Document" shapeId="7178" r:id="rId20"/>
      </mc:Fallback>
    </mc:AlternateContent>
    <mc:AlternateContent xmlns:mc="http://schemas.openxmlformats.org/markup-compatibility/2006">
      <mc:Choice Requires="x14">
        <oleObject progId="Prism5.Document" shapeId="7179" r:id="rId22">
          <objectPr defaultSize="0" r:id="rId23">
            <anchor moveWithCells="1">
              <from>
                <xdr:col>0</xdr:col>
                <xdr:colOff>0</xdr:colOff>
                <xdr:row>50</xdr:row>
                <xdr:rowOff>99060</xdr:rowOff>
              </from>
              <to>
                <xdr:col>5</xdr:col>
                <xdr:colOff>388620</xdr:colOff>
                <xdr:row>67</xdr:row>
                <xdr:rowOff>60960</xdr:rowOff>
              </to>
            </anchor>
          </objectPr>
        </oleObject>
      </mc:Choice>
      <mc:Fallback>
        <oleObject progId="Prism5.Document" shapeId="7179" r:id="rId22"/>
      </mc:Fallback>
    </mc:AlternateContent>
    <mc:AlternateContent xmlns:mc="http://schemas.openxmlformats.org/markup-compatibility/2006">
      <mc:Choice Requires="x14">
        <oleObject progId="Prism5.Document" shapeId="7180" r:id="rId24">
          <objectPr defaultSize="0" r:id="rId25">
            <anchor moveWithCells="1">
              <from>
                <xdr:col>5</xdr:col>
                <xdr:colOff>426720</xdr:colOff>
                <xdr:row>50</xdr:row>
                <xdr:rowOff>83820</xdr:rowOff>
              </from>
              <to>
                <xdr:col>11</xdr:col>
                <xdr:colOff>137160</xdr:colOff>
                <xdr:row>67</xdr:row>
                <xdr:rowOff>45720</xdr:rowOff>
              </to>
            </anchor>
          </objectPr>
        </oleObject>
      </mc:Choice>
      <mc:Fallback>
        <oleObject progId="Prism5.Document" shapeId="7180" r:id="rId2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012BD-16CD-402E-A03C-33233045A205}">
  <dimension ref="A1:S13"/>
  <sheetViews>
    <sheetView workbookViewId="0">
      <selection activeCell="I19" sqref="I19"/>
    </sheetView>
  </sheetViews>
  <sheetFormatPr defaultRowHeight="14.4" x14ac:dyDescent="0.25"/>
  <sheetData>
    <row r="1" spans="1:19" x14ac:dyDescent="0.25">
      <c r="A1" t="s">
        <v>26</v>
      </c>
    </row>
    <row r="2" spans="1:19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9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0.30199999999999999</v>
      </c>
    </row>
    <row r="4" spans="1:19" x14ac:dyDescent="0.25">
      <c r="A4">
        <v>0.17399999999999999</v>
      </c>
      <c r="B4">
        <v>0.185</v>
      </c>
      <c r="C4">
        <v>0.183</v>
      </c>
      <c r="D4">
        <v>0.20100000000000001</v>
      </c>
      <c r="E4">
        <v>0.216</v>
      </c>
      <c r="F4">
        <v>0.26400000000000001</v>
      </c>
      <c r="G4">
        <v>0.27800000000000002</v>
      </c>
      <c r="H4">
        <v>0.30099999999999999</v>
      </c>
      <c r="J4">
        <v>0.10199999999999999</v>
      </c>
    </row>
    <row r="6" spans="1:19" x14ac:dyDescent="0.25">
      <c r="A6">
        <f>(A4-$J$4)/($J$3-$J$4)</f>
        <v>0.35999999999999993</v>
      </c>
      <c r="B6">
        <f t="shared" ref="B6:H6" si="2">(B4-$J$4)/($J$3-$J$4)</f>
        <v>0.41499999999999998</v>
      </c>
      <c r="C6">
        <f t="shared" si="2"/>
        <v>0.40499999999999997</v>
      </c>
      <c r="D6">
        <f t="shared" si="2"/>
        <v>0.49500000000000005</v>
      </c>
      <c r="E6">
        <f t="shared" si="2"/>
        <v>0.56999999999999995</v>
      </c>
      <c r="F6">
        <f t="shared" si="2"/>
        <v>0.81000000000000016</v>
      </c>
      <c r="G6">
        <f t="shared" si="2"/>
        <v>0.88000000000000023</v>
      </c>
      <c r="H6">
        <f t="shared" si="2"/>
        <v>0.995</v>
      </c>
    </row>
    <row r="7" spans="1:19" x14ac:dyDescent="0.25">
      <c r="L7">
        <f>LOG(A3)</f>
        <v>1.6989700043360187</v>
      </c>
      <c r="M7">
        <f t="shared" ref="M7:S7" si="3">LOG(B3)</f>
        <v>1</v>
      </c>
      <c r="N7">
        <f t="shared" si="3"/>
        <v>0.3010299956639812</v>
      </c>
      <c r="O7">
        <f t="shared" si="3"/>
        <v>-0.3979400086720376</v>
      </c>
      <c r="P7">
        <f t="shared" si="3"/>
        <v>-1.0969100130080565</v>
      </c>
      <c r="Q7">
        <f t="shared" si="3"/>
        <v>-1.7958800173440752</v>
      </c>
      <c r="R7">
        <f t="shared" si="3"/>
        <v>-2.4948500216800942</v>
      </c>
      <c r="S7">
        <f t="shared" si="3"/>
        <v>-3.1938200260161129</v>
      </c>
    </row>
    <row r="13" spans="1:19" x14ac:dyDescent="0.25">
      <c r="H13" s="10" t="s">
        <v>12</v>
      </c>
      <c r="I13" s="11">
        <v>3.807E-2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8194" r:id="rId3">
          <objectPr defaultSize="0" autoPict="0" r:id="rId4">
            <anchor moveWithCells="1">
              <from>
                <xdr:col>11</xdr:col>
                <xdr:colOff>7620</xdr:colOff>
                <xdr:row>7</xdr:row>
                <xdr:rowOff>129540</xdr:rowOff>
              </from>
              <to>
                <xdr:col>16</xdr:col>
                <xdr:colOff>137160</xdr:colOff>
                <xdr:row>24</xdr:row>
                <xdr:rowOff>91440</xdr:rowOff>
              </to>
            </anchor>
          </objectPr>
        </oleObject>
      </mc:Choice>
      <mc:Fallback>
        <oleObject progId="Prism5.Document" shapeId="8194" r:id="rId3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41238-E2FA-43FC-9D60-B040A24C05A8}">
  <dimension ref="A1:S13"/>
  <sheetViews>
    <sheetView workbookViewId="0">
      <selection activeCell="I15" sqref="I15"/>
    </sheetView>
  </sheetViews>
  <sheetFormatPr defaultRowHeight="14.4" x14ac:dyDescent="0.25"/>
  <sheetData>
    <row r="1" spans="1:19" x14ac:dyDescent="0.25">
      <c r="A1" t="s">
        <v>27</v>
      </c>
    </row>
    <row r="2" spans="1:19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9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0.42299999999999999</v>
      </c>
    </row>
    <row r="4" spans="1:19" x14ac:dyDescent="0.25">
      <c r="A4">
        <v>0.191</v>
      </c>
      <c r="B4">
        <v>0.20100000000000001</v>
      </c>
      <c r="C4">
        <v>0.24299999999999999</v>
      </c>
      <c r="D4">
        <v>0.27600000000000002</v>
      </c>
      <c r="E4">
        <v>0.308</v>
      </c>
      <c r="F4">
        <v>0.40400000000000003</v>
      </c>
      <c r="G4">
        <v>0.42199999999999999</v>
      </c>
      <c r="H4">
        <v>0.432</v>
      </c>
      <c r="J4">
        <v>0.13400000000000001</v>
      </c>
    </row>
    <row r="6" spans="1:19" x14ac:dyDescent="0.25">
      <c r="A6">
        <f>(A4-$J$4)/($J$3-$J$4)</f>
        <v>0.1972318339100346</v>
      </c>
      <c r="B6">
        <f t="shared" ref="B6:H6" si="2">(B4-$J$4)/($J$3-$J$4)</f>
        <v>0.2318339100346021</v>
      </c>
      <c r="C6">
        <f t="shared" si="2"/>
        <v>0.37716262975778547</v>
      </c>
      <c r="D6">
        <f t="shared" si="2"/>
        <v>0.49134948096885822</v>
      </c>
      <c r="E6">
        <f t="shared" si="2"/>
        <v>0.60207612456747406</v>
      </c>
      <c r="F6">
        <f t="shared" si="2"/>
        <v>0.9342560553633219</v>
      </c>
      <c r="G6">
        <f t="shared" si="2"/>
        <v>0.9965397923875432</v>
      </c>
      <c r="H6">
        <f t="shared" si="2"/>
        <v>1.0311418685121108</v>
      </c>
    </row>
    <row r="7" spans="1:19" x14ac:dyDescent="0.25">
      <c r="L7">
        <f>LOG(A3)</f>
        <v>1.6989700043360187</v>
      </c>
      <c r="M7">
        <f t="shared" ref="M7:S7" si="3">LOG(B3)</f>
        <v>1</v>
      </c>
      <c r="N7">
        <f t="shared" si="3"/>
        <v>0.3010299956639812</v>
      </c>
      <c r="O7">
        <f t="shared" si="3"/>
        <v>-0.3979400086720376</v>
      </c>
      <c r="P7">
        <f t="shared" si="3"/>
        <v>-1.0969100130080565</v>
      </c>
      <c r="Q7">
        <f t="shared" si="3"/>
        <v>-1.7958800173440752</v>
      </c>
      <c r="R7">
        <f t="shared" si="3"/>
        <v>-2.4948500216800942</v>
      </c>
      <c r="S7">
        <f t="shared" si="3"/>
        <v>-3.1938200260161129</v>
      </c>
    </row>
    <row r="13" spans="1:19" x14ac:dyDescent="0.25">
      <c r="H13" s="10" t="s">
        <v>12</v>
      </c>
      <c r="I13" s="11">
        <v>9.1749999999999998E-2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9218" r:id="rId3">
          <objectPr defaultSize="0" autoPict="0" r:id="rId4">
            <anchor moveWithCells="1">
              <from>
                <xdr:col>11</xdr:col>
                <xdr:colOff>99060</xdr:colOff>
                <xdr:row>8</xdr:row>
                <xdr:rowOff>152400</xdr:rowOff>
              </from>
              <to>
                <xdr:col>16</xdr:col>
                <xdr:colOff>228600</xdr:colOff>
                <xdr:row>25</xdr:row>
                <xdr:rowOff>114300</xdr:rowOff>
              </to>
            </anchor>
          </objectPr>
        </oleObject>
      </mc:Choice>
      <mc:Fallback>
        <oleObject progId="Prism5.Document" shapeId="9218" r:id="rId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397F2-C2CD-454E-BC93-7D626453AB47}">
  <dimension ref="A1:S13"/>
  <sheetViews>
    <sheetView workbookViewId="0">
      <selection activeCell="H17" sqref="H17"/>
    </sheetView>
  </sheetViews>
  <sheetFormatPr defaultRowHeight="14.4" x14ac:dyDescent="0.25"/>
  <sheetData>
    <row r="1" spans="1:19" x14ac:dyDescent="0.25">
      <c r="A1" t="s">
        <v>28</v>
      </c>
    </row>
    <row r="2" spans="1:19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9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0.375</v>
      </c>
    </row>
    <row r="4" spans="1:19" x14ac:dyDescent="0.25">
      <c r="A4">
        <v>0.159</v>
      </c>
      <c r="B4">
        <v>0.161</v>
      </c>
      <c r="C4">
        <v>0.17399999999999999</v>
      </c>
      <c r="D4">
        <v>0.189</v>
      </c>
      <c r="E4">
        <v>0.221</v>
      </c>
      <c r="F4">
        <v>0.27100000000000002</v>
      </c>
      <c r="G4">
        <v>0.36499999999999999</v>
      </c>
      <c r="H4">
        <v>0.36799999999999999</v>
      </c>
      <c r="J4">
        <v>0.125</v>
      </c>
    </row>
    <row r="6" spans="1:19" x14ac:dyDescent="0.25">
      <c r="A6">
        <f>(A4-$J$4)/($J$3-$J$4)</f>
        <v>0.13600000000000001</v>
      </c>
      <c r="B6">
        <f t="shared" ref="B6:H6" si="2">(B4-$J$4)/($J$3-$J$4)</f>
        <v>0.14400000000000002</v>
      </c>
      <c r="C6">
        <f t="shared" si="2"/>
        <v>0.19599999999999995</v>
      </c>
      <c r="D6">
        <f t="shared" si="2"/>
        <v>0.25600000000000001</v>
      </c>
      <c r="E6">
        <f t="shared" si="2"/>
        <v>0.38400000000000001</v>
      </c>
      <c r="F6">
        <f t="shared" si="2"/>
        <v>0.58400000000000007</v>
      </c>
      <c r="G6">
        <f t="shared" si="2"/>
        <v>0.96</v>
      </c>
      <c r="H6">
        <f t="shared" si="2"/>
        <v>0.97199999999999998</v>
      </c>
    </row>
    <row r="7" spans="1:19" x14ac:dyDescent="0.25">
      <c r="L7">
        <f>LOG(A3)</f>
        <v>1.6989700043360187</v>
      </c>
      <c r="M7">
        <f t="shared" ref="M7:S7" si="3">LOG(B3)</f>
        <v>1</v>
      </c>
      <c r="N7">
        <f t="shared" si="3"/>
        <v>0.3010299956639812</v>
      </c>
      <c r="O7">
        <f t="shared" si="3"/>
        <v>-0.3979400086720376</v>
      </c>
      <c r="P7">
        <f t="shared" si="3"/>
        <v>-1.0969100130080565</v>
      </c>
      <c r="Q7">
        <f t="shared" si="3"/>
        <v>-1.7958800173440752</v>
      </c>
      <c r="R7">
        <f t="shared" si="3"/>
        <v>-2.4948500216800942</v>
      </c>
      <c r="S7">
        <f t="shared" si="3"/>
        <v>-3.1938200260161129</v>
      </c>
    </row>
    <row r="13" spans="1:19" x14ac:dyDescent="0.25">
      <c r="H13" s="10" t="s">
        <v>12</v>
      </c>
      <c r="I13" s="11">
        <v>1.9630000000000002E-2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0242" r:id="rId3">
          <objectPr defaultSize="0" autoPict="0" r:id="rId4">
            <anchor moveWithCells="1">
              <from>
                <xdr:col>11</xdr:col>
                <xdr:colOff>99060</xdr:colOff>
                <xdr:row>8</xdr:row>
                <xdr:rowOff>152400</xdr:rowOff>
              </from>
              <to>
                <xdr:col>16</xdr:col>
                <xdr:colOff>228600</xdr:colOff>
                <xdr:row>25</xdr:row>
                <xdr:rowOff>114300</xdr:rowOff>
              </to>
            </anchor>
          </objectPr>
        </oleObject>
      </mc:Choice>
      <mc:Fallback>
        <oleObject progId="Prism5.Document" shapeId="10242" r:id="rId3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55AD5-5F7D-4232-AFC0-0CB5BFD228D4}">
  <dimension ref="A1:S13"/>
  <sheetViews>
    <sheetView workbookViewId="0">
      <selection activeCell="H13" sqref="H13:I13"/>
    </sheetView>
  </sheetViews>
  <sheetFormatPr defaultRowHeight="14.4" x14ac:dyDescent="0.25"/>
  <sheetData>
    <row r="1" spans="1:19" x14ac:dyDescent="0.25">
      <c r="A1" t="s">
        <v>29</v>
      </c>
    </row>
    <row r="2" spans="1:19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9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0.20283333333333334</v>
      </c>
    </row>
    <row r="4" spans="1:19" x14ac:dyDescent="0.25">
      <c r="A4">
        <v>0.14899999999999999</v>
      </c>
      <c r="B4">
        <v>0.16300000000000001</v>
      </c>
      <c r="C4">
        <v>0.17100000000000001</v>
      </c>
      <c r="D4">
        <v>0.17100000000000001</v>
      </c>
      <c r="E4">
        <v>0.18</v>
      </c>
      <c r="F4">
        <v>0.185</v>
      </c>
      <c r="G4">
        <v>0.20699999999999999</v>
      </c>
      <c r="H4">
        <v>0.20599999999999999</v>
      </c>
      <c r="J4">
        <v>5.6499999999999995E-2</v>
      </c>
    </row>
    <row r="6" spans="1:19" x14ac:dyDescent="0.25">
      <c r="A6">
        <f>(A4-$J$4)/($J$3-$J$4)</f>
        <v>0.63211845102505693</v>
      </c>
      <c r="B6">
        <f t="shared" ref="B6:H6" si="2">(B4-$J$4)/($J$3-$J$4)</f>
        <v>0.72779043280182232</v>
      </c>
      <c r="C6">
        <f t="shared" si="2"/>
        <v>0.78246013667425973</v>
      </c>
      <c r="D6">
        <f t="shared" si="2"/>
        <v>0.78246013667425973</v>
      </c>
      <c r="E6">
        <f t="shared" si="2"/>
        <v>0.8439635535307517</v>
      </c>
      <c r="F6">
        <f t="shared" si="2"/>
        <v>0.87813211845102501</v>
      </c>
      <c r="G6">
        <f t="shared" si="2"/>
        <v>1.0284738041002277</v>
      </c>
      <c r="H6">
        <f t="shared" si="2"/>
        <v>1.0216400911161729</v>
      </c>
    </row>
    <row r="7" spans="1:19" x14ac:dyDescent="0.25">
      <c r="L7">
        <f>LOG(A3)</f>
        <v>1.6989700043360187</v>
      </c>
      <c r="M7">
        <f t="shared" ref="M7:S7" si="3">LOG(B3)</f>
        <v>1</v>
      </c>
      <c r="N7">
        <f t="shared" si="3"/>
        <v>0.3010299956639812</v>
      </c>
      <c r="O7">
        <f t="shared" si="3"/>
        <v>-0.3979400086720376</v>
      </c>
      <c r="P7">
        <f t="shared" si="3"/>
        <v>-1.0969100130080565</v>
      </c>
      <c r="Q7">
        <f t="shared" si="3"/>
        <v>-1.7958800173440752</v>
      </c>
      <c r="R7">
        <f t="shared" si="3"/>
        <v>-2.4948500216800942</v>
      </c>
      <c r="S7">
        <f t="shared" si="3"/>
        <v>-3.1938200260161129</v>
      </c>
    </row>
    <row r="13" spans="1:19" x14ac:dyDescent="0.25">
      <c r="H13" s="10" t="s">
        <v>12</v>
      </c>
      <c r="I13" s="11">
        <v>3.4070000000000003E-2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Prism5.Document" shapeId="11266" r:id="rId4">
          <objectPr defaultSize="0" autoPict="0" r:id="rId5">
            <anchor moveWithCells="1">
              <from>
                <xdr:col>11</xdr:col>
                <xdr:colOff>99060</xdr:colOff>
                <xdr:row>8</xdr:row>
                <xdr:rowOff>152400</xdr:rowOff>
              </from>
              <to>
                <xdr:col>16</xdr:col>
                <xdr:colOff>228600</xdr:colOff>
                <xdr:row>25</xdr:row>
                <xdr:rowOff>114300</xdr:rowOff>
              </to>
            </anchor>
          </objectPr>
        </oleObject>
      </mc:Choice>
      <mc:Fallback>
        <oleObject progId="Prism5.Document" shapeId="11266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F137A-9104-4D6F-9804-E3FE3706E789}">
  <dimension ref="A1:L17"/>
  <sheetViews>
    <sheetView workbookViewId="0">
      <selection sqref="A1:XFD1048576"/>
    </sheetView>
  </sheetViews>
  <sheetFormatPr defaultRowHeight="14.4" x14ac:dyDescent="0.25"/>
  <sheetData>
    <row r="1" spans="1:12" x14ac:dyDescent="0.25">
      <c r="A1" t="s">
        <v>30</v>
      </c>
    </row>
    <row r="2" spans="1:12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2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</row>
    <row r="4" spans="1:12" x14ac:dyDescent="0.25">
      <c r="A4">
        <v>0.42499999999999999</v>
      </c>
      <c r="B4">
        <v>0.36599999999999999</v>
      </c>
      <c r="C4">
        <v>0.40799999999999997</v>
      </c>
      <c r="D4">
        <v>0.42299999999999999</v>
      </c>
      <c r="E4">
        <v>0.45100000000000001</v>
      </c>
      <c r="F4">
        <v>1.357</v>
      </c>
      <c r="G4">
        <v>1.4390000000000001</v>
      </c>
      <c r="H4">
        <v>1.341</v>
      </c>
      <c r="I4">
        <v>1.327</v>
      </c>
      <c r="J4">
        <v>1.325</v>
      </c>
      <c r="K4">
        <f>AVERAGE(I4:J4)</f>
        <v>1.3260000000000001</v>
      </c>
    </row>
    <row r="5" spans="1:12" x14ac:dyDescent="0.25">
      <c r="K5">
        <v>0.15</v>
      </c>
    </row>
    <row r="6" spans="1:12" x14ac:dyDescent="0.25">
      <c r="A6">
        <f>(A4-0.15)/($K$4-0.15)</f>
        <v>0.23384353741496597</v>
      </c>
      <c r="B6">
        <f t="shared" ref="B6:H6" si="2">(B4-0.15)/($K$4-0.15)</f>
        <v>0.18367346938775508</v>
      </c>
      <c r="C6">
        <f t="shared" si="2"/>
        <v>0.21938775510204078</v>
      </c>
      <c r="D6">
        <f t="shared" si="2"/>
        <v>0.23214285714285712</v>
      </c>
      <c r="E6">
        <f t="shared" si="2"/>
        <v>0.25595238095238093</v>
      </c>
      <c r="F6">
        <f t="shared" si="2"/>
        <v>1.0263605442176871</v>
      </c>
      <c r="G6">
        <f t="shared" si="2"/>
        <v>1.0960884353741496</v>
      </c>
      <c r="H6">
        <f t="shared" si="2"/>
        <v>1.0127551020408163</v>
      </c>
    </row>
    <row r="10" spans="1:12" x14ac:dyDescent="0.25">
      <c r="K10">
        <v>50</v>
      </c>
      <c r="L10">
        <v>0.23384353741496597</v>
      </c>
    </row>
    <row r="11" spans="1:12" x14ac:dyDescent="0.25">
      <c r="K11">
        <v>10</v>
      </c>
      <c r="L11">
        <v>0.18367346938775508</v>
      </c>
    </row>
    <row r="12" spans="1:12" x14ac:dyDescent="0.25">
      <c r="K12">
        <v>2</v>
      </c>
      <c r="L12">
        <v>0.21938775510204078</v>
      </c>
    </row>
    <row r="13" spans="1:12" x14ac:dyDescent="0.25">
      <c r="K13">
        <v>0.4</v>
      </c>
      <c r="L13">
        <v>0.23214285714285712</v>
      </c>
    </row>
    <row r="14" spans="1:12" x14ac:dyDescent="0.25">
      <c r="K14">
        <v>0.08</v>
      </c>
      <c r="L14">
        <v>0.25595238095238093</v>
      </c>
    </row>
    <row r="15" spans="1:12" x14ac:dyDescent="0.25">
      <c r="H15" t="s">
        <v>12</v>
      </c>
      <c r="I15">
        <v>3.4000000000000002E-2</v>
      </c>
      <c r="K15">
        <v>1.6E-2</v>
      </c>
      <c r="L15">
        <v>1.0263605442176871</v>
      </c>
    </row>
    <row r="16" spans="1:12" x14ac:dyDescent="0.25">
      <c r="K16">
        <v>3.2000000000000002E-3</v>
      </c>
      <c r="L16">
        <v>1.0960884353741496</v>
      </c>
    </row>
    <row r="17" spans="11:12" x14ac:dyDescent="0.25">
      <c r="K17">
        <v>6.4000000000000005E-4</v>
      </c>
      <c r="L17">
        <v>1.0127551020408163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2290" r:id="rId3">
          <objectPr defaultSize="0" autoPict="0" r:id="rId4">
            <anchor moveWithCells="1">
              <from>
                <xdr:col>12</xdr:col>
                <xdr:colOff>502920</xdr:colOff>
                <xdr:row>7</xdr:row>
                <xdr:rowOff>114300</xdr:rowOff>
              </from>
              <to>
                <xdr:col>18</xdr:col>
                <xdr:colOff>0</xdr:colOff>
                <xdr:row>24</xdr:row>
                <xdr:rowOff>76200</xdr:rowOff>
              </to>
            </anchor>
          </objectPr>
        </oleObject>
      </mc:Choice>
      <mc:Fallback>
        <oleObject progId="Prism5.Document" shapeId="12290" r:id="rId3"/>
      </mc:Fallback>
    </mc:AlternateContent>
  </oleObjec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F564E-85BE-408E-BF0C-0584411D5AD6}">
  <dimension ref="A1:L17"/>
  <sheetViews>
    <sheetView workbookViewId="0">
      <selection activeCell="K22" sqref="K22"/>
    </sheetView>
  </sheetViews>
  <sheetFormatPr defaultRowHeight="14.4" x14ac:dyDescent="0.25"/>
  <sheetData>
    <row r="1" spans="1:12" x14ac:dyDescent="0.25">
      <c r="A1" t="s">
        <v>31</v>
      </c>
    </row>
    <row r="2" spans="1:12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2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</row>
    <row r="4" spans="1:12" x14ac:dyDescent="0.25">
      <c r="A4">
        <v>0.30099999999999999</v>
      </c>
      <c r="B4">
        <v>0.311</v>
      </c>
      <c r="C4">
        <v>0.33800000000000002</v>
      </c>
      <c r="D4">
        <v>0.41499999999999998</v>
      </c>
      <c r="E4">
        <v>0.47</v>
      </c>
      <c r="F4">
        <v>0.59</v>
      </c>
      <c r="G4">
        <v>0.65</v>
      </c>
      <c r="H4">
        <v>0.66100000000000003</v>
      </c>
      <c r="K4">
        <v>0.64700000000000002</v>
      </c>
    </row>
    <row r="5" spans="1:12" x14ac:dyDescent="0.25">
      <c r="K5">
        <v>0.12</v>
      </c>
    </row>
    <row r="6" spans="1:12" x14ac:dyDescent="0.25">
      <c r="A6">
        <f>(A4-0.15)/($K$4-0.15)</f>
        <v>0.30382293762575452</v>
      </c>
      <c r="B6">
        <f t="shared" ref="B6:H6" si="2">(B4-0.15)/($K$4-0.15)</f>
        <v>0.323943661971831</v>
      </c>
      <c r="C6">
        <f t="shared" si="2"/>
        <v>0.37826961770623746</v>
      </c>
      <c r="D6">
        <f t="shared" si="2"/>
        <v>0.53319919517102621</v>
      </c>
      <c r="E6">
        <f t="shared" si="2"/>
        <v>0.64386317907444657</v>
      </c>
      <c r="F6">
        <f t="shared" si="2"/>
        <v>0.8853118712273641</v>
      </c>
      <c r="G6">
        <f t="shared" si="2"/>
        <v>1.0060362173038229</v>
      </c>
      <c r="H6">
        <f t="shared" si="2"/>
        <v>1.028169014084507</v>
      </c>
    </row>
    <row r="10" spans="1:12" x14ac:dyDescent="0.25">
      <c r="K10">
        <v>50</v>
      </c>
      <c r="L10">
        <v>0.23384353741496597</v>
      </c>
    </row>
    <row r="11" spans="1:12" x14ac:dyDescent="0.25">
      <c r="K11">
        <v>10</v>
      </c>
      <c r="L11">
        <v>0.18367346938775508</v>
      </c>
    </row>
    <row r="12" spans="1:12" x14ac:dyDescent="0.25">
      <c r="K12">
        <v>2</v>
      </c>
      <c r="L12">
        <v>0.21938775510204078</v>
      </c>
    </row>
    <row r="13" spans="1:12" x14ac:dyDescent="0.25">
      <c r="K13">
        <v>0.4</v>
      </c>
      <c r="L13">
        <v>0.23214285714285712</v>
      </c>
    </row>
    <row r="14" spans="1:12" x14ac:dyDescent="0.25">
      <c r="K14">
        <v>0.08</v>
      </c>
      <c r="L14">
        <v>0.25595238095238093</v>
      </c>
    </row>
    <row r="15" spans="1:12" x14ac:dyDescent="0.25">
      <c r="H15" t="s">
        <v>12</v>
      </c>
      <c r="I15">
        <v>7.9130000000000006E-2</v>
      </c>
      <c r="K15">
        <v>1.6E-2</v>
      </c>
      <c r="L15">
        <v>1.0263605442176871</v>
      </c>
    </row>
    <row r="16" spans="1:12" x14ac:dyDescent="0.25">
      <c r="K16">
        <v>3.2000000000000002E-3</v>
      </c>
      <c r="L16">
        <v>1.0960884353741496</v>
      </c>
    </row>
    <row r="17" spans="11:12" x14ac:dyDescent="0.25">
      <c r="K17">
        <v>6.4000000000000005E-4</v>
      </c>
      <c r="L17">
        <v>1.0127551020408163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3314" r:id="rId3">
          <objectPr defaultSize="0" autoPict="0" r:id="rId4">
            <anchor moveWithCells="1">
              <from>
                <xdr:col>12</xdr:col>
                <xdr:colOff>502920</xdr:colOff>
                <xdr:row>7</xdr:row>
                <xdr:rowOff>114300</xdr:rowOff>
              </from>
              <to>
                <xdr:col>18</xdr:col>
                <xdr:colOff>0</xdr:colOff>
                <xdr:row>24</xdr:row>
                <xdr:rowOff>76200</xdr:rowOff>
              </to>
            </anchor>
          </objectPr>
        </oleObject>
      </mc:Choice>
      <mc:Fallback>
        <oleObject progId="Prism5.Document" shapeId="13314" r:id="rId3"/>
      </mc:Fallback>
    </mc:AlternateContent>
  </oleObjec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EE7E2-CE6E-4A43-B7AB-4B371B2FFB5E}">
  <dimension ref="A1:R13"/>
  <sheetViews>
    <sheetView workbookViewId="0">
      <selection activeCell="L19" sqref="L19"/>
    </sheetView>
  </sheetViews>
  <sheetFormatPr defaultRowHeight="14.4" x14ac:dyDescent="0.25"/>
  <sheetData>
    <row r="1" spans="1:18" x14ac:dyDescent="0.25">
      <c r="A1" t="s">
        <v>32</v>
      </c>
    </row>
    <row r="2" spans="1:18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8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2.4990000000000001</v>
      </c>
      <c r="K3">
        <v>2.4660000000000002</v>
      </c>
      <c r="L3">
        <f>AVERAGE(J3:K3)</f>
        <v>2.4824999999999999</v>
      </c>
    </row>
    <row r="4" spans="1:18" x14ac:dyDescent="0.25">
      <c r="A4">
        <v>0.46200000000000002</v>
      </c>
      <c r="B4">
        <v>0.54100000000000004</v>
      </c>
      <c r="C4">
        <v>0.66800000000000004</v>
      </c>
      <c r="D4">
        <v>0.64300000000000002</v>
      </c>
      <c r="E4">
        <v>0.67400000000000004</v>
      </c>
      <c r="F4">
        <v>2.2360000000000002</v>
      </c>
      <c r="G4">
        <v>2.395</v>
      </c>
      <c r="H4">
        <v>2.4620000000000002</v>
      </c>
      <c r="J4">
        <v>0.15</v>
      </c>
    </row>
    <row r="6" spans="1:18" x14ac:dyDescent="0.25">
      <c r="A6">
        <f>(A4-0.15)/($L$3-0.15)</f>
        <v>0.13376205787781353</v>
      </c>
      <c r="B6">
        <f t="shared" ref="B6:H6" si="2">(B4-0.15)/($L$3-0.15)</f>
        <v>0.16763129689174705</v>
      </c>
      <c r="C6">
        <f t="shared" si="2"/>
        <v>0.22207931404072884</v>
      </c>
      <c r="D6">
        <f t="shared" si="2"/>
        <v>0.21136120042872453</v>
      </c>
      <c r="E6">
        <f t="shared" si="2"/>
        <v>0.22465166130760986</v>
      </c>
      <c r="F6">
        <f t="shared" si="2"/>
        <v>0.8943193997856379</v>
      </c>
      <c r="G6">
        <f t="shared" si="2"/>
        <v>0.962486602357985</v>
      </c>
      <c r="H6">
        <f t="shared" si="2"/>
        <v>0.99121114683815659</v>
      </c>
    </row>
    <row r="7" spans="1:18" x14ac:dyDescent="0.25">
      <c r="K7">
        <f>LOG(A3)</f>
        <v>1.6989700043360187</v>
      </c>
      <c r="L7">
        <f t="shared" ref="L7:R7" si="3">LOG(B3)</f>
        <v>1</v>
      </c>
      <c r="M7">
        <f t="shared" si="3"/>
        <v>0.3010299956639812</v>
      </c>
      <c r="N7">
        <f t="shared" si="3"/>
        <v>-0.3979400086720376</v>
      </c>
      <c r="O7">
        <f t="shared" si="3"/>
        <v>-1.0969100130080565</v>
      </c>
      <c r="P7">
        <f t="shared" si="3"/>
        <v>-1.7958800173440752</v>
      </c>
      <c r="Q7">
        <f t="shared" si="3"/>
        <v>-2.4948500216800942</v>
      </c>
      <c r="R7">
        <f t="shared" si="3"/>
        <v>-3.1938200260161129</v>
      </c>
    </row>
    <row r="13" spans="1:18" x14ac:dyDescent="0.25">
      <c r="J13" t="s">
        <v>12</v>
      </c>
      <c r="K13">
        <v>3.023E-2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4338" r:id="rId3">
          <objectPr defaultSize="0" autoPict="0" r:id="rId4">
            <anchor moveWithCells="1">
              <from>
                <xdr:col>12</xdr:col>
                <xdr:colOff>182880</xdr:colOff>
                <xdr:row>12</xdr:row>
                <xdr:rowOff>60960</xdr:rowOff>
              </from>
              <to>
                <xdr:col>17</xdr:col>
                <xdr:colOff>312420</xdr:colOff>
                <xdr:row>29</xdr:row>
                <xdr:rowOff>22860</xdr:rowOff>
              </to>
            </anchor>
          </objectPr>
        </oleObject>
      </mc:Choice>
      <mc:Fallback>
        <oleObject progId="Prism5.Document" shapeId="14338" r:id="rId3"/>
      </mc:Fallback>
    </mc:AlternateContent>
  </oleObjec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1A2A-52FD-4F17-BDB8-F75D4CC4E809}">
  <dimension ref="A1:R13"/>
  <sheetViews>
    <sheetView workbookViewId="0">
      <selection sqref="A1:XFD1048576"/>
    </sheetView>
  </sheetViews>
  <sheetFormatPr defaultRowHeight="14.4" x14ac:dyDescent="0.25"/>
  <sheetData>
    <row r="1" spans="1:18" x14ac:dyDescent="0.25">
      <c r="A1" t="s">
        <v>33</v>
      </c>
    </row>
    <row r="2" spans="1:18" x14ac:dyDescent="0.25">
      <c r="A2">
        <v>500</v>
      </c>
      <c r="B2">
        <v>100</v>
      </c>
      <c r="C2">
        <v>20</v>
      </c>
      <c r="D2">
        <f>C2/5</f>
        <v>4</v>
      </c>
      <c r="E2">
        <f t="shared" ref="E2:H2" si="0">D2/5</f>
        <v>0.8</v>
      </c>
      <c r="F2">
        <f t="shared" si="0"/>
        <v>0.16</v>
      </c>
      <c r="G2">
        <f t="shared" si="0"/>
        <v>3.2000000000000001E-2</v>
      </c>
      <c r="H2">
        <f t="shared" si="0"/>
        <v>6.4000000000000003E-3</v>
      </c>
    </row>
    <row r="3" spans="1:18" x14ac:dyDescent="0.25">
      <c r="A3">
        <f>A2*10/100</f>
        <v>50</v>
      </c>
      <c r="B3">
        <f t="shared" ref="B3:H3" si="1">B2*10/100</f>
        <v>10</v>
      </c>
      <c r="C3">
        <f t="shared" si="1"/>
        <v>2</v>
      </c>
      <c r="D3">
        <f t="shared" si="1"/>
        <v>0.4</v>
      </c>
      <c r="E3">
        <f t="shared" si="1"/>
        <v>0.08</v>
      </c>
      <c r="F3">
        <f t="shared" si="1"/>
        <v>1.6E-2</v>
      </c>
      <c r="G3">
        <f t="shared" si="1"/>
        <v>3.2000000000000002E-3</v>
      </c>
      <c r="H3">
        <f t="shared" si="1"/>
        <v>6.4000000000000005E-4</v>
      </c>
      <c r="J3">
        <v>1.1020000000000001</v>
      </c>
    </row>
    <row r="4" spans="1:18" x14ac:dyDescent="0.25">
      <c r="A4">
        <v>0.40100000000000002</v>
      </c>
      <c r="B4">
        <v>0.41199999999999998</v>
      </c>
      <c r="C4">
        <v>0.45200000000000001</v>
      </c>
      <c r="D4">
        <v>0.52300000000000002</v>
      </c>
      <c r="E4">
        <v>0.751</v>
      </c>
      <c r="F4">
        <v>0.95399999999999996</v>
      </c>
      <c r="G4">
        <v>1.105</v>
      </c>
      <c r="H4">
        <v>1.1200000000000001</v>
      </c>
      <c r="J4">
        <v>0.15</v>
      </c>
    </row>
    <row r="6" spans="1:18" x14ac:dyDescent="0.25">
      <c r="A6">
        <f>(A4-0.15)/($J$3-0.15)</f>
        <v>0.26365546218487396</v>
      </c>
      <c r="B6">
        <f t="shared" ref="B6:H6" si="2">(B4-0.15)/($J$3-0.15)</f>
        <v>0.27521008403361341</v>
      </c>
      <c r="C6">
        <f t="shared" si="2"/>
        <v>0.31722689075630256</v>
      </c>
      <c r="D6">
        <f t="shared" si="2"/>
        <v>0.39180672268907563</v>
      </c>
      <c r="E6">
        <f t="shared" si="2"/>
        <v>0.63130252100840334</v>
      </c>
      <c r="F6">
        <f t="shared" si="2"/>
        <v>0.84453781512605031</v>
      </c>
      <c r="G6">
        <f t="shared" si="2"/>
        <v>1.0031512605042017</v>
      </c>
      <c r="H6">
        <f t="shared" si="2"/>
        <v>1.01890756302521</v>
      </c>
    </row>
    <row r="7" spans="1:18" x14ac:dyDescent="0.25">
      <c r="K7">
        <f>LOG(A3)</f>
        <v>1.6989700043360187</v>
      </c>
      <c r="L7">
        <f t="shared" ref="L7:R7" si="3">LOG(B3)</f>
        <v>1</v>
      </c>
      <c r="M7">
        <f t="shared" si="3"/>
        <v>0.3010299956639812</v>
      </c>
      <c r="N7">
        <f t="shared" si="3"/>
        <v>-0.3979400086720376</v>
      </c>
      <c r="O7">
        <f t="shared" si="3"/>
        <v>-1.0969100130080565</v>
      </c>
      <c r="P7">
        <f t="shared" si="3"/>
        <v>-1.7958800173440752</v>
      </c>
      <c r="Q7">
        <f t="shared" si="3"/>
        <v>-2.4948500216800942</v>
      </c>
      <c r="R7">
        <f t="shared" si="3"/>
        <v>-3.1938200260161129</v>
      </c>
    </row>
    <row r="13" spans="1:18" x14ac:dyDescent="0.25">
      <c r="J13" t="s">
        <v>12</v>
      </c>
      <c r="K13">
        <v>6.7629999999999996E-2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5362" r:id="rId3">
          <objectPr defaultSize="0" autoPict="0" r:id="rId4">
            <anchor moveWithCells="1">
              <from>
                <xdr:col>12</xdr:col>
                <xdr:colOff>182880</xdr:colOff>
                <xdr:row>12</xdr:row>
                <xdr:rowOff>60960</xdr:rowOff>
              </from>
              <to>
                <xdr:col>17</xdr:col>
                <xdr:colOff>312420</xdr:colOff>
                <xdr:row>29</xdr:row>
                <xdr:rowOff>22860</xdr:rowOff>
              </to>
            </anchor>
          </objectPr>
        </oleObject>
      </mc:Choice>
      <mc:Fallback>
        <oleObject progId="Prism5.Document" shapeId="15362" r:id="rId3"/>
      </mc:Fallback>
    </mc:AlternateContent>
  </oleObjec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C112EB-60E1-46DE-8E15-E7E3D9D6B526}">
  <dimension ref="A1:Q11"/>
  <sheetViews>
    <sheetView workbookViewId="0">
      <selection activeCell="A2" sqref="A1:XFD1048576"/>
    </sheetView>
  </sheetViews>
  <sheetFormatPr defaultRowHeight="14.4" x14ac:dyDescent="0.25"/>
  <sheetData>
    <row r="1" spans="1:17" x14ac:dyDescent="0.25">
      <c r="A1" t="s">
        <v>35</v>
      </c>
    </row>
    <row r="3" spans="1:17" x14ac:dyDescent="0.25">
      <c r="A3">
        <v>10</v>
      </c>
      <c r="B3">
        <v>2</v>
      </c>
      <c r="C3">
        <v>5</v>
      </c>
      <c r="D3">
        <v>1</v>
      </c>
      <c r="E3">
        <v>0.4</v>
      </c>
      <c r="F3">
        <v>0.08</v>
      </c>
      <c r="G3">
        <v>1.6E-2</v>
      </c>
      <c r="H3">
        <v>3.2000000000000002E-3</v>
      </c>
      <c r="J3">
        <v>0.84</v>
      </c>
    </row>
    <row r="4" spans="1:17" x14ac:dyDescent="0.25">
      <c r="A4">
        <v>0.21199999999999999</v>
      </c>
      <c r="B4">
        <v>0.23100000000000001</v>
      </c>
      <c r="C4">
        <v>0.22700000000000001</v>
      </c>
      <c r="D4">
        <v>0.252</v>
      </c>
      <c r="E4">
        <v>0.28599999999999998</v>
      </c>
      <c r="F4">
        <v>0.48699999999999999</v>
      </c>
      <c r="G4">
        <v>0.61099999999999999</v>
      </c>
      <c r="H4">
        <v>0.84399999999999997</v>
      </c>
      <c r="J4">
        <v>0.1</v>
      </c>
    </row>
    <row r="6" spans="1:17" x14ac:dyDescent="0.25">
      <c r="A6">
        <f>(A4-0.1)/($J$3-0.1)</f>
        <v>0.15135135135135133</v>
      </c>
      <c r="B6">
        <f t="shared" ref="B6:H6" si="0">(B4-0.1)/($J$3-0.1)</f>
        <v>0.17702702702702702</v>
      </c>
      <c r="C6">
        <f t="shared" si="0"/>
        <v>0.17162162162162162</v>
      </c>
      <c r="D6">
        <f t="shared" si="0"/>
        <v>0.20540540540540539</v>
      </c>
      <c r="E6">
        <f t="shared" si="0"/>
        <v>0.25135135135135134</v>
      </c>
      <c r="F6">
        <f t="shared" si="0"/>
        <v>0.52297297297297296</v>
      </c>
      <c r="G6">
        <f t="shared" si="0"/>
        <v>0.69054054054054059</v>
      </c>
      <c r="H6">
        <f t="shared" si="0"/>
        <v>1.0054054054054054</v>
      </c>
      <c r="J6">
        <f>LOG(A3)</f>
        <v>1</v>
      </c>
      <c r="K6">
        <f t="shared" ref="K6:P6" si="1">LOG(B3)</f>
        <v>0.3010299956639812</v>
      </c>
      <c r="L6">
        <f t="shared" si="1"/>
        <v>0.69897000433601886</v>
      </c>
      <c r="M6">
        <f t="shared" si="1"/>
        <v>0</v>
      </c>
      <c r="N6">
        <f t="shared" si="1"/>
        <v>-0.3979400086720376</v>
      </c>
      <c r="O6">
        <f t="shared" si="1"/>
        <v>-1.0969100130080565</v>
      </c>
      <c r="P6">
        <f t="shared" si="1"/>
        <v>-1.7958800173440752</v>
      </c>
      <c r="Q6">
        <f>LOG(H3)</f>
        <v>-2.4948500216800942</v>
      </c>
    </row>
    <row r="11" spans="1:17" x14ac:dyDescent="0.25">
      <c r="H11" t="s">
        <v>34</v>
      </c>
      <c r="I11">
        <v>4.0689999999999997E-2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6386" r:id="rId3">
          <objectPr defaultSize="0" autoPict="0" r:id="rId4">
            <anchor moveWithCells="1">
              <from>
                <xdr:col>10</xdr:col>
                <xdr:colOff>137160</xdr:colOff>
                <xdr:row>8</xdr:row>
                <xdr:rowOff>30480</xdr:rowOff>
              </from>
              <to>
                <xdr:col>15</xdr:col>
                <xdr:colOff>266700</xdr:colOff>
                <xdr:row>24</xdr:row>
                <xdr:rowOff>160020</xdr:rowOff>
              </to>
            </anchor>
          </objectPr>
        </oleObject>
      </mc:Choice>
      <mc:Fallback>
        <oleObject progId="Prism5.Document" shapeId="16386" r:id="rId3"/>
      </mc:Fallback>
    </mc:AlternateContent>
  </oleObjec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4A477E-287E-42D6-B07A-A7CA6996343E}">
  <dimension ref="A1:Q25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36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0.63400000000000001</v>
      </c>
    </row>
    <row r="4" spans="1:17" x14ac:dyDescent="0.25">
      <c r="A4">
        <v>0.14199999999999999</v>
      </c>
      <c r="B4">
        <v>0.18099999999999999</v>
      </c>
      <c r="C4">
        <v>0.151</v>
      </c>
      <c r="D4">
        <v>0.222</v>
      </c>
      <c r="E4">
        <v>0.38600000000000001</v>
      </c>
      <c r="F4">
        <v>0.56699999999999995</v>
      </c>
      <c r="G4">
        <v>0.61099999999999999</v>
      </c>
      <c r="H4">
        <v>0.64400000000000002</v>
      </c>
      <c r="J4">
        <v>0.1</v>
      </c>
    </row>
    <row r="6" spans="1:17" x14ac:dyDescent="0.25">
      <c r="A6">
        <f>(A4-0.1)/($J$3-0.1)</f>
        <v>7.8651685393258383E-2</v>
      </c>
      <c r="B6">
        <f t="shared" ref="B6:H6" si="0">(B4-0.1)/($J$3-0.1)</f>
        <v>0.15168539325842695</v>
      </c>
      <c r="C6">
        <f t="shared" si="0"/>
        <v>9.5505617977528059E-2</v>
      </c>
      <c r="D6">
        <f t="shared" si="0"/>
        <v>0.22846441947565541</v>
      </c>
      <c r="E6">
        <f t="shared" si="0"/>
        <v>0.53558052434456926</v>
      </c>
      <c r="F6">
        <f t="shared" si="0"/>
        <v>0.87453183520599242</v>
      </c>
      <c r="G6">
        <f t="shared" si="0"/>
        <v>0.95692883895131087</v>
      </c>
      <c r="H6">
        <f t="shared" si="0"/>
        <v>1.0187265917602997</v>
      </c>
      <c r="J6">
        <f>LOG(A3)</f>
        <v>0.3010299956639812</v>
      </c>
      <c r="K6">
        <f t="shared" ref="K6:P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>LOG(H3)</f>
        <v>-3.1938200260161129</v>
      </c>
    </row>
    <row r="12" spans="1:17" x14ac:dyDescent="0.25">
      <c r="G12" t="s">
        <v>12</v>
      </c>
      <c r="H12">
        <v>7.324E-2</v>
      </c>
    </row>
    <row r="25" spans="3:4" x14ac:dyDescent="0.25">
      <c r="C25" t="s">
        <v>12</v>
      </c>
      <c r="D25">
        <v>0.38990000000000002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7410" r:id="rId3">
          <objectPr defaultSize="0" autoPict="0" r:id="rId4">
            <anchor moveWithCells="1">
              <from>
                <xdr:col>9</xdr:col>
                <xdr:colOff>30480</xdr:colOff>
                <xdr:row>8</xdr:row>
                <xdr:rowOff>38100</xdr:rowOff>
              </from>
              <to>
                <xdr:col>14</xdr:col>
                <xdr:colOff>160020</xdr:colOff>
                <xdr:row>25</xdr:row>
                <xdr:rowOff>0</xdr:rowOff>
              </to>
            </anchor>
          </objectPr>
        </oleObject>
      </mc:Choice>
      <mc:Fallback>
        <oleObject progId="Prism5.Document" shapeId="17410" r:id="rId3"/>
      </mc:Fallback>
    </mc:AlternateContent>
  </oleObjec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1B0ED-6433-4F5B-BBED-06A94C5BED50}">
  <dimension ref="A1:Q11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37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0.73399999999999999</v>
      </c>
    </row>
    <row r="4" spans="1:17" x14ac:dyDescent="0.25">
      <c r="A4">
        <v>0.182</v>
      </c>
      <c r="B4">
        <v>0.28100000000000003</v>
      </c>
      <c r="C4">
        <v>0.251</v>
      </c>
      <c r="D4">
        <v>0.32200000000000001</v>
      </c>
      <c r="E4">
        <v>0.48599999999999999</v>
      </c>
      <c r="F4">
        <v>0.66700000000000004</v>
      </c>
      <c r="G4">
        <v>0.71099999999999997</v>
      </c>
      <c r="H4">
        <v>0.74399999999999999</v>
      </c>
      <c r="J4">
        <v>0.1</v>
      </c>
    </row>
    <row r="6" spans="1:17" x14ac:dyDescent="0.25">
      <c r="A6">
        <f>(A4-0.1)/($J$3-0.1)</f>
        <v>0.12933753943217663</v>
      </c>
      <c r="B6">
        <f t="shared" ref="B6:H6" si="0">(B4-0.1)/($J$3-0.1)</f>
        <v>0.28548895899053633</v>
      </c>
      <c r="C6">
        <f t="shared" si="0"/>
        <v>0.23817034700315456</v>
      </c>
      <c r="D6">
        <f t="shared" si="0"/>
        <v>0.35015772870662459</v>
      </c>
      <c r="E6">
        <f t="shared" si="0"/>
        <v>0.60883280757097791</v>
      </c>
      <c r="F6">
        <f t="shared" si="0"/>
        <v>0.8943217665615143</v>
      </c>
      <c r="G6">
        <f t="shared" si="0"/>
        <v>0.9637223974763407</v>
      </c>
      <c r="H6">
        <f t="shared" si="0"/>
        <v>1.0157728706624607</v>
      </c>
      <c r="J6">
        <f>LOG(A3)</f>
        <v>0.3010299956639812</v>
      </c>
      <c r="K6">
        <f t="shared" ref="K6:Q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1" spans="1:17" x14ac:dyDescent="0.25">
      <c r="G11" t="s">
        <v>12</v>
      </c>
      <c r="H11">
        <v>8.8109999999999994E-2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8434" r:id="rId3">
          <objectPr defaultSize="0" autoPict="0" r:id="rId4">
            <anchor moveWithCells="1">
              <from>
                <xdr:col>9</xdr:col>
                <xdr:colOff>182880</xdr:colOff>
                <xdr:row>7</xdr:row>
                <xdr:rowOff>144780</xdr:rowOff>
              </from>
              <to>
                <xdr:col>14</xdr:col>
                <xdr:colOff>312420</xdr:colOff>
                <xdr:row>24</xdr:row>
                <xdr:rowOff>106680</xdr:rowOff>
              </to>
            </anchor>
          </objectPr>
        </oleObject>
      </mc:Choice>
      <mc:Fallback>
        <oleObject progId="Prism5.Document" shapeId="18434" r:id="rId3"/>
      </mc:Fallback>
    </mc:AlternateContent>
  </oleObjec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D8916-A52F-48F1-A95F-CC50CAD8657E}">
  <dimension ref="A1:Q11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38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0.57199999999999995</v>
      </c>
    </row>
    <row r="4" spans="1:17" x14ac:dyDescent="0.25">
      <c r="A4">
        <v>0.20300000000000001</v>
      </c>
      <c r="B4">
        <v>0.24099999999999999</v>
      </c>
      <c r="C4">
        <v>0.214</v>
      </c>
      <c r="D4">
        <v>0.32200000000000001</v>
      </c>
      <c r="E4">
        <v>0.38600000000000001</v>
      </c>
      <c r="F4">
        <v>0.46700000000000003</v>
      </c>
      <c r="G4">
        <v>0.56899999999999995</v>
      </c>
      <c r="H4">
        <v>0.57699999999999996</v>
      </c>
      <c r="J4">
        <v>0.1</v>
      </c>
    </row>
    <row r="6" spans="1:17" x14ac:dyDescent="0.25">
      <c r="A6">
        <f>(A4-0.1)/($J$3-0.1)</f>
        <v>0.21822033898305088</v>
      </c>
      <c r="B6">
        <f t="shared" ref="B6:H6" si="0">(B4-0.1)/($J$3-0.1)</f>
        <v>0.29872881355932202</v>
      </c>
      <c r="C6">
        <f t="shared" si="0"/>
        <v>0.24152542372881355</v>
      </c>
      <c r="D6">
        <f t="shared" si="0"/>
        <v>0.47033898305084748</v>
      </c>
      <c r="E6">
        <f t="shared" si="0"/>
        <v>0.60593220338983056</v>
      </c>
      <c r="F6">
        <f t="shared" si="0"/>
        <v>0.77754237288135597</v>
      </c>
      <c r="G6">
        <f t="shared" si="0"/>
        <v>0.99364406779661019</v>
      </c>
      <c r="H6">
        <f t="shared" si="0"/>
        <v>1.0105932203389831</v>
      </c>
      <c r="J6">
        <f>LOG(A3)</f>
        <v>0.3010299956639812</v>
      </c>
      <c r="K6">
        <f t="shared" ref="K6:Q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1" spans="1:17" x14ac:dyDescent="0.25">
      <c r="G11" t="s">
        <v>12</v>
      </c>
      <c r="H11">
        <v>7.893E-2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19458" r:id="rId3">
          <objectPr defaultSize="0" autoPict="0" r:id="rId4">
            <anchor moveWithCells="1">
              <from>
                <xdr:col>9</xdr:col>
                <xdr:colOff>182880</xdr:colOff>
                <xdr:row>7</xdr:row>
                <xdr:rowOff>144780</xdr:rowOff>
              </from>
              <to>
                <xdr:col>14</xdr:col>
                <xdr:colOff>312420</xdr:colOff>
                <xdr:row>24</xdr:row>
                <xdr:rowOff>106680</xdr:rowOff>
              </to>
            </anchor>
          </objectPr>
        </oleObject>
      </mc:Choice>
      <mc:Fallback>
        <oleObject progId="Prism5.Document" shapeId="19458" r:id="rId3"/>
      </mc:Fallback>
    </mc:AlternateContent>
  </oleObjec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B32B76-D3B5-4992-8FA1-E9D6CD61BA12}">
  <dimension ref="A1:Q11"/>
  <sheetViews>
    <sheetView workbookViewId="0">
      <selection activeCell="P21" sqref="P21"/>
    </sheetView>
  </sheetViews>
  <sheetFormatPr defaultRowHeight="14.4" x14ac:dyDescent="0.25"/>
  <sheetData>
    <row r="1" spans="1:17" x14ac:dyDescent="0.25">
      <c r="A1" t="s">
        <v>39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0.92800000000000005</v>
      </c>
    </row>
    <row r="4" spans="1:17" x14ac:dyDescent="0.25">
      <c r="A4">
        <v>0.27500000000000002</v>
      </c>
      <c r="B4">
        <v>0.30399999999999999</v>
      </c>
      <c r="C4">
        <v>0.28699999999999998</v>
      </c>
      <c r="D4">
        <v>0.42199999999999999</v>
      </c>
      <c r="E4">
        <v>0.629</v>
      </c>
      <c r="F4">
        <v>0.875</v>
      </c>
      <c r="G4">
        <v>0.91200000000000003</v>
      </c>
      <c r="H4">
        <v>0.94299999999999995</v>
      </c>
      <c r="J4">
        <v>0.1</v>
      </c>
    </row>
    <row r="6" spans="1:17" x14ac:dyDescent="0.25">
      <c r="A6">
        <f>(A4-0.1)/($J$3-0.1)</f>
        <v>0.21135265700483091</v>
      </c>
      <c r="B6">
        <f t="shared" ref="B6:H6" si="0">(B4-0.1)/($J$3-0.1)</f>
        <v>0.24637681159420285</v>
      </c>
      <c r="C6">
        <f t="shared" si="0"/>
        <v>0.22584541062801927</v>
      </c>
      <c r="D6">
        <f t="shared" si="0"/>
        <v>0.38888888888888878</v>
      </c>
      <c r="E6">
        <f t="shared" si="0"/>
        <v>0.63888888888888884</v>
      </c>
      <c r="F6">
        <f t="shared" si="0"/>
        <v>0.93599033816425115</v>
      </c>
      <c r="G6">
        <f t="shared" si="0"/>
        <v>0.98067632850241548</v>
      </c>
      <c r="H6">
        <f t="shared" si="0"/>
        <v>1.0181159420289854</v>
      </c>
      <c r="J6">
        <f>LOG(A3)</f>
        <v>0.3010299956639812</v>
      </c>
      <c r="K6">
        <f t="shared" ref="K6:Q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1" spans="1:17" x14ac:dyDescent="0.25">
      <c r="G11" t="s">
        <v>12</v>
      </c>
      <c r="H11">
        <v>8.8580000000000006E-2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0482" r:id="rId3">
          <objectPr defaultSize="0" autoPict="0" r:id="rId4">
            <anchor moveWithCells="1">
              <from>
                <xdr:col>9</xdr:col>
                <xdr:colOff>182880</xdr:colOff>
                <xdr:row>7</xdr:row>
                <xdr:rowOff>144780</xdr:rowOff>
              </from>
              <to>
                <xdr:col>14</xdr:col>
                <xdr:colOff>312420</xdr:colOff>
                <xdr:row>24</xdr:row>
                <xdr:rowOff>106680</xdr:rowOff>
              </to>
            </anchor>
          </objectPr>
        </oleObject>
      </mc:Choice>
      <mc:Fallback>
        <oleObject progId="Prism5.Document" shapeId="20482" r:id="rId3"/>
      </mc:Fallback>
    </mc:AlternateContent>
  </oleObject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991A3-4890-400B-AEBB-9C078CDE7592}">
  <dimension ref="A1:Q13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40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0.34200000000000003</v>
      </c>
    </row>
    <row r="4" spans="1:17" x14ac:dyDescent="0.25">
      <c r="A4">
        <v>0.16300000000000001</v>
      </c>
      <c r="B4">
        <v>0.215</v>
      </c>
      <c r="C4">
        <v>0.192</v>
      </c>
      <c r="D4">
        <v>0.24199999999999999</v>
      </c>
      <c r="E4">
        <v>0.26600000000000001</v>
      </c>
      <c r="F4">
        <v>0.32800000000000001</v>
      </c>
      <c r="G4">
        <v>0.34899999999999998</v>
      </c>
      <c r="H4">
        <v>0.35099999999999998</v>
      </c>
      <c r="J4">
        <v>0.1</v>
      </c>
    </row>
    <row r="6" spans="1:17" x14ac:dyDescent="0.25">
      <c r="A6">
        <f>(A4-0.1)/($J$3-0.1)</f>
        <v>0.26033057851239666</v>
      </c>
      <c r="B6">
        <f t="shared" ref="B6:H6" si="0">(B4-0.1)/($J$3-0.1)</f>
        <v>0.47520661157024785</v>
      </c>
      <c r="C6">
        <f t="shared" si="0"/>
        <v>0.3801652892561983</v>
      </c>
      <c r="D6">
        <f t="shared" si="0"/>
        <v>0.58677685950413216</v>
      </c>
      <c r="E6">
        <f t="shared" si="0"/>
        <v>0.68595041322314043</v>
      </c>
      <c r="F6">
        <f t="shared" si="0"/>
        <v>0.94214876033057848</v>
      </c>
      <c r="G6">
        <f t="shared" si="0"/>
        <v>1.0289256198347105</v>
      </c>
      <c r="H6">
        <f t="shared" si="0"/>
        <v>1.0371900826446281</v>
      </c>
      <c r="J6">
        <f>LOG(A3)</f>
        <v>0.3010299956639812</v>
      </c>
      <c r="K6">
        <f t="shared" ref="K6:P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>LOG(H3)</f>
        <v>-3.1938200260161129</v>
      </c>
    </row>
    <row r="13" spans="1:17" x14ac:dyDescent="0.25">
      <c r="G13" t="s">
        <v>12</v>
      </c>
      <c r="H13">
        <v>0.1245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1506" r:id="rId3">
          <objectPr defaultSize="0" autoPict="0" r:id="rId4">
            <anchor moveWithCells="1">
              <from>
                <xdr:col>8</xdr:col>
                <xdr:colOff>533400</xdr:colOff>
                <xdr:row>6</xdr:row>
                <xdr:rowOff>60960</xdr:rowOff>
              </from>
              <to>
                <xdr:col>14</xdr:col>
                <xdr:colOff>0</xdr:colOff>
                <xdr:row>23</xdr:row>
                <xdr:rowOff>22860</xdr:rowOff>
              </to>
            </anchor>
          </objectPr>
        </oleObject>
      </mc:Choice>
      <mc:Fallback>
        <oleObject progId="Prism5.Document" shapeId="21506" r:id="rId3"/>
      </mc:Fallback>
    </mc:AlternateContent>
  </oleObject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BE312-2DF1-433E-A54B-4406E31791A4}">
  <dimension ref="A1:Q11"/>
  <sheetViews>
    <sheetView workbookViewId="0">
      <selection activeCell="R18" sqref="R18"/>
    </sheetView>
  </sheetViews>
  <sheetFormatPr defaultRowHeight="14.4" x14ac:dyDescent="0.25"/>
  <sheetData>
    <row r="1" spans="1:17" x14ac:dyDescent="0.25">
      <c r="A1" t="s">
        <v>41</v>
      </c>
    </row>
    <row r="3" spans="1:17" x14ac:dyDescent="0.25">
      <c r="A3">
        <v>2</v>
      </c>
      <c r="B3">
        <v>0.4</v>
      </c>
      <c r="C3">
        <v>1</v>
      </c>
      <c r="D3">
        <v>0.2</v>
      </c>
      <c r="E3">
        <v>0.08</v>
      </c>
      <c r="F3">
        <v>1.6E-2</v>
      </c>
      <c r="G3">
        <v>3.2000000000000002E-3</v>
      </c>
      <c r="H3">
        <v>6.4000000000000005E-4</v>
      </c>
      <c r="J3">
        <v>0.64200000000000002</v>
      </c>
    </row>
    <row r="4" spans="1:17" x14ac:dyDescent="0.25">
      <c r="A4">
        <v>0.16700000000000001</v>
      </c>
      <c r="B4">
        <v>0.221</v>
      </c>
      <c r="C4">
        <v>0.20300000000000001</v>
      </c>
      <c r="D4">
        <v>0.26200000000000001</v>
      </c>
      <c r="E4">
        <v>0.36599999999999999</v>
      </c>
      <c r="F4">
        <v>0.55800000000000005</v>
      </c>
      <c r="G4">
        <v>0.621</v>
      </c>
      <c r="H4">
        <v>0.623</v>
      </c>
      <c r="J4">
        <v>0.1</v>
      </c>
    </row>
    <row r="6" spans="1:17" x14ac:dyDescent="0.25">
      <c r="A6">
        <f>(A4-0.1)/($J$3-0.1)</f>
        <v>0.12361623616236163</v>
      </c>
      <c r="B6">
        <f t="shared" ref="B6:H6" si="0">(B4-0.1)/($J$3-0.1)</f>
        <v>0.2232472324723247</v>
      </c>
      <c r="C6">
        <f t="shared" si="0"/>
        <v>0.1900369003690037</v>
      </c>
      <c r="D6">
        <f t="shared" si="0"/>
        <v>0.2988929889298893</v>
      </c>
      <c r="E6">
        <f t="shared" si="0"/>
        <v>0.4907749077490775</v>
      </c>
      <c r="F6">
        <f t="shared" si="0"/>
        <v>0.84501845018450195</v>
      </c>
      <c r="G6">
        <f t="shared" si="0"/>
        <v>0.96125461254612543</v>
      </c>
      <c r="H6">
        <f t="shared" si="0"/>
        <v>0.96494464944649438</v>
      </c>
      <c r="J6">
        <f>LOG(A3)</f>
        <v>0.3010299956639812</v>
      </c>
      <c r="K6">
        <f t="shared" ref="K6:Q6" si="1">LOG(B3)</f>
        <v>-0.3979400086720376</v>
      </c>
      <c r="L6">
        <f t="shared" si="1"/>
        <v>0</v>
      </c>
      <c r="M6">
        <f t="shared" si="1"/>
        <v>-0.69897000433601875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1" spans="1:17" x14ac:dyDescent="0.25">
      <c r="H11" t="s">
        <v>12</v>
      </c>
      <c r="I11">
        <v>0.13159999999999999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2530" r:id="rId3">
          <objectPr defaultSize="0" autoPict="0" r:id="rId4">
            <anchor moveWithCells="1">
              <from>
                <xdr:col>10</xdr:col>
                <xdr:colOff>68580</xdr:colOff>
                <xdr:row>7</xdr:row>
                <xdr:rowOff>76200</xdr:rowOff>
              </from>
              <to>
                <xdr:col>15</xdr:col>
                <xdr:colOff>198120</xdr:colOff>
                <xdr:row>24</xdr:row>
                <xdr:rowOff>38100</xdr:rowOff>
              </to>
            </anchor>
          </objectPr>
        </oleObject>
      </mc:Choice>
      <mc:Fallback>
        <oleObject progId="Prism5.Document" shapeId="22530" r:id="rId3"/>
      </mc:Fallback>
    </mc:AlternateContent>
  </oleObject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0E1C73-7118-4DF2-ACF8-315257E479C9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42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1.04</v>
      </c>
    </row>
    <row r="4" spans="1:17" x14ac:dyDescent="0.25">
      <c r="A4">
        <v>0.30499999999999999</v>
      </c>
      <c r="B4">
        <v>0.312</v>
      </c>
      <c r="C4">
        <v>0.32700000000000001</v>
      </c>
      <c r="D4">
        <v>0.56200000000000006</v>
      </c>
      <c r="E4">
        <v>0.78300000000000003</v>
      </c>
      <c r="F4">
        <v>0.93400000000000005</v>
      </c>
      <c r="G4">
        <v>0.95699999999999996</v>
      </c>
      <c r="H4">
        <v>0.96399999999999997</v>
      </c>
      <c r="J4">
        <v>0.1</v>
      </c>
    </row>
    <row r="6" spans="1:17" x14ac:dyDescent="0.25">
      <c r="A6">
        <f>(A4-0.1)/($J3-0.1)</f>
        <v>0.21808510638297871</v>
      </c>
      <c r="B6">
        <f t="shared" ref="B6:H6" si="0">(B4-0.1)/($J3-0.1)</f>
        <v>0.22553191489361701</v>
      </c>
      <c r="C6">
        <f t="shared" si="0"/>
        <v>0.24148936170212765</v>
      </c>
      <c r="D6">
        <f t="shared" si="0"/>
        <v>0.4914893617021277</v>
      </c>
      <c r="E6">
        <f t="shared" si="0"/>
        <v>0.72659574468085109</v>
      </c>
      <c r="F6">
        <f t="shared" si="0"/>
        <v>0.88723404255319149</v>
      </c>
      <c r="G6">
        <f t="shared" si="0"/>
        <v>0.91170212765957437</v>
      </c>
      <c r="H6">
        <f t="shared" si="0"/>
        <v>0.91914893617021265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0.23369999999999999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3554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3554" r:id="rId3"/>
      </mc:Fallback>
    </mc:AlternateContent>
  </oleObject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D51DD-3D19-4405-B6B1-A0CE3296E009}">
  <dimension ref="A1:Q12"/>
  <sheetViews>
    <sheetView workbookViewId="0">
      <selection activeCell="K18" sqref="K18"/>
    </sheetView>
  </sheetViews>
  <sheetFormatPr defaultRowHeight="14.4" x14ac:dyDescent="0.25"/>
  <sheetData>
    <row r="1" spans="1:17" x14ac:dyDescent="0.25">
      <c r="A1" t="s">
        <v>43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1.6890000000000001</v>
      </c>
    </row>
    <row r="4" spans="1:17" x14ac:dyDescent="0.25">
      <c r="A4">
        <v>0.32600000000000001</v>
      </c>
      <c r="B4">
        <v>0.312</v>
      </c>
      <c r="C4">
        <v>0.32</v>
      </c>
      <c r="D4">
        <v>0.36199999999999999</v>
      </c>
      <c r="E4">
        <v>1.276</v>
      </c>
      <c r="F4">
        <v>1.585</v>
      </c>
      <c r="G4">
        <v>1.621</v>
      </c>
      <c r="H4">
        <v>1.6319999999999999</v>
      </c>
      <c r="J4">
        <v>0.1</v>
      </c>
    </row>
    <row r="6" spans="1:17" x14ac:dyDescent="0.25">
      <c r="A6">
        <f>(A4-0.1)/(1.689-0.1)</f>
        <v>0.14222781623662681</v>
      </c>
      <c r="B6">
        <f t="shared" ref="B6:H6" si="0">(B4-0.1)/(1.689-0.1)</f>
        <v>0.13341724354940213</v>
      </c>
      <c r="C6">
        <f t="shared" si="0"/>
        <v>0.13845185651353054</v>
      </c>
      <c r="D6">
        <f t="shared" si="0"/>
        <v>0.16488357457520453</v>
      </c>
      <c r="E6">
        <f t="shared" si="0"/>
        <v>0.74008810572687223</v>
      </c>
      <c r="F6">
        <f t="shared" si="0"/>
        <v>0.93455003146633098</v>
      </c>
      <c r="G6">
        <f t="shared" si="0"/>
        <v>0.95720578980490867</v>
      </c>
      <c r="H6">
        <f t="shared" si="0"/>
        <v>0.9641283826305852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0.13089999999999999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4578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4578" r:id="rId3"/>
      </mc:Fallback>
    </mc:AlternateContent>
  </oleObject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254B9-0E4C-453B-B96E-1B8D0A00A700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44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J3">
        <v>1.9990000000000001</v>
      </c>
    </row>
    <row r="4" spans="1:17" x14ac:dyDescent="0.25">
      <c r="A4">
        <v>0.35499999999999998</v>
      </c>
      <c r="B4">
        <v>0.375</v>
      </c>
      <c r="C4">
        <v>0.41099999999999998</v>
      </c>
      <c r="D4">
        <v>0.42199999999999999</v>
      </c>
      <c r="E4">
        <v>0.55200000000000005</v>
      </c>
      <c r="F4">
        <v>1.6879999999999999</v>
      </c>
      <c r="G4">
        <v>1.899</v>
      </c>
      <c r="J4">
        <v>0.1</v>
      </c>
    </row>
    <row r="6" spans="1:17" x14ac:dyDescent="0.25">
      <c r="A6">
        <f>(A4-0.1)/(1.999-0.1)</f>
        <v>0.13428120063191154</v>
      </c>
      <c r="B6">
        <f t="shared" ref="B6:G6" si="0">(B4-0.1)/(1.999-0.1)</f>
        <v>0.14481305950500264</v>
      </c>
      <c r="C6">
        <f t="shared" si="0"/>
        <v>0.16377040547656657</v>
      </c>
      <c r="D6">
        <f t="shared" si="0"/>
        <v>0.16956292785676669</v>
      </c>
      <c r="E6">
        <f t="shared" si="0"/>
        <v>0.23802001053185889</v>
      </c>
      <c r="F6">
        <f t="shared" si="0"/>
        <v>0.83622959452343326</v>
      </c>
      <c r="G6">
        <f t="shared" si="0"/>
        <v>0.94734070563454442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 t="e">
        <f t="shared" si="1"/>
        <v>#NUM!</v>
      </c>
    </row>
    <row r="12" spans="1:17" x14ac:dyDescent="0.25">
      <c r="J12" t="s">
        <v>12</v>
      </c>
      <c r="K12">
        <v>2.623E-2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5602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5602" r:id="rId3"/>
      </mc:Fallback>
    </mc:AlternateContent>
  </oleObject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EA111F-D37A-424E-A230-2264061B8837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45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2.0139999999999998</v>
      </c>
    </row>
    <row r="4" spans="1:17" x14ac:dyDescent="0.25">
      <c r="A4">
        <v>0.27800000000000002</v>
      </c>
      <c r="B4">
        <v>0.312</v>
      </c>
      <c r="C4">
        <v>0.32500000000000001</v>
      </c>
      <c r="D4">
        <v>0.36199999999999999</v>
      </c>
      <c r="E4">
        <v>1.278</v>
      </c>
      <c r="F4">
        <v>1.899</v>
      </c>
      <c r="G4">
        <v>1.9910000000000001</v>
      </c>
      <c r="H4">
        <v>1.998</v>
      </c>
      <c r="J4">
        <v>0.1</v>
      </c>
    </row>
    <row r="6" spans="1:17" x14ac:dyDescent="0.25">
      <c r="A6">
        <f>(A4-0.1)/(2.014-0.1)</f>
        <v>9.2998955067920608E-2</v>
      </c>
      <c r="B6">
        <f t="shared" ref="B6:H6" si="0">(B4-0.1)/(2.014-0.1)</f>
        <v>0.11076280041797285</v>
      </c>
      <c r="C6">
        <f t="shared" si="0"/>
        <v>0.1175548589341693</v>
      </c>
      <c r="D6">
        <f t="shared" si="0"/>
        <v>0.13688610240334381</v>
      </c>
      <c r="E6">
        <f t="shared" si="0"/>
        <v>0.61546499477533967</v>
      </c>
      <c r="F6">
        <f t="shared" si="0"/>
        <v>0.93991640543364696</v>
      </c>
      <c r="G6">
        <f t="shared" si="0"/>
        <v>0.9879832810867295</v>
      </c>
      <c r="H6">
        <f t="shared" si="0"/>
        <v>0.99164054336468144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9.5509999999999998E-2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6626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6626" r:id="rId3"/>
      </mc:Fallback>
    </mc:AlternateContent>
  </oleObject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62A0C-301F-4C8C-B6AB-75E4394E3F5B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46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0.38900000000000001</v>
      </c>
    </row>
    <row r="4" spans="1:17" x14ac:dyDescent="0.25">
      <c r="A4">
        <v>0.14499999999999999</v>
      </c>
      <c r="B4">
        <v>0.14299999999999999</v>
      </c>
      <c r="C4">
        <v>0.155</v>
      </c>
      <c r="D4">
        <v>0.16700000000000001</v>
      </c>
      <c r="E4">
        <v>0.20699999999999999</v>
      </c>
      <c r="F4">
        <v>0.29399999999999998</v>
      </c>
      <c r="G4">
        <v>0.372</v>
      </c>
      <c r="H4">
        <v>0.376</v>
      </c>
      <c r="J4">
        <v>0.1</v>
      </c>
    </row>
    <row r="6" spans="1:17" x14ac:dyDescent="0.25">
      <c r="A6">
        <f>(A4-0.1)/(0.389-0.1)</f>
        <v>0.15570934256055355</v>
      </c>
      <c r="B6">
        <f t="shared" ref="B6:H6" si="0">(B4-0.1)/(0.389-0.1)</f>
        <v>0.14878892733564006</v>
      </c>
      <c r="C6">
        <f t="shared" si="0"/>
        <v>0.19031141868512105</v>
      </c>
      <c r="D6">
        <f t="shared" si="0"/>
        <v>0.23183391003460208</v>
      </c>
      <c r="E6">
        <f t="shared" si="0"/>
        <v>0.37024221453287187</v>
      </c>
      <c r="F6">
        <f t="shared" si="0"/>
        <v>0.67128027681660885</v>
      </c>
      <c r="G6">
        <f t="shared" si="0"/>
        <v>0.94117647058823528</v>
      </c>
      <c r="H6">
        <f t="shared" si="0"/>
        <v>0.95501730103806226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2.7359999999999999E-2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7650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7650" r:id="rId3"/>
      </mc:Fallback>
    </mc:AlternateContent>
  </oleObject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63EDB-01DC-4D74-9F16-8C7958E3D6E0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47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0.64500000000000002</v>
      </c>
    </row>
    <row r="4" spans="1:17" x14ac:dyDescent="0.25">
      <c r="A4">
        <v>0.187</v>
      </c>
      <c r="B4">
        <v>0.186</v>
      </c>
      <c r="C4">
        <v>0.20399999999999999</v>
      </c>
      <c r="D4">
        <v>0.255</v>
      </c>
      <c r="E4">
        <v>0.34499999999999997</v>
      </c>
      <c r="F4">
        <v>0.42799999999999999</v>
      </c>
      <c r="G4">
        <v>0.56100000000000005</v>
      </c>
      <c r="H4">
        <v>0.67500000000000004</v>
      </c>
      <c r="J4">
        <v>0.1</v>
      </c>
    </row>
    <row r="6" spans="1:17" x14ac:dyDescent="0.25">
      <c r="A6">
        <f>(A4-0.1)/(0.645-0.1)</f>
        <v>0.15963302752293576</v>
      </c>
      <c r="B6">
        <f t="shared" ref="B6:H6" si="0">(B4-0.1)/(0.645-0.1)</f>
        <v>0.15779816513761466</v>
      </c>
      <c r="C6">
        <f t="shared" si="0"/>
        <v>0.19082568807339445</v>
      </c>
      <c r="D6">
        <f t="shared" si="0"/>
        <v>0.2844036697247706</v>
      </c>
      <c r="E6">
        <f t="shared" si="0"/>
        <v>0.44954128440366964</v>
      </c>
      <c r="F6">
        <f t="shared" si="0"/>
        <v>0.60183486238532102</v>
      </c>
      <c r="G6">
        <f t="shared" si="0"/>
        <v>0.84587155963302763</v>
      </c>
      <c r="H6">
        <f t="shared" si="0"/>
        <v>1.0550458715596331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1.882E-2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8674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8674" r:id="rId3"/>
      </mc:Fallback>
    </mc:AlternateContent>
  </oleObjects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67C56-A09F-4007-9C74-21D36EB6C751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48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0.81299999999999994</v>
      </c>
    </row>
    <row r="4" spans="1:17" x14ac:dyDescent="0.25">
      <c r="A4">
        <v>0.189</v>
      </c>
      <c r="B4">
        <v>0.20300000000000001</v>
      </c>
      <c r="C4">
        <v>0.23300000000000001</v>
      </c>
      <c r="D4">
        <v>0.27100000000000002</v>
      </c>
      <c r="E4">
        <v>0.39400000000000002</v>
      </c>
      <c r="F4">
        <v>0.69299999999999995</v>
      </c>
      <c r="G4">
        <v>0.78400000000000003</v>
      </c>
      <c r="H4">
        <v>0.79800000000000004</v>
      </c>
      <c r="J4">
        <v>0.1</v>
      </c>
    </row>
    <row r="6" spans="1:17" x14ac:dyDescent="0.25">
      <c r="A6">
        <f>(A4-0.1)/(0.813-0.1)</f>
        <v>0.12482468443197756</v>
      </c>
      <c r="B6">
        <f t="shared" ref="B6:H6" si="0">(B4-0.1)/(0.813-0.1)</f>
        <v>0.14446002805049091</v>
      </c>
      <c r="C6">
        <f t="shared" si="0"/>
        <v>0.1865357643758766</v>
      </c>
      <c r="D6">
        <f t="shared" si="0"/>
        <v>0.23983169705469848</v>
      </c>
      <c r="E6">
        <f t="shared" si="0"/>
        <v>0.4123422159887799</v>
      </c>
      <c r="F6">
        <f t="shared" si="0"/>
        <v>0.83169705469845723</v>
      </c>
      <c r="G6">
        <f t="shared" si="0"/>
        <v>0.95932678821879391</v>
      </c>
      <c r="H6">
        <f t="shared" si="0"/>
        <v>0.97896213183730729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4.7E-2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29698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29698" r:id="rId3"/>
      </mc:Fallback>
    </mc:AlternateContent>
  </oleObjects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DC581-32F5-40B7-A571-A8297B80FB48}">
  <dimension ref="A1:Q12"/>
  <sheetViews>
    <sheetView workbookViewId="0">
      <selection activeCell="L17" sqref="L17"/>
    </sheetView>
  </sheetViews>
  <sheetFormatPr defaultRowHeight="14.4" x14ac:dyDescent="0.25"/>
  <sheetData>
    <row r="1" spans="1:17" x14ac:dyDescent="0.25">
      <c r="A1" t="s">
        <v>49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0.503</v>
      </c>
    </row>
    <row r="4" spans="1:17" x14ac:dyDescent="0.25">
      <c r="A4">
        <v>0.19500000000000001</v>
      </c>
      <c r="B4">
        <v>0.221</v>
      </c>
      <c r="C4">
        <v>0.253</v>
      </c>
      <c r="D4">
        <v>0.27100000000000002</v>
      </c>
      <c r="E4">
        <v>0.38700000000000001</v>
      </c>
      <c r="F4">
        <v>0.42299999999999999</v>
      </c>
      <c r="G4">
        <v>0.46500000000000002</v>
      </c>
      <c r="H4">
        <v>0.48899999999999999</v>
      </c>
      <c r="J4">
        <v>0.1</v>
      </c>
    </row>
    <row r="6" spans="1:17" x14ac:dyDescent="0.25">
      <c r="A6">
        <f>(A4-0.1)/(0.503-0.1)</f>
        <v>0.23573200992555829</v>
      </c>
      <c r="B6">
        <f t="shared" ref="B6:H6" si="0">(B4-0.1)/(0.503-0.1)</f>
        <v>0.30024813895781632</v>
      </c>
      <c r="C6">
        <f t="shared" si="0"/>
        <v>0.37965260545905705</v>
      </c>
      <c r="D6">
        <f t="shared" si="0"/>
        <v>0.42431761786600497</v>
      </c>
      <c r="E6">
        <f t="shared" si="0"/>
        <v>0.71215880893300254</v>
      </c>
      <c r="F6">
        <f t="shared" si="0"/>
        <v>0.80148883374689806</v>
      </c>
      <c r="G6">
        <f t="shared" si="0"/>
        <v>0.90570719602977656</v>
      </c>
      <c r="H6">
        <f t="shared" si="0"/>
        <v>0.9652605459057072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0.15740000000000001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0722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0722" r:id="rId3"/>
      </mc:Fallback>
    </mc:AlternateContent>
  </oleObjects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DA02-1893-40C4-91F2-93558E1D3E36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50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0.81200000000000006</v>
      </c>
    </row>
    <row r="4" spans="1:17" x14ac:dyDescent="0.25">
      <c r="A4">
        <v>0.21299999999999999</v>
      </c>
      <c r="B4">
        <v>0.255</v>
      </c>
      <c r="C4">
        <v>0.27800000000000002</v>
      </c>
      <c r="D4">
        <v>0.25900000000000001</v>
      </c>
      <c r="E4">
        <v>0.40500000000000003</v>
      </c>
      <c r="F4">
        <v>0.52300000000000002</v>
      </c>
      <c r="G4">
        <v>0.68700000000000006</v>
      </c>
      <c r="H4">
        <v>0.79100000000000004</v>
      </c>
      <c r="J4">
        <v>0.1</v>
      </c>
    </row>
    <row r="6" spans="1:17" x14ac:dyDescent="0.25">
      <c r="A6">
        <f>(A4-0.1)/(0.812-0.1)</f>
        <v>0.1587078651685393</v>
      </c>
      <c r="B6">
        <f t="shared" ref="B6:H6" si="0">(B4-0.1)/(0.812-0.1)</f>
        <v>0.21769662921348312</v>
      </c>
      <c r="C6">
        <f t="shared" si="0"/>
        <v>0.25</v>
      </c>
      <c r="D6">
        <f t="shared" si="0"/>
        <v>0.22331460674157302</v>
      </c>
      <c r="E6">
        <f t="shared" si="0"/>
        <v>0.42837078651685395</v>
      </c>
      <c r="F6">
        <f t="shared" si="0"/>
        <v>0.5941011235955056</v>
      </c>
      <c r="G6">
        <f t="shared" si="0"/>
        <v>0.824438202247191</v>
      </c>
      <c r="H6">
        <f t="shared" si="0"/>
        <v>0.9705056179775281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2.0080000000000001E-2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1746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1746" r:id="rId3"/>
      </mc:Fallback>
    </mc:AlternateContent>
  </oleObjects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3FED0-632C-4A2F-9CCC-DE132B5051BE}">
  <dimension ref="A1:Q12"/>
  <sheetViews>
    <sheetView workbookViewId="0">
      <selection activeCell="K20" sqref="K20"/>
    </sheetView>
  </sheetViews>
  <sheetFormatPr defaultRowHeight="14.4" x14ac:dyDescent="0.25"/>
  <sheetData>
    <row r="1" spans="1:17" x14ac:dyDescent="0.25">
      <c r="A1" t="s">
        <v>51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0.308</v>
      </c>
    </row>
    <row r="4" spans="1:17" x14ac:dyDescent="0.25">
      <c r="A4">
        <v>0.115</v>
      </c>
      <c r="B4">
        <v>0.13500000000000001</v>
      </c>
      <c r="C4">
        <v>0.153</v>
      </c>
      <c r="D4">
        <v>0.17799999999999999</v>
      </c>
      <c r="E4">
        <v>0.19700000000000001</v>
      </c>
      <c r="F4">
        <v>0.252</v>
      </c>
      <c r="G4">
        <v>0.28599999999999998</v>
      </c>
      <c r="H4">
        <v>0.311</v>
      </c>
      <c r="J4">
        <v>0.1</v>
      </c>
    </row>
    <row r="6" spans="1:17" x14ac:dyDescent="0.25">
      <c r="A6">
        <f>(A4-0.1)/(0.308-0.1)</f>
        <v>7.2115384615384623E-2</v>
      </c>
      <c r="B6">
        <f t="shared" ref="B6:H6" si="0">(B4-0.1)/(0.308-0.1)</f>
        <v>0.16826923076923078</v>
      </c>
      <c r="C6">
        <f t="shared" si="0"/>
        <v>0.25480769230769229</v>
      </c>
      <c r="D6">
        <f t="shared" si="0"/>
        <v>0.37499999999999994</v>
      </c>
      <c r="E6">
        <f t="shared" si="0"/>
        <v>0.46634615384615385</v>
      </c>
      <c r="F6">
        <f t="shared" si="0"/>
        <v>0.73076923076923084</v>
      </c>
      <c r="G6">
        <f t="shared" si="0"/>
        <v>0.89423076923076916</v>
      </c>
      <c r="H6">
        <f t="shared" si="0"/>
        <v>1.0144230769230769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4.9779999999999998E-2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2770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2770" r:id="rId3"/>
      </mc:Fallback>
    </mc:AlternateContent>
  </oleObjects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FE768-6D21-421F-B099-8860623FD08C}">
  <dimension ref="A1:Q12"/>
  <sheetViews>
    <sheetView workbookViewId="0"/>
  </sheetViews>
  <sheetFormatPr defaultRowHeight="14.4" x14ac:dyDescent="0.25"/>
  <sheetData>
    <row r="1" spans="1:17" x14ac:dyDescent="0.25">
      <c r="A1" t="s">
        <v>52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1.845</v>
      </c>
    </row>
    <row r="4" spans="1:17" x14ac:dyDescent="0.25">
      <c r="A4">
        <v>0.32800000000000001</v>
      </c>
      <c r="B4">
        <v>0.36099999999999999</v>
      </c>
      <c r="C4">
        <v>0.45400000000000001</v>
      </c>
      <c r="D4">
        <v>0.67300000000000004</v>
      </c>
      <c r="E4">
        <v>1.129</v>
      </c>
      <c r="F4">
        <v>1.573</v>
      </c>
      <c r="G4">
        <v>1.8029999999999999</v>
      </c>
      <c r="H4">
        <v>1.827</v>
      </c>
      <c r="J4">
        <v>0.1</v>
      </c>
    </row>
    <row r="6" spans="1:17" x14ac:dyDescent="0.25">
      <c r="A6">
        <f>(A4-0.1)/(1.845-0.1)</f>
        <v>0.13065902578796562</v>
      </c>
      <c r="B6">
        <f t="shared" ref="B6:H6" si="0">(B4-0.1)/(1.845-0.1)</f>
        <v>0.14957020057306591</v>
      </c>
      <c r="C6">
        <f t="shared" si="0"/>
        <v>0.20286532951289399</v>
      </c>
      <c r="D6">
        <f t="shared" si="0"/>
        <v>0.32836676217765048</v>
      </c>
      <c r="E6">
        <f t="shared" si="0"/>
        <v>0.58968481375358162</v>
      </c>
      <c r="F6">
        <f t="shared" si="0"/>
        <v>0.84412607449856736</v>
      </c>
      <c r="G6">
        <f t="shared" si="0"/>
        <v>0.97593123209169053</v>
      </c>
      <c r="H6">
        <f t="shared" si="0"/>
        <v>0.98968481375358164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9.64E-2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3794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3794" r:id="rId3"/>
      </mc:Fallback>
    </mc:AlternateContent>
  </oleObjects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46FFA-4D57-47D2-95FE-449A01B11777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53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0.91400000000000003</v>
      </c>
    </row>
    <row r="4" spans="1:17" x14ac:dyDescent="0.25">
      <c r="A4">
        <v>0.21099999999999999</v>
      </c>
      <c r="B4">
        <v>0.27600000000000002</v>
      </c>
      <c r="C4">
        <v>0.312</v>
      </c>
      <c r="D4">
        <v>0.34399999999999997</v>
      </c>
      <c r="E4">
        <v>0.53500000000000003</v>
      </c>
      <c r="F4">
        <v>0.73799999999999999</v>
      </c>
      <c r="G4">
        <v>0.85599999999999998</v>
      </c>
      <c r="H4">
        <v>0.88300000000000001</v>
      </c>
      <c r="J4">
        <v>0.1</v>
      </c>
    </row>
    <row r="6" spans="1:17" x14ac:dyDescent="0.25">
      <c r="A6">
        <f>(A4-0.1)/(0.914-0.1)</f>
        <v>0.13636363636363633</v>
      </c>
      <c r="B6">
        <f t="shared" ref="B6:H6" si="0">(B4-0.1)/(0.914-0.1)</f>
        <v>0.21621621621621623</v>
      </c>
      <c r="C6">
        <f t="shared" si="0"/>
        <v>0.26044226044226043</v>
      </c>
      <c r="D6">
        <f t="shared" si="0"/>
        <v>0.29975429975429968</v>
      </c>
      <c r="E6">
        <f t="shared" si="0"/>
        <v>0.53439803439803446</v>
      </c>
      <c r="F6">
        <f t="shared" si="0"/>
        <v>0.78378378378378377</v>
      </c>
      <c r="G6">
        <f t="shared" si="0"/>
        <v>0.92874692874692866</v>
      </c>
      <c r="H6">
        <f t="shared" si="0"/>
        <v>0.96191646191646185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6.6650000000000001E-2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7890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7890" r:id="rId3"/>
      </mc:Fallback>
    </mc:AlternateContent>
  </oleObjects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E68F1-B759-41BE-869E-913FFE99C9C3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54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1.1000000000000001</v>
      </c>
    </row>
    <row r="4" spans="1:17" x14ac:dyDescent="0.25">
      <c r="A4">
        <v>0.21199999999999999</v>
      </c>
      <c r="B4">
        <v>0.23699999999999999</v>
      </c>
      <c r="C4">
        <v>0.28399999999999997</v>
      </c>
      <c r="D4">
        <v>0.33600000000000002</v>
      </c>
      <c r="E4">
        <v>0.58899999999999997</v>
      </c>
      <c r="F4">
        <v>0.86199999999999999</v>
      </c>
      <c r="G4">
        <v>1.054</v>
      </c>
      <c r="H4">
        <v>1.0980000000000001</v>
      </c>
      <c r="J4">
        <v>0.1</v>
      </c>
    </row>
    <row r="6" spans="1:17" x14ac:dyDescent="0.25">
      <c r="A6">
        <f>(A4-0.1)/(1.1-0.1)</f>
        <v>0.11199999999999999</v>
      </c>
      <c r="B6">
        <f t="shared" ref="B6:H6" si="0">(B4-0.1)/(1.1-0.1)</f>
        <v>0.13699999999999998</v>
      </c>
      <c r="C6">
        <f t="shared" si="0"/>
        <v>0.18399999999999997</v>
      </c>
      <c r="D6">
        <f t="shared" si="0"/>
        <v>0.23600000000000002</v>
      </c>
      <c r="E6">
        <f t="shared" si="0"/>
        <v>0.48899999999999999</v>
      </c>
      <c r="F6">
        <f t="shared" si="0"/>
        <v>0.76200000000000001</v>
      </c>
      <c r="G6">
        <f t="shared" si="0"/>
        <v>0.95400000000000007</v>
      </c>
      <c r="H6">
        <f t="shared" si="0"/>
        <v>0.99800000000000011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5.3069999999999999E-2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8913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8913" r:id="rId3"/>
      </mc:Fallback>
    </mc:AlternateContent>
  </oleObjects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7425C-6ABE-4BB2-B444-B09687B42CF0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55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0.7</v>
      </c>
    </row>
    <row r="4" spans="1:17" x14ac:dyDescent="0.25">
      <c r="A4">
        <v>0.187</v>
      </c>
      <c r="C4">
        <v>0.26100000000000001</v>
      </c>
      <c r="D4">
        <v>0.36099999999999999</v>
      </c>
      <c r="E4">
        <v>0.46500000000000002</v>
      </c>
      <c r="F4">
        <v>0.60299999999999998</v>
      </c>
      <c r="G4">
        <v>0.69599999999999995</v>
      </c>
      <c r="H4">
        <v>0.68700000000000006</v>
      </c>
      <c r="J4">
        <v>0.1</v>
      </c>
    </row>
    <row r="6" spans="1:17" x14ac:dyDescent="0.25">
      <c r="A6">
        <f>(A4-0.1)/(0.7-0.1)</f>
        <v>0.14499999999999999</v>
      </c>
      <c r="C6">
        <f t="shared" ref="C6:H6" si="0">(C4-0.1)/(0.7-0.1)</f>
        <v>0.26833333333333337</v>
      </c>
      <c r="D6">
        <f t="shared" si="0"/>
        <v>0.43500000000000005</v>
      </c>
      <c r="E6">
        <f t="shared" si="0"/>
        <v>0.60833333333333339</v>
      </c>
      <c r="F6">
        <f t="shared" si="0"/>
        <v>0.83833333333333337</v>
      </c>
      <c r="G6">
        <f t="shared" si="0"/>
        <v>0.99333333333333329</v>
      </c>
      <c r="H6">
        <f t="shared" si="0"/>
        <v>0.9783333333333335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0.1147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39938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39938" r:id="rId3"/>
      </mc:Fallback>
    </mc:AlternateContent>
  </oleObjects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1C7A94-CDAC-4B56-A9FE-9F641F3F7EA9}">
  <dimension ref="A1:Q12"/>
  <sheetViews>
    <sheetView workbookViewId="0">
      <selection activeCell="H17" sqref="H17"/>
    </sheetView>
  </sheetViews>
  <sheetFormatPr defaultRowHeight="14.4" x14ac:dyDescent="0.25"/>
  <sheetData>
    <row r="1" spans="1:17" x14ac:dyDescent="0.25">
      <c r="A1" t="s">
        <v>56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0.25</v>
      </c>
    </row>
    <row r="4" spans="1:17" x14ac:dyDescent="0.25">
      <c r="A4">
        <v>0.13200000000000001</v>
      </c>
      <c r="B4">
        <v>0.14099999999999999</v>
      </c>
      <c r="C4">
        <v>0.14699999999999999</v>
      </c>
      <c r="D4">
        <v>0.16500000000000001</v>
      </c>
      <c r="E4">
        <v>0.19600000000000001</v>
      </c>
      <c r="F4">
        <v>0.24299999999999999</v>
      </c>
      <c r="G4">
        <v>0.254</v>
      </c>
      <c r="H4">
        <v>0.26100000000000001</v>
      </c>
      <c r="J4">
        <v>0.1</v>
      </c>
    </row>
    <row r="6" spans="1:17" x14ac:dyDescent="0.25">
      <c r="A6">
        <f>(A4-0.1)/(0.25-0.1)</f>
        <v>0.21333333333333335</v>
      </c>
      <c r="B6">
        <f t="shared" ref="B6:H6" si="0">(B4-0.1)/(0.25-0.1)</f>
        <v>0.27333333333333321</v>
      </c>
      <c r="C6">
        <f t="shared" si="0"/>
        <v>0.31333333333333324</v>
      </c>
      <c r="D6">
        <f t="shared" si="0"/>
        <v>0.43333333333333335</v>
      </c>
      <c r="E6">
        <f t="shared" si="0"/>
        <v>0.64</v>
      </c>
      <c r="F6">
        <f t="shared" si="0"/>
        <v>0.95333333333333325</v>
      </c>
      <c r="G6">
        <f t="shared" si="0"/>
        <v>1.0266666666666666</v>
      </c>
      <c r="H6">
        <f t="shared" si="0"/>
        <v>1.0733333333333335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8.8340000000000002E-2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40961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40961" r:id="rId3"/>
      </mc:Fallback>
    </mc:AlternateContent>
  </oleObjects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CA167-6E14-4059-B58D-6728E9CB044D}">
  <dimension ref="A1:Q12"/>
  <sheetViews>
    <sheetView workbookViewId="0">
      <selection activeCell="J22" sqref="J22"/>
    </sheetView>
  </sheetViews>
  <sheetFormatPr defaultRowHeight="14.4" x14ac:dyDescent="0.25"/>
  <sheetData>
    <row r="1" spans="1:17" x14ac:dyDescent="0.25">
      <c r="A1" t="s">
        <v>57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0.63300000000000001</v>
      </c>
    </row>
    <row r="4" spans="1:17" x14ac:dyDescent="0.25">
      <c r="A4">
        <v>0.215</v>
      </c>
      <c r="B4">
        <v>0.20300000000000001</v>
      </c>
      <c r="C4">
        <v>0.23699999999999999</v>
      </c>
      <c r="D4">
        <v>0.34399999999999997</v>
      </c>
      <c r="E4">
        <v>0.503</v>
      </c>
      <c r="F4">
        <v>0.60299999999999998</v>
      </c>
      <c r="G4">
        <v>0.63900000000000001</v>
      </c>
      <c r="H4">
        <v>0.64</v>
      </c>
      <c r="J4">
        <v>0.1</v>
      </c>
    </row>
    <row r="6" spans="1:17" x14ac:dyDescent="0.25">
      <c r="A6">
        <f>(A4-0.1)/(0.633-0.1)</f>
        <v>0.21575984990619135</v>
      </c>
      <c r="B6">
        <f t="shared" ref="B6:H6" si="0">(B4-0.1)/(0.633-0.1)</f>
        <v>0.19324577861163228</v>
      </c>
      <c r="C6">
        <f t="shared" si="0"/>
        <v>0.25703564727954969</v>
      </c>
      <c r="D6">
        <f t="shared" si="0"/>
        <v>0.45778611632270161</v>
      </c>
      <c r="E6">
        <f t="shared" si="0"/>
        <v>0.75609756097560976</v>
      </c>
      <c r="F6">
        <f t="shared" si="0"/>
        <v>0.94371482176360222</v>
      </c>
      <c r="G6">
        <f t="shared" si="0"/>
        <v>1.0112570356472796</v>
      </c>
      <c r="H6">
        <f t="shared" si="0"/>
        <v>1.0131332082551594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0.18079999999999999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41985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41985" r:id="rId3"/>
      </mc:Fallback>
    </mc:AlternateContent>
  </oleObjects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94C1E-94F4-4095-8887-633014ADF72E}">
  <dimension ref="A1:Q12"/>
  <sheetViews>
    <sheetView workbookViewId="0">
      <selection sqref="A1:XFD1048576"/>
    </sheetView>
  </sheetViews>
  <sheetFormatPr defaultRowHeight="14.4" x14ac:dyDescent="0.25"/>
  <sheetData>
    <row r="1" spans="1:17" x14ac:dyDescent="0.25">
      <c r="A1" t="s">
        <v>58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0.67100000000000004</v>
      </c>
    </row>
    <row r="4" spans="1:17" x14ac:dyDescent="0.25">
      <c r="A4">
        <v>0.17100000000000001</v>
      </c>
      <c r="B4">
        <v>0.17799999999999999</v>
      </c>
      <c r="C4">
        <v>0.19700000000000001</v>
      </c>
      <c r="E4">
        <v>0.36799999999999999</v>
      </c>
      <c r="F4">
        <v>0.47599999999999998</v>
      </c>
      <c r="G4">
        <v>0.56100000000000005</v>
      </c>
      <c r="H4">
        <v>0.61299999999999999</v>
      </c>
      <c r="J4">
        <v>0.1</v>
      </c>
    </row>
    <row r="6" spans="1:17" x14ac:dyDescent="0.25">
      <c r="A6">
        <f>(A4-0.1)/(0.671-0.1)</f>
        <v>0.12434325744308231</v>
      </c>
      <c r="B6">
        <f t="shared" ref="B6:H6" si="0">(B4-0.1)/(0.671-0.1)</f>
        <v>0.13660245183887912</v>
      </c>
      <c r="C6">
        <f t="shared" si="0"/>
        <v>0.16987740805604201</v>
      </c>
      <c r="E6">
        <f t="shared" si="0"/>
        <v>0.46935201401050786</v>
      </c>
      <c r="F6">
        <f t="shared" si="0"/>
        <v>0.65849387040280205</v>
      </c>
      <c r="G6">
        <f t="shared" si="0"/>
        <v>0.80735551663747818</v>
      </c>
      <c r="H6">
        <f t="shared" si="0"/>
        <v>0.89842381786339742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5.7419999999999999E-2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43009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43009" r:id="rId3"/>
      </mc:Fallback>
    </mc:AlternateContent>
  </oleObjects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D07BE-5E0A-4088-955B-B2A9D8EE2CF4}">
  <dimension ref="A1:Q12"/>
  <sheetViews>
    <sheetView workbookViewId="0">
      <selection activeCell="J19" sqref="J19"/>
    </sheetView>
  </sheetViews>
  <sheetFormatPr defaultRowHeight="14.4" x14ac:dyDescent="0.25"/>
  <sheetData>
    <row r="1" spans="1:17" x14ac:dyDescent="0.25">
      <c r="A1" t="s">
        <v>59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0.35299999999999998</v>
      </c>
    </row>
    <row r="4" spans="1:17" x14ac:dyDescent="0.25">
      <c r="A4">
        <v>0.159</v>
      </c>
      <c r="B4">
        <v>0.17799999999999999</v>
      </c>
      <c r="C4">
        <v>0.19700000000000001</v>
      </c>
      <c r="E4">
        <v>0.19900000000000001</v>
      </c>
      <c r="F4">
        <v>0.28899999999999998</v>
      </c>
      <c r="H4">
        <v>0.316</v>
      </c>
      <c r="J4">
        <v>0.1</v>
      </c>
    </row>
    <row r="6" spans="1:17" x14ac:dyDescent="0.25">
      <c r="A6">
        <f>(A4-0.1)/(0.353-0.1)</f>
        <v>0.23320158102766797</v>
      </c>
      <c r="B6">
        <f t="shared" ref="B6:H6" si="0">(B4-0.1)/(0.353-0.1)</f>
        <v>0.30830039525691694</v>
      </c>
      <c r="C6">
        <f t="shared" si="0"/>
        <v>0.38339920948616601</v>
      </c>
      <c r="E6">
        <f t="shared" si="0"/>
        <v>0.39130434782608697</v>
      </c>
      <c r="F6">
        <f t="shared" si="0"/>
        <v>0.74703557312252955</v>
      </c>
      <c r="H6">
        <f t="shared" si="0"/>
        <v>0.85375494071146241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3.2989999999999998E-2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44033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44033" r:id="rId3"/>
      </mc:Fallback>
    </mc:AlternateContent>
  </oleObjects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941A5-77D6-439E-B249-C41A90EB9C84}">
  <dimension ref="A1:Q12"/>
  <sheetViews>
    <sheetView tabSelected="1" workbookViewId="0">
      <selection activeCell="J21" sqref="J21"/>
    </sheetView>
  </sheetViews>
  <sheetFormatPr defaultRowHeight="14.4" x14ac:dyDescent="0.25"/>
  <sheetData>
    <row r="1" spans="1:17" x14ac:dyDescent="0.25">
      <c r="A1" t="s">
        <v>60</v>
      </c>
    </row>
    <row r="3" spans="1:17" x14ac:dyDescent="0.25">
      <c r="A3">
        <v>10</v>
      </c>
      <c r="B3">
        <v>2</v>
      </c>
      <c r="C3">
        <v>1</v>
      </c>
      <c r="D3">
        <v>0.4</v>
      </c>
      <c r="E3">
        <v>0.08</v>
      </c>
      <c r="F3">
        <v>1.6E-2</v>
      </c>
      <c r="G3">
        <v>3.2000000000000002E-3</v>
      </c>
      <c r="H3">
        <v>6.4000000000000005E-4</v>
      </c>
      <c r="J3">
        <v>0.82299999999999995</v>
      </c>
    </row>
    <row r="4" spans="1:17" x14ac:dyDescent="0.25">
      <c r="A4">
        <v>0.28399999999999997</v>
      </c>
      <c r="B4">
        <v>0.29399999999999998</v>
      </c>
      <c r="C4">
        <v>0.35099999999999998</v>
      </c>
      <c r="D4">
        <v>0.47599999999999998</v>
      </c>
      <c r="E4">
        <v>0.61</v>
      </c>
      <c r="F4">
        <v>0.754</v>
      </c>
      <c r="G4">
        <v>0.81499999999999995</v>
      </c>
      <c r="H4">
        <v>0.83</v>
      </c>
      <c r="J4">
        <v>0.1</v>
      </c>
    </row>
    <row r="6" spans="1:17" x14ac:dyDescent="0.25">
      <c r="A6">
        <f>(A4-0.1)/(0.823-0.1)</f>
        <v>0.2544951590594744</v>
      </c>
      <c r="B6">
        <f t="shared" ref="B6:H6" si="0">(B4-0.1)/(0.823-0.1)</f>
        <v>0.26832641770401106</v>
      </c>
      <c r="C6">
        <f t="shared" si="0"/>
        <v>0.34716459197786997</v>
      </c>
      <c r="D6">
        <f t="shared" si="0"/>
        <v>0.52005532503457819</v>
      </c>
      <c r="E6">
        <f t="shared" si="0"/>
        <v>0.70539419087136934</v>
      </c>
      <c r="F6">
        <f t="shared" si="0"/>
        <v>0.90456431535269721</v>
      </c>
      <c r="G6">
        <f t="shared" si="0"/>
        <v>0.98893499308437072</v>
      </c>
      <c r="H6">
        <f t="shared" si="0"/>
        <v>1.0096818810511756</v>
      </c>
      <c r="J6">
        <f>LOG(A3)</f>
        <v>1</v>
      </c>
      <c r="K6">
        <f t="shared" ref="K6:Q6" si="1">LOG(B3)</f>
        <v>0.3010299956639812</v>
      </c>
      <c r="L6">
        <f t="shared" si="1"/>
        <v>0</v>
      </c>
      <c r="M6">
        <f t="shared" si="1"/>
        <v>-0.3979400086720376</v>
      </c>
      <c r="N6">
        <f t="shared" si="1"/>
        <v>-1.0969100130080565</v>
      </c>
      <c r="O6">
        <f t="shared" si="1"/>
        <v>-1.7958800173440752</v>
      </c>
      <c r="P6">
        <f t="shared" si="1"/>
        <v>-2.4948500216800942</v>
      </c>
      <c r="Q6">
        <f t="shared" si="1"/>
        <v>-3.1938200260161129</v>
      </c>
    </row>
    <row r="12" spans="1:17" x14ac:dyDescent="0.25">
      <c r="J12" t="s">
        <v>12</v>
      </c>
      <c r="K12">
        <v>0.16320000000000001</v>
      </c>
    </row>
  </sheetData>
  <phoneticPr fontId="1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5.Document" shapeId="45057" r:id="rId3">
          <objectPr defaultSize="0" autoPict="0" r:id="rId4">
            <anchor moveWithCells="1">
              <from>
                <xdr:col>12</xdr:col>
                <xdr:colOff>83820</xdr:colOff>
                <xdr:row>7</xdr:row>
                <xdr:rowOff>106680</xdr:rowOff>
              </from>
              <to>
                <xdr:col>17</xdr:col>
                <xdr:colOff>220980</xdr:colOff>
                <xdr:row>24</xdr:row>
                <xdr:rowOff>68580</xdr:rowOff>
              </to>
            </anchor>
          </objectPr>
        </oleObject>
      </mc:Choice>
      <mc:Fallback>
        <oleObject progId="Prism5.Document" shapeId="45057" r:id="rId3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38</vt:i4>
      </vt:variant>
    </vt:vector>
  </HeadingPairs>
  <TitlesOfParts>
    <vt:vector size="38" baseType="lpstr">
      <vt:lpstr>QPcr Raw Data</vt:lpstr>
      <vt:lpstr>  Calculation process</vt:lpstr>
      <vt:lpstr>IC50 Summary</vt:lpstr>
      <vt:lpstr>Fig</vt:lpstr>
      <vt:lpstr>A60371</vt:lpstr>
      <vt:lpstr>A70218</vt:lpstr>
      <vt:lpstr>A77897</vt:lpstr>
      <vt:lpstr>A81213</vt:lpstr>
      <vt:lpstr>A83981</vt:lpstr>
      <vt:lpstr>A85938</vt:lpstr>
      <vt:lpstr>A87574</vt:lpstr>
      <vt:lpstr>A91396</vt:lpstr>
      <vt:lpstr>A98159</vt:lpstr>
      <vt:lpstr>A98544</vt:lpstr>
      <vt:lpstr>B00763</vt:lpstr>
      <vt:lpstr>B08013</vt:lpstr>
      <vt:lpstr>B07550</vt:lpstr>
      <vt:lpstr>B25296</vt:lpstr>
      <vt:lpstr>B27306</vt:lpstr>
      <vt:lpstr>B40908</vt:lpstr>
      <vt:lpstr>B42070</vt:lpstr>
      <vt:lpstr>B53624</vt:lpstr>
      <vt:lpstr>B53928</vt:lpstr>
      <vt:lpstr>B59305</vt:lpstr>
      <vt:lpstr>B65619</vt:lpstr>
      <vt:lpstr>B67301</vt:lpstr>
      <vt:lpstr>B77508</vt:lpstr>
      <vt:lpstr>B80424</vt:lpstr>
      <vt:lpstr>B81326</vt:lpstr>
      <vt:lpstr>B86863</vt:lpstr>
      <vt:lpstr>B87899</vt:lpstr>
      <vt:lpstr>B94737</vt:lpstr>
      <vt:lpstr>B95441</vt:lpstr>
      <vt:lpstr>B99228</vt:lpstr>
      <vt:lpstr>C02208</vt:lpstr>
      <vt:lpstr>C02393</vt:lpstr>
      <vt:lpstr>C15392</vt:lpstr>
      <vt:lpstr>C31659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2021-01-19T08:20:19Z</dcterms:modified>
</cp:coreProperties>
</file>