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ttps://emory-my.sharepoint.com/personal/ksmensa_emory_edu/Documents/"/>
    </mc:Choice>
  </mc:AlternateContent>
  <bookViews>
    <workbookView xWindow="0" yWindow="0" windowWidth="19368" windowHeight="8556" tabRatio="500"/>
  </bookViews>
  <sheets>
    <sheet name="Cover Page" sheetId="1" r:id="rId1"/>
    <sheet name="Table1_CEMG_Gap" sheetId="2" r:id="rId2"/>
    <sheet name="Table2_Capital_Required" sheetId="3" r:id="rId3"/>
    <sheet name="Table3_FirstLoss_T" sheetId="4" r:id="rId4"/>
    <sheet name="Table4_WACC_Reduction" sheetId="5" r:id="rId5"/>
    <sheet name="Table5_Capital_Mobilization" sheetId="6" r:id="rId6"/>
    <sheet name="Table6_Sensitivity_Selected" sheetId="7" r:id="rId7"/>
    <sheet name="Sensitivity_Full_Grid" sheetId="8" r:id="rId8"/>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8" i="6" l="1"/>
  <c r="D8" i="6" s="1"/>
  <c r="B8" i="6"/>
  <c r="D7" i="6"/>
  <c r="D6" i="6"/>
  <c r="D5" i="6"/>
  <c r="D4" i="6"/>
  <c r="D10" i="5"/>
  <c r="D9" i="5"/>
  <c r="D8" i="5"/>
  <c r="D7" i="5"/>
  <c r="D6" i="5"/>
  <c r="D5" i="5"/>
  <c r="D4" i="5"/>
  <c r="D14" i="4"/>
  <c r="D13" i="4"/>
  <c r="D12" i="4"/>
  <c r="D11" i="4"/>
  <c r="D10" i="4"/>
  <c r="D9" i="4"/>
  <c r="D8" i="4"/>
  <c r="F7" i="3"/>
  <c r="B5" i="3"/>
  <c r="E5" i="3" s="1"/>
  <c r="G5" i="3" s="1"/>
  <c r="B4" i="3"/>
  <c r="E4" i="3" s="1"/>
  <c r="H6" i="2"/>
  <c r="G6" i="2"/>
  <c r="B6" i="3" s="1"/>
  <c r="E6" i="3" s="1"/>
  <c r="G6" i="3" s="1"/>
  <c r="E6" i="2"/>
  <c r="H5" i="2"/>
  <c r="G5" i="2"/>
  <c r="E5" i="2"/>
  <c r="G4" i="2"/>
  <c r="H4" i="2" s="1"/>
  <c r="E4" i="2"/>
  <c r="E7" i="3" l="1"/>
  <c r="G4" i="3"/>
  <c r="G7" i="3" s="1"/>
</calcChain>
</file>

<file path=xl/sharedStrings.xml><?xml version="1.0" encoding="utf-8"?>
<sst xmlns="http://schemas.openxmlformats.org/spreadsheetml/2006/main" count="387" uniqueCount="122">
  <si>
    <t>Supplementary Data File: Closing the Clean Energy Manufacturing Gap (CEMFF) - Data and Results</t>
  </si>
  <si>
    <t>Data sources</t>
  </si>
  <si>
    <t>DOE CEMAC database (2024); BloombergNEF Clean Energy Manufacturing Investment Tracker (2025); EIA Annual Energy Outlook (2025); Princeton REPEAT Project (2024); NREL Technical Report TP-7A40-87303 (2024); Treasury Regulation 1.45X-1 (2024); S&amp;P Capital IQ (2025); Damodaran (2025); DOE LPO Portfolio Report (2025); IEA (2024).</t>
  </si>
  <si>
    <t>Note on licensed data: BloombergNEF and S&amp;P Capital IQ data are proprietary. This file reports only the derived model inputs and aggregated values that appear in the manuscript, not raw vendor data extracts, consistent with typical license terms.</t>
  </si>
  <si>
    <t>Sheets</t>
  </si>
  <si>
    <t>Table1_CEMG_Gap - Manufacturing gap by sector and scenario (2035). Gaps and gap percentages are formulas.</t>
  </si>
  <si>
    <t>Table2_Capital_Required - Capital investment required, ATS 2035. Gross CAPEX, net private capital, and totals are formulas.</t>
  </si>
  <si>
    <t>Table3_FirstLoss_T - Required first-loss share by segment. Central T* is computed live from Eqn. (2): T* = (R_sta - R_c) / (R_sta - R_f).</t>
  </si>
  <si>
    <t>Table4_WACC_Reduction - CEMFF WACC reduction and competitiveness by segment. Reductions in bps are formulas.</t>
  </si>
  <si>
    <t>Table5_Capital_Mobilization - Leverage by instrument. Leverage ratios and totals are formulas.</t>
  </si>
  <si>
    <t>Table6_Sensitivity_Selected - Selected sensitivity scenarios as reported in the manuscript.</t>
  </si>
  <si>
    <t>Sensitivity_Full_Grid - Scaffold enumerating the full factorial parameter combinations, with result columns for the authors to paste model outputs.</t>
  </si>
  <si>
    <t>Table 1: Clean Energy Manufacturing Gap by sector and scenario (2035)</t>
  </si>
  <si>
    <t>Sector</t>
  </si>
  <si>
    <t>Unit</t>
  </si>
  <si>
    <t>Committed 2025</t>
  </si>
  <si>
    <t>Required Stated 2035</t>
  </si>
  <si>
    <t>Gap Stated</t>
  </si>
  <si>
    <t>Required ATS 2035</t>
  </si>
  <si>
    <t>Gap ATS</t>
  </si>
  <si>
    <t>Gap ATS %</t>
  </si>
  <si>
    <t>Wind blades</t>
  </si>
  <si>
    <t>GW-eq/yr</t>
  </si>
  <si>
    <t>Solar cells</t>
  </si>
  <si>
    <t>GW/yr</t>
  </si>
  <si>
    <t>Battery cells</t>
  </si>
  <si>
    <t>GWh/yr</t>
  </si>
  <si>
    <t>Sources: DOE (2024); BloombergNEF (2025); EIA AEO (2025); Princeton REPEAT Project (2024). Committed capacity as of Q4 2024 (financial close). Gap = Required minus Committed. ATS = accelerated transition scenario.</t>
  </si>
  <si>
    <t>Table 2: Capital investment required, accelerated transition scenario (2035)</t>
  </si>
  <si>
    <t>Gap (units/yr)</t>
  </si>
  <si>
    <t>CAPEX per Unit ($B)</t>
  </si>
  <si>
    <t>Gross CAPEX ($B)</t>
  </si>
  <si>
    <t>AMPC Offset ($B)</t>
  </si>
  <si>
    <t>Net Private ($B)</t>
  </si>
  <si>
    <t>Total</t>
  </si>
  <si>
    <t>Sources: NREL (2024) TP-7A40-87303; BloombergNEF (2025); Treasury Reg. 1.45X-1 (2024). AMPC offset = NPV of 10-year Section 45X credits at 5% discount rate per unit of gap closed. Green cells link to Table 1.</t>
  </si>
  <si>
    <t>Table 3: Required first-loss share (T*) by manufacturing segment</t>
  </si>
  <si>
    <t>Parameters (Eqn. 2): T* = (R_sta - R_c) / (R_sta - R_f)</t>
  </si>
  <si>
    <t>R_c (institutional investment-grade threshold)</t>
  </si>
  <si>
    <t>R_f (10-year U.S. Treasury, February 2026)</t>
  </si>
  <si>
    <t>Segment</t>
  </si>
  <si>
    <t>Type</t>
  </si>
  <si>
    <t>R_sta (%)</t>
  </si>
  <si>
    <t>T* Central (computed)</t>
  </si>
  <si>
    <t>T* Central (manuscript)</t>
  </si>
  <si>
    <t>T* Tariff +25%</t>
  </si>
  <si>
    <t>T* IRA -30%</t>
  </si>
  <si>
    <t>Solar cells gigafactory</t>
  </si>
  <si>
    <t>Tier 1</t>
  </si>
  <si>
    <t>Solar wafer/ingot</t>
  </si>
  <si>
    <t>Tier 2/3</t>
  </si>
  <si>
    <t>Battery cell gigafactory</t>
  </si>
  <si>
    <t>Battery cathode materials</t>
  </si>
  <si>
    <t>Battery lithium processing</t>
  </si>
  <si>
    <t>Tier 3/4</t>
  </si>
  <si>
    <t>Wind blade facility</t>
  </si>
  <si>
    <t>Tier 1/2</t>
  </si>
  <si>
    <t>Wind tower/nacelle</t>
  </si>
  <si>
    <t>Tier 2</t>
  </si>
  <si>
    <t>Sources: S&amp;P Capital IQ (2025); Damodaran (2025). Central T* is computed live from Eqn. (2) and matches the manuscript values to two decimals. Stress-case T* values (tariff and IRA columns) are model outputs reported in the manuscript.</t>
  </si>
  <si>
    <t>Table 4: CEMFF WACC reduction and cost competitiveness by segment</t>
  </si>
  <si>
    <t>Baseline WACC (%)</t>
  </si>
  <si>
    <t>CEMFF WACC (%)</t>
  </si>
  <si>
    <t>Reduction (bps)</t>
  </si>
  <si>
    <t>Competitiveness vs. China</t>
  </si>
  <si>
    <t>Solar cell gigafactory</t>
  </si>
  <si>
    <t>Competitive (net of AMPC)</t>
  </si>
  <si>
    <t>Marginal</t>
  </si>
  <si>
    <t>Gap remains ($4 to $6/kWh)</t>
  </si>
  <si>
    <t>Not competitive</t>
  </si>
  <si>
    <t>Competitive</t>
  </si>
  <si>
    <t>Sources: S&amp;P Capital IQ (2025); BloombergNEF (2025); IEA (2024). CEMFF WACC reflects portfolio-weighted average across four instruments. Competitiveness assessed against Chinese landed cost plus applicable tariff.</t>
  </si>
  <si>
    <t>Table 5: Capital mobilization leverage by CEMFF instrument</t>
  </si>
  <si>
    <t>Instrument</t>
  </si>
  <si>
    <t>Public ($B)</t>
  </si>
  <si>
    <t>Private ($B)</t>
  </si>
  <si>
    <t>Leverage (x)</t>
  </si>
  <si>
    <t>Catalysis Mechanism</t>
  </si>
  <si>
    <t>SWF Co-Investment SPV</t>
  </si>
  <si>
    <t>DFI equity anchor + Class A guarantee</t>
  </si>
  <si>
    <t>GMB</t>
  </si>
  <si>
    <t>LPO credit enhancement + AMPC covenant</t>
  </si>
  <si>
    <t>BFLCTs</t>
  </si>
  <si>
    <t>T* = 0.15 first-loss absorption</t>
  </si>
  <si>
    <t>Pension Fund Infrastructure</t>
  </si>
  <si>
    <t>Investment-grade via SPV/BFLCT</t>
  </si>
  <si>
    <t>Total CEMFF</t>
  </si>
  <si>
    <t>Portfolio-level blended catalysis</t>
  </si>
  <si>
    <t>Sources: Authors' calculations based on DOE LPO (2025); ICC (2024); BloombergNEF (2025). Public capital = concessional DOE LPO and DFI contributions. Leverage = Private divided by Public.</t>
  </si>
  <si>
    <t>Table 6: CEMFF sensitivity analysis, selected scenarios (Accelerated Transition)</t>
  </si>
  <si>
    <t>Scenario</t>
  </si>
  <si>
    <t>Avg. WACC Red. (bps)</t>
  </si>
  <si>
    <t>Min. WACC Red. (bps)</t>
  </si>
  <si>
    <t>Competitive Segments (%)</t>
  </si>
  <si>
    <t>Capital Mobilized ($B)</t>
  </si>
  <si>
    <t>Adequacy</t>
  </si>
  <si>
    <t>Central (baseline)</t>
  </si>
  <si>
    <t>Adequate</t>
  </si>
  <si>
    <t>Tariff +25%</t>
  </si>
  <si>
    <t>Tariff +45%</t>
  </si>
  <si>
    <t>IRA credits -30%</t>
  </si>
  <si>
    <t>IRA -30%, Tariff +25%</t>
  </si>
  <si>
    <t>Interest rate +150 bps</t>
  </si>
  <si>
    <t>Interest rate +300 bps</t>
  </si>
  <si>
    <t>Combined worst case</t>
  </si>
  <si>
    <t>Competitiveness threshold: CEMFF WACC reduction of at least 180 bps. Capital adequacy: mobilized capital of at least $186.4B (net private requirement, Table 2). Combined worst case = Tariff +45%, IRA -30%, Interest Rate +300 bps.</t>
  </si>
  <si>
    <t>Run #</t>
  </si>
  <si>
    <t>Tariff Escalation</t>
  </si>
  <si>
    <t>IRA Credit Change</t>
  </si>
  <si>
    <t>Interest Rate Shift (bps)</t>
  </si>
  <si>
    <t>Deployment Scenario</t>
  </si>
  <si>
    <t>0%</t>
  </si>
  <si>
    <t>Stated Policy</t>
  </si>
  <si>
    <t>Accelerated</t>
  </si>
  <si>
    <t>Rapid Decarbonization</t>
  </si>
  <si>
    <t>-15%</t>
  </si>
  <si>
    <t>-30%</t>
  </si>
  <si>
    <t>+25%</t>
  </si>
  <si>
    <t>+45%</t>
  </si>
  <si>
    <t>Row 1 (0% / 0% / 0 bps / Stated Policy ordering places the central case first; example values shown are the central baseline from Table 6 to illustrate the expected format).</t>
  </si>
  <si>
    <t>Full factorial sensitivity grid</t>
  </si>
  <si>
    <t>AUTHORS: paste model outputs into the yellow columns (F to I) for each combination.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</si>
</sst>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
    <numFmt numFmtId="167" formatCode="0.0\x"/>
  </numFmts>
  <fonts count="11" x14ac:knownFonts="1">
    <font>
      <sz val="11"/>
      <color theme="1"/>
      <name val="Calibri"/>
      <family val="2"/>
      <charset val="1"/>
    </font>
    <font>
      <sz val="10"/>
      <name val="Arial"/>
      <family val="2"/>
    </font>
    <font>
      <sz val="10"/>
      <name val="Arial"/>
      <family val="2"/>
    </font>
    <font>
      <b/>
      <sz val="10"/>
      <name val="Arial"/>
      <family val="2"/>
    </font>
    <font>
      <sz val="10"/>
      <color rgb="FF0000FF"/>
      <name val="Arial"/>
      <family val="2"/>
    </font>
    <font>
      <sz val="10"/>
      <color rgb="FF000000"/>
      <name val="Arial"/>
      <family val="2"/>
    </font>
    <font>
      <i/>
      <sz val="9"/>
      <color rgb="FF595959"/>
      <name val="Arial"/>
      <family val="2"/>
    </font>
    <font>
      <b/>
      <sz val="11"/>
      <color rgb="FFFFFFFF"/>
      <name val="Arial"/>
      <family val="2"/>
    </font>
    <font>
      <b/>
      <sz val="13"/>
      <name val="Arial"/>
      <family val="2"/>
    </font>
    <font>
      <sz val="11"/>
      <name val="Calibri"/>
      <family val="2"/>
      <charset val="1"/>
    </font>
    <font>
      <b/>
      <sz val="11"/>
      <name val="Arial"/>
      <family val="2"/>
    </font>
  </fonts>
  <fills count="4">
    <fill>
      <patternFill patternType="none"/>
    </fill>
    <fill>
      <patternFill patternType="gray125"/>
    </fill>
    <fill>
      <patternFill patternType="solid">
        <fgColor rgb="FFFFF2CC"/>
        <bgColor rgb="FFFFFFFF"/>
      </patternFill>
    </fill>
    <fill>
      <patternFill patternType="solid">
        <fgColor theme="2"/>
        <bgColor rgb="FF003366"/>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38">
    <xf numFmtId="0" fontId="0" fillId="0" borderId="0" xfId="0"/>
    <xf numFmtId="0" fontId="2" fillId="0" borderId="0" xfId="0" applyFont="1" applyAlignment="1">
      <alignment vertical="top" wrapText="1"/>
    </xf>
    <xf numFmtId="0" fontId="3" fillId="0" borderId="0" xfId="0" applyFont="1" applyAlignment="1">
      <alignment vertical="top" wrapText="1"/>
    </xf>
    <xf numFmtId="0" fontId="6" fillId="0" borderId="0" xfId="0" applyFont="1" applyAlignment="1">
      <alignment vertical="top" wrapText="1"/>
    </xf>
    <xf numFmtId="0" fontId="2" fillId="0" borderId="1" xfId="0" applyFont="1" applyBorder="1"/>
    <xf numFmtId="0" fontId="4" fillId="0" borderId="1" xfId="0" applyFont="1" applyBorder="1"/>
    <xf numFmtId="0" fontId="5" fillId="0" borderId="1" xfId="0" applyFont="1" applyBorder="1"/>
    <xf numFmtId="164" fontId="5" fillId="0" borderId="1" xfId="0" applyNumberFormat="1" applyFont="1" applyBorder="1"/>
    <xf numFmtId="0" fontId="6" fillId="0" borderId="0" xfId="0" applyFont="1"/>
    <xf numFmtId="165" fontId="4" fillId="0" borderId="1" xfId="0" applyNumberFormat="1" applyFont="1" applyBorder="1"/>
    <xf numFmtId="166" fontId="5" fillId="0" borderId="1" xfId="0" applyNumberFormat="1" applyFont="1" applyBorder="1"/>
    <xf numFmtId="166" fontId="4" fillId="0" borderId="1" xfId="0" applyNumberFormat="1" applyFont="1" applyBorder="1"/>
    <xf numFmtId="0" fontId="3" fillId="0" borderId="1" xfId="0" applyFont="1" applyBorder="1"/>
    <xf numFmtId="0" fontId="0" fillId="0" borderId="1" xfId="0" applyBorder="1"/>
    <xf numFmtId="166" fontId="3" fillId="0" borderId="1" xfId="0" applyNumberFormat="1" applyFont="1" applyBorder="1"/>
    <xf numFmtId="0" fontId="3" fillId="0" borderId="0" xfId="0" applyFont="1"/>
    <xf numFmtId="0" fontId="2" fillId="0" borderId="0" xfId="0" applyFont="1"/>
    <xf numFmtId="164" fontId="4" fillId="0" borderId="0" xfId="0" applyNumberFormat="1" applyFont="1"/>
    <xf numFmtId="10" fontId="4" fillId="0" borderId="0" xfId="0" applyNumberFormat="1" applyFont="1"/>
    <xf numFmtId="164" fontId="4" fillId="0" borderId="1" xfId="0" applyNumberFormat="1" applyFont="1" applyBorder="1"/>
    <xf numFmtId="2" fontId="5" fillId="0" borderId="1" xfId="0" applyNumberFormat="1" applyFont="1" applyBorder="1"/>
    <xf numFmtId="2" fontId="4" fillId="0" borderId="1" xfId="0" applyNumberFormat="1" applyFont="1" applyBorder="1"/>
    <xf numFmtId="1" fontId="5" fillId="0" borderId="1" xfId="0" applyNumberFormat="1" applyFont="1" applyBorder="1"/>
    <xf numFmtId="167" fontId="5" fillId="0" borderId="1" xfId="0" applyNumberFormat="1" applyFont="1" applyBorder="1"/>
    <xf numFmtId="167" fontId="3" fillId="0" borderId="1" xfId="0" applyNumberFormat="1" applyFont="1" applyBorder="1"/>
    <xf numFmtId="1" fontId="4" fillId="0" borderId="1" xfId="0" applyNumberFormat="1" applyFont="1" applyBorder="1"/>
    <xf numFmtId="9" fontId="4" fillId="0" borderId="1" xfId="0" applyNumberFormat="1" applyFont="1" applyBorder="1"/>
    <xf numFmtId="1" fontId="4" fillId="2" borderId="1" xfId="0" applyNumberFormat="1" applyFont="1" applyFill="1" applyBorder="1"/>
    <xf numFmtId="9" fontId="4" fillId="2" borderId="1" xfId="0" applyNumberFormat="1" applyFont="1" applyFill="1" applyBorder="1"/>
    <xf numFmtId="166" fontId="4" fillId="2" borderId="1" xfId="0" applyNumberFormat="1" applyFont="1" applyFill="1" applyBorder="1"/>
    <xf numFmtId="0" fontId="0" fillId="2" borderId="1" xfId="0" applyFill="1" applyBorder="1"/>
    <xf numFmtId="0" fontId="8" fillId="0" borderId="0" xfId="0" applyFont="1"/>
    <xf numFmtId="0" fontId="9" fillId="0" borderId="0" xfId="0" applyFont="1"/>
    <xf numFmtId="0" fontId="7"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 fillId="0" borderId="1" xfId="0" applyFont="1" applyBorder="1"/>
    <xf numFmtId="0" fontId="8" fillId="0" borderId="0" xfId="0" applyFont="1" applyAlignment="1">
      <alignment vertical="top" wrapText="1"/>
    </xf>
    <xf numFmtId="0" fontId="6" fillId="0" borderId="0" xfId="0" applyFont="1" applyAlignment="1">
      <alignment vertical="top"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003366"/>
      <rgbColor rgb="FF339966"/>
      <rgbColor rgb="FF003300"/>
      <rgbColor rgb="FF333300"/>
      <rgbColor rgb="FF993300"/>
      <rgbColor rgb="FF993366"/>
      <rgbColor rgb="FF1F4E78"/>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showGridLines="0" tabSelected="1" zoomScaleNormal="100" workbookViewId="0">
      <selection activeCell="A16" sqref="A16"/>
    </sheetView>
  </sheetViews>
  <sheetFormatPr defaultColWidth="8.6640625" defaultRowHeight="14.4" x14ac:dyDescent="0.3"/>
  <cols>
    <col min="1" max="1" width="130" customWidth="1"/>
  </cols>
  <sheetData>
    <row r="1" spans="1:1" ht="15.75" customHeight="1" x14ac:dyDescent="0.3">
      <c r="A1" s="36" t="s">
        <v>0</v>
      </c>
    </row>
    <row r="2" spans="1:1" ht="15" customHeight="1" x14ac:dyDescent="0.3">
      <c r="A2" s="1"/>
    </row>
    <row r="3" spans="1:1" ht="15" customHeight="1" x14ac:dyDescent="0.3">
      <c r="A3" s="2" t="s">
        <v>1</v>
      </c>
    </row>
    <row r="4" spans="1:1" ht="42" customHeight="1" x14ac:dyDescent="0.3">
      <c r="A4" s="1" t="s">
        <v>2</v>
      </c>
    </row>
    <row r="5" spans="1:1" ht="42" customHeight="1" x14ac:dyDescent="0.3">
      <c r="A5" s="3" t="s">
        <v>3</v>
      </c>
    </row>
    <row r="6" spans="1:1" ht="15" customHeight="1" x14ac:dyDescent="0.3">
      <c r="A6" s="1"/>
    </row>
    <row r="7" spans="1:1" ht="15" customHeight="1" x14ac:dyDescent="0.3">
      <c r="A7" s="2" t="s">
        <v>4</v>
      </c>
    </row>
    <row r="8" spans="1:1" ht="15" customHeight="1" x14ac:dyDescent="0.3">
      <c r="A8" s="1" t="s">
        <v>5</v>
      </c>
    </row>
    <row r="9" spans="1:1" ht="42" customHeight="1" x14ac:dyDescent="0.3">
      <c r="A9" s="1" t="s">
        <v>6</v>
      </c>
    </row>
    <row r="10" spans="1:1" ht="42" customHeight="1" x14ac:dyDescent="0.3">
      <c r="A10" s="1" t="s">
        <v>7</v>
      </c>
    </row>
    <row r="11" spans="1:1" ht="15" customHeight="1" x14ac:dyDescent="0.3">
      <c r="A11" s="1" t="s">
        <v>8</v>
      </c>
    </row>
    <row r="12" spans="1:1" ht="15" customHeight="1" x14ac:dyDescent="0.3">
      <c r="A12" s="1" t="s">
        <v>9</v>
      </c>
    </row>
    <row r="13" spans="1:1" ht="15" customHeight="1" x14ac:dyDescent="0.3">
      <c r="A13" s="1" t="s">
        <v>10</v>
      </c>
    </row>
    <row r="14" spans="1:1" ht="42" customHeight="1" x14ac:dyDescent="0.3">
      <c r="A14" s="1" t="s">
        <v>11</v>
      </c>
    </row>
    <row r="15" spans="1:1" ht="15" customHeight="1" x14ac:dyDescent="0.3">
      <c r="A15" s="1"/>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showGridLines="0" zoomScaleNormal="100" workbookViewId="0">
      <selection activeCell="D15" sqref="D15"/>
    </sheetView>
  </sheetViews>
  <sheetFormatPr defaultColWidth="8.6640625" defaultRowHeight="14.4" x14ac:dyDescent="0.3"/>
  <cols>
    <col min="1" max="1" width="26" customWidth="1"/>
    <col min="2" max="2" width="13" customWidth="1"/>
    <col min="3" max="3" width="14" customWidth="1"/>
    <col min="4" max="4" width="16" customWidth="1"/>
    <col min="5" max="5" width="12" customWidth="1"/>
    <col min="6" max="6" width="15" customWidth="1"/>
    <col min="7" max="8" width="12" customWidth="1"/>
  </cols>
  <sheetData>
    <row r="1" spans="1:8" ht="15.75" customHeight="1" x14ac:dyDescent="0.3">
      <c r="A1" s="31" t="s">
        <v>12</v>
      </c>
    </row>
    <row r="3" spans="1:8" ht="26.25" customHeight="1" x14ac:dyDescent="0.3">
      <c r="A3" s="34" t="s">
        <v>13</v>
      </c>
      <c r="B3" s="34" t="s">
        <v>14</v>
      </c>
      <c r="C3" s="34" t="s">
        <v>15</v>
      </c>
      <c r="D3" s="34" t="s">
        <v>16</v>
      </c>
      <c r="E3" s="34" t="s">
        <v>17</v>
      </c>
      <c r="F3" s="34" t="s">
        <v>18</v>
      </c>
      <c r="G3" s="34" t="s">
        <v>19</v>
      </c>
      <c r="H3" s="34" t="s">
        <v>20</v>
      </c>
    </row>
    <row r="4" spans="1:8" ht="15" customHeight="1" x14ac:dyDescent="0.3">
      <c r="A4" s="4" t="s">
        <v>21</v>
      </c>
      <c r="B4" s="4" t="s">
        <v>22</v>
      </c>
      <c r="C4" s="5">
        <v>19</v>
      </c>
      <c r="D4" s="5">
        <v>52</v>
      </c>
      <c r="E4" s="6">
        <f>D4-C4</f>
        <v>33</v>
      </c>
      <c r="F4" s="5">
        <v>68</v>
      </c>
      <c r="G4" s="6">
        <f>F4-C4</f>
        <v>49</v>
      </c>
      <c r="H4" s="7">
        <f>G4/F4</f>
        <v>0.72058823529411764</v>
      </c>
    </row>
    <row r="5" spans="1:8" ht="15" customHeight="1" x14ac:dyDescent="0.3">
      <c r="A5" s="4" t="s">
        <v>23</v>
      </c>
      <c r="B5" s="4" t="s">
        <v>24</v>
      </c>
      <c r="C5" s="5">
        <v>49</v>
      </c>
      <c r="D5" s="5">
        <v>140</v>
      </c>
      <c r="E5" s="6">
        <f>D5-C5</f>
        <v>91</v>
      </c>
      <c r="F5" s="5">
        <v>200</v>
      </c>
      <c r="G5" s="6">
        <f>F5-C5</f>
        <v>151</v>
      </c>
      <c r="H5" s="7">
        <f>G5/F5</f>
        <v>0.755</v>
      </c>
    </row>
    <row r="6" spans="1:8" ht="15" customHeight="1" x14ac:dyDescent="0.3">
      <c r="A6" s="4" t="s">
        <v>25</v>
      </c>
      <c r="B6" s="4" t="s">
        <v>26</v>
      </c>
      <c r="C6" s="5">
        <v>125</v>
      </c>
      <c r="D6" s="5">
        <v>480</v>
      </c>
      <c r="E6" s="6">
        <f>D6-C6</f>
        <v>355</v>
      </c>
      <c r="F6" s="5">
        <v>620</v>
      </c>
      <c r="G6" s="6">
        <f>F6-C6</f>
        <v>495</v>
      </c>
      <c r="H6" s="7">
        <f>G6/F6</f>
        <v>0.79838709677419351</v>
      </c>
    </row>
    <row r="8" spans="1:8" ht="15" customHeight="1" x14ac:dyDescent="0.3">
      <c r="A8" s="8" t="s">
        <v>27</v>
      </c>
    </row>
  </sheetData>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showGridLines="0" zoomScaleNormal="100" workbookViewId="0">
      <selection activeCell="B4" sqref="B4:B6"/>
    </sheetView>
  </sheetViews>
  <sheetFormatPr defaultColWidth="8.6640625" defaultRowHeight="14.4" x14ac:dyDescent="0.3"/>
  <cols>
    <col min="1" max="1" width="26" customWidth="1"/>
    <col min="2" max="2" width="14" customWidth="1"/>
    <col min="3" max="3" width="12" customWidth="1"/>
    <col min="4" max="4" width="16" customWidth="1"/>
    <col min="5" max="7" width="15" customWidth="1"/>
  </cols>
  <sheetData>
    <row r="1" spans="1:7" ht="15.75" customHeight="1" x14ac:dyDescent="0.3">
      <c r="A1" s="31" t="s">
        <v>28</v>
      </c>
    </row>
    <row r="3" spans="1:7" ht="26.25" customHeight="1" x14ac:dyDescent="0.3">
      <c r="A3" s="33" t="s">
        <v>13</v>
      </c>
      <c r="B3" s="33" t="s">
        <v>29</v>
      </c>
      <c r="C3" s="33" t="s">
        <v>14</v>
      </c>
      <c r="D3" s="33" t="s">
        <v>30</v>
      </c>
      <c r="E3" s="33" t="s">
        <v>31</v>
      </c>
      <c r="F3" s="33" t="s">
        <v>32</v>
      </c>
      <c r="G3" s="33" t="s">
        <v>33</v>
      </c>
    </row>
    <row r="4" spans="1:7" ht="15" customHeight="1" x14ac:dyDescent="0.3">
      <c r="A4" s="4" t="s">
        <v>21</v>
      </c>
      <c r="B4" s="35">
        <f>Table1_CEMG_Gap!G4</f>
        <v>49</v>
      </c>
      <c r="C4" s="4" t="s">
        <v>22</v>
      </c>
      <c r="D4" s="9">
        <v>3.2</v>
      </c>
      <c r="E4" s="10">
        <f>B4*D4</f>
        <v>156.80000000000001</v>
      </c>
      <c r="F4" s="11">
        <v>18.399999999999999</v>
      </c>
      <c r="G4" s="10">
        <f>E4-F4</f>
        <v>138.4</v>
      </c>
    </row>
    <row r="5" spans="1:7" ht="15" customHeight="1" x14ac:dyDescent="0.3">
      <c r="A5" s="4" t="s">
        <v>23</v>
      </c>
      <c r="B5" s="35">
        <f>Table1_CEMG_Gap!G5</f>
        <v>151</v>
      </c>
      <c r="C5" s="4" t="s">
        <v>24</v>
      </c>
      <c r="D5" s="9">
        <v>0.28000000000000003</v>
      </c>
      <c r="E5" s="10">
        <f>B5*D5</f>
        <v>42.28</v>
      </c>
      <c r="F5" s="11">
        <v>9.1</v>
      </c>
      <c r="G5" s="10">
        <f>E5-F5</f>
        <v>33.18</v>
      </c>
    </row>
    <row r="6" spans="1:7" ht="15" customHeight="1" x14ac:dyDescent="0.3">
      <c r="A6" s="4" t="s">
        <v>25</v>
      </c>
      <c r="B6" s="35">
        <f>Table1_CEMG_Gap!G6</f>
        <v>495</v>
      </c>
      <c r="C6" s="4" t="s">
        <v>26</v>
      </c>
      <c r="D6" s="9">
        <v>6.5000000000000002E-2</v>
      </c>
      <c r="E6" s="10">
        <f>B6*D6</f>
        <v>32.175000000000004</v>
      </c>
      <c r="F6" s="11">
        <v>17.3</v>
      </c>
      <c r="G6" s="10">
        <f>E6-F6</f>
        <v>14.875000000000004</v>
      </c>
    </row>
    <row r="7" spans="1:7" ht="15" customHeight="1" x14ac:dyDescent="0.3">
      <c r="A7" s="12" t="s">
        <v>34</v>
      </c>
      <c r="B7" s="13"/>
      <c r="C7" s="13"/>
      <c r="D7" s="13"/>
      <c r="E7" s="14">
        <f>SUM(E4:E6)</f>
        <v>231.25500000000002</v>
      </c>
      <c r="F7" s="14">
        <f>SUM(F4:F6)</f>
        <v>44.8</v>
      </c>
      <c r="G7" s="14">
        <f>SUM(G4:G6)</f>
        <v>186.45500000000001</v>
      </c>
    </row>
    <row r="9" spans="1:7" ht="15" customHeight="1" x14ac:dyDescent="0.3">
      <c r="A9" s="8" t="s">
        <v>35</v>
      </c>
    </row>
  </sheetData>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showGridLines="0" zoomScaleNormal="100" workbookViewId="0">
      <selection activeCell="A7" sqref="A7:G7"/>
    </sheetView>
  </sheetViews>
  <sheetFormatPr defaultColWidth="8.6640625" defaultRowHeight="14.4" x14ac:dyDescent="0.3"/>
  <cols>
    <col min="1" max="1" width="28" customWidth="1"/>
    <col min="2" max="2" width="10" customWidth="1"/>
    <col min="3" max="3" width="11" customWidth="1"/>
    <col min="4" max="5" width="16" customWidth="1"/>
    <col min="6" max="7" width="13" customWidth="1"/>
  </cols>
  <sheetData>
    <row r="1" spans="1:7" ht="15.75" customHeight="1" x14ac:dyDescent="0.3">
      <c r="A1" s="31" t="s">
        <v>36</v>
      </c>
    </row>
    <row r="3" spans="1:7" ht="15" customHeight="1" x14ac:dyDescent="0.3">
      <c r="A3" s="15" t="s">
        <v>37</v>
      </c>
    </row>
    <row r="4" spans="1:7" ht="15" customHeight="1" x14ac:dyDescent="0.3">
      <c r="A4" s="16" t="s">
        <v>38</v>
      </c>
      <c r="B4" s="17">
        <v>8.5000000000000006E-2</v>
      </c>
    </row>
    <row r="5" spans="1:7" ht="15" customHeight="1" x14ac:dyDescent="0.3">
      <c r="A5" s="16" t="s">
        <v>39</v>
      </c>
      <c r="B5" s="18">
        <v>4.4999999999999998E-2</v>
      </c>
    </row>
    <row r="7" spans="1:7" ht="26.25" customHeight="1" x14ac:dyDescent="0.3">
      <c r="A7" s="34" t="s">
        <v>40</v>
      </c>
      <c r="B7" s="34" t="s">
        <v>41</v>
      </c>
      <c r="C7" s="34" t="s">
        <v>42</v>
      </c>
      <c r="D7" s="34" t="s">
        <v>43</v>
      </c>
      <c r="E7" s="34" t="s">
        <v>44</v>
      </c>
      <c r="F7" s="34" t="s">
        <v>45</v>
      </c>
      <c r="G7" s="34" t="s">
        <v>46</v>
      </c>
    </row>
    <row r="8" spans="1:7" ht="15" customHeight="1" x14ac:dyDescent="0.3">
      <c r="A8" s="4" t="s">
        <v>47</v>
      </c>
      <c r="B8" s="4" t="s">
        <v>48</v>
      </c>
      <c r="C8" s="19">
        <v>0.112</v>
      </c>
      <c r="D8" s="20">
        <f t="shared" ref="D8:D14" si="0">(C8-$B$4)/(C8-$B$5)</f>
        <v>0.40298507462686561</v>
      </c>
      <c r="E8" s="21">
        <v>0.4</v>
      </c>
      <c r="F8" s="21">
        <v>0.54</v>
      </c>
      <c r="G8" s="21">
        <v>0.51</v>
      </c>
    </row>
    <row r="9" spans="1:7" ht="15" customHeight="1" x14ac:dyDescent="0.3">
      <c r="A9" s="4" t="s">
        <v>49</v>
      </c>
      <c r="B9" s="4" t="s">
        <v>50</v>
      </c>
      <c r="C9" s="19">
        <v>0.13800000000000001</v>
      </c>
      <c r="D9" s="20">
        <f t="shared" si="0"/>
        <v>0.56989247311827951</v>
      </c>
      <c r="E9" s="21">
        <v>0.56999999999999995</v>
      </c>
      <c r="F9" s="21">
        <v>0.65</v>
      </c>
      <c r="G9" s="21">
        <v>0.63</v>
      </c>
    </row>
    <row r="10" spans="1:7" ht="15" customHeight="1" x14ac:dyDescent="0.3">
      <c r="A10" s="4" t="s">
        <v>51</v>
      </c>
      <c r="B10" s="4" t="s">
        <v>48</v>
      </c>
      <c r="C10" s="19">
        <v>0.108</v>
      </c>
      <c r="D10" s="20">
        <f t="shared" si="0"/>
        <v>0.36507936507936495</v>
      </c>
      <c r="E10" s="21">
        <v>0.37</v>
      </c>
      <c r="F10" s="21">
        <v>0.52</v>
      </c>
      <c r="G10" s="21">
        <v>0.49</v>
      </c>
    </row>
    <row r="11" spans="1:7" ht="15" customHeight="1" x14ac:dyDescent="0.3">
      <c r="A11" s="4" t="s">
        <v>52</v>
      </c>
      <c r="B11" s="4" t="s">
        <v>50</v>
      </c>
      <c r="C11" s="19">
        <v>0.16400000000000001</v>
      </c>
      <c r="D11" s="20">
        <f t="shared" si="0"/>
        <v>0.66386554621848737</v>
      </c>
      <c r="E11" s="21">
        <v>0.66</v>
      </c>
      <c r="F11" s="21">
        <v>0.71</v>
      </c>
      <c r="G11" s="21">
        <v>0.7</v>
      </c>
    </row>
    <row r="12" spans="1:7" ht="15" customHeight="1" x14ac:dyDescent="0.3">
      <c r="A12" s="4" t="s">
        <v>53</v>
      </c>
      <c r="B12" s="4" t="s">
        <v>54</v>
      </c>
      <c r="C12" s="19">
        <v>0.182</v>
      </c>
      <c r="D12" s="20">
        <f t="shared" si="0"/>
        <v>0.70802919708029188</v>
      </c>
      <c r="E12" s="21">
        <v>0.71</v>
      </c>
      <c r="F12" s="21">
        <v>0.75</v>
      </c>
      <c r="G12" s="21">
        <v>0.74</v>
      </c>
    </row>
    <row r="13" spans="1:7" ht="15" customHeight="1" x14ac:dyDescent="0.3">
      <c r="A13" s="4" t="s">
        <v>55</v>
      </c>
      <c r="B13" s="4" t="s">
        <v>56</v>
      </c>
      <c r="C13" s="19">
        <v>0.121</v>
      </c>
      <c r="D13" s="20">
        <f t="shared" si="0"/>
        <v>0.47368421052631565</v>
      </c>
      <c r="E13" s="21">
        <v>0.47</v>
      </c>
      <c r="F13" s="21">
        <v>0.57999999999999996</v>
      </c>
      <c r="G13" s="21">
        <v>0.56000000000000005</v>
      </c>
    </row>
    <row r="14" spans="1:7" ht="15" customHeight="1" x14ac:dyDescent="0.3">
      <c r="A14" s="4" t="s">
        <v>57</v>
      </c>
      <c r="B14" s="4" t="s">
        <v>58</v>
      </c>
      <c r="C14" s="19">
        <v>0.13200000000000001</v>
      </c>
      <c r="D14" s="20">
        <f t="shared" si="0"/>
        <v>0.54022988505747127</v>
      </c>
      <c r="E14" s="21">
        <v>0.54</v>
      </c>
      <c r="F14" s="21">
        <v>0.63</v>
      </c>
      <c r="G14" s="21">
        <v>0.61</v>
      </c>
    </row>
    <row r="16" spans="1:7" ht="15" customHeight="1" x14ac:dyDescent="0.3">
      <c r="A16" s="8" t="s">
        <v>59</v>
      </c>
    </row>
  </sheetData>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showGridLines="0" zoomScaleNormal="100" workbookViewId="0">
      <selection activeCell="D25" sqref="D25"/>
    </sheetView>
  </sheetViews>
  <sheetFormatPr defaultColWidth="8.6640625" defaultRowHeight="14.4" x14ac:dyDescent="0.3"/>
  <cols>
    <col min="1" max="1" width="28" customWidth="1"/>
    <col min="2" max="3" width="15" customWidth="1"/>
    <col min="4" max="4" width="14" customWidth="1"/>
    <col min="5" max="5" width="30" customWidth="1"/>
  </cols>
  <sheetData>
    <row r="1" spans="1:5" ht="15.75" customHeight="1" x14ac:dyDescent="0.3">
      <c r="A1" s="31" t="s">
        <v>60</v>
      </c>
    </row>
    <row r="3" spans="1:5" ht="26.25" customHeight="1" x14ac:dyDescent="0.3">
      <c r="A3" s="34" t="s">
        <v>40</v>
      </c>
      <c r="B3" s="34" t="s">
        <v>61</v>
      </c>
      <c r="C3" s="34" t="s">
        <v>62</v>
      </c>
      <c r="D3" s="34" t="s">
        <v>63</v>
      </c>
      <c r="E3" s="34" t="s">
        <v>64</v>
      </c>
    </row>
    <row r="4" spans="1:5" ht="15" customHeight="1" x14ac:dyDescent="0.3">
      <c r="A4" s="4" t="s">
        <v>65</v>
      </c>
      <c r="B4" s="19">
        <v>0.112</v>
      </c>
      <c r="C4" s="19">
        <v>8.5999999999999993E-2</v>
      </c>
      <c r="D4" s="22">
        <f t="shared" ref="D4:D10" si="0">(B4-C4)*10000</f>
        <v>260.00000000000011</v>
      </c>
      <c r="E4" s="4" t="s">
        <v>66</v>
      </c>
    </row>
    <row r="5" spans="1:5" ht="15" customHeight="1" x14ac:dyDescent="0.3">
      <c r="A5" s="4" t="s">
        <v>49</v>
      </c>
      <c r="B5" s="19">
        <v>0.13800000000000001</v>
      </c>
      <c r="C5" s="19">
        <v>9.8000000000000004E-2</v>
      </c>
      <c r="D5" s="22">
        <f t="shared" si="0"/>
        <v>400.00000000000006</v>
      </c>
      <c r="E5" s="4" t="s">
        <v>67</v>
      </c>
    </row>
    <row r="6" spans="1:5" ht="15" customHeight="1" x14ac:dyDescent="0.3">
      <c r="A6" s="4" t="s">
        <v>51</v>
      </c>
      <c r="B6" s="19">
        <v>0.108</v>
      </c>
      <c r="C6" s="19">
        <v>8.4000000000000005E-2</v>
      </c>
      <c r="D6" s="22">
        <f t="shared" si="0"/>
        <v>239.99999999999994</v>
      </c>
      <c r="E6" s="4" t="s">
        <v>66</v>
      </c>
    </row>
    <row r="7" spans="1:5" ht="15" customHeight="1" x14ac:dyDescent="0.3">
      <c r="A7" s="4" t="s">
        <v>52</v>
      </c>
      <c r="B7" s="19">
        <v>0.16400000000000001</v>
      </c>
      <c r="C7" s="19">
        <v>0.11</v>
      </c>
      <c r="D7" s="22">
        <f t="shared" si="0"/>
        <v>540.00000000000011</v>
      </c>
      <c r="E7" s="4" t="s">
        <v>68</v>
      </c>
    </row>
    <row r="8" spans="1:5" ht="15" customHeight="1" x14ac:dyDescent="0.3">
      <c r="A8" s="4" t="s">
        <v>53</v>
      </c>
      <c r="B8" s="19">
        <v>0.182</v>
      </c>
      <c r="C8" s="19">
        <v>0.11899999999999999</v>
      </c>
      <c r="D8" s="22">
        <f t="shared" si="0"/>
        <v>630</v>
      </c>
      <c r="E8" s="4" t="s">
        <v>69</v>
      </c>
    </row>
    <row r="9" spans="1:5" ht="15" customHeight="1" x14ac:dyDescent="0.3">
      <c r="A9" s="4" t="s">
        <v>55</v>
      </c>
      <c r="B9" s="19">
        <v>0.121</v>
      </c>
      <c r="C9" s="19">
        <v>0.09</v>
      </c>
      <c r="D9" s="22">
        <f t="shared" si="0"/>
        <v>310</v>
      </c>
      <c r="E9" s="4" t="s">
        <v>70</v>
      </c>
    </row>
    <row r="10" spans="1:5" ht="15" customHeight="1" x14ac:dyDescent="0.3">
      <c r="A10" s="4" t="s">
        <v>57</v>
      </c>
      <c r="B10" s="19">
        <v>0.13200000000000001</v>
      </c>
      <c r="C10" s="19">
        <v>9.5000000000000001E-2</v>
      </c>
      <c r="D10" s="22">
        <f t="shared" si="0"/>
        <v>370.00000000000006</v>
      </c>
      <c r="E10" s="4" t="s">
        <v>67</v>
      </c>
    </row>
    <row r="12" spans="1:5" ht="15" customHeight="1" x14ac:dyDescent="0.3">
      <c r="A12" s="8" t="s">
        <v>71</v>
      </c>
    </row>
  </sheetData>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showGridLines="0" zoomScaleNormal="100" workbookViewId="0">
      <selection activeCell="D26" sqref="D26"/>
    </sheetView>
  </sheetViews>
  <sheetFormatPr defaultColWidth="8.6640625" defaultRowHeight="14.4" x14ac:dyDescent="0.3"/>
  <cols>
    <col min="1" max="1" width="30" customWidth="1"/>
    <col min="2" max="4" width="12" customWidth="1"/>
    <col min="5" max="5" width="42" customWidth="1"/>
  </cols>
  <sheetData>
    <row r="1" spans="1:5" ht="15.75" customHeight="1" x14ac:dyDescent="0.3">
      <c r="A1" s="31" t="s">
        <v>72</v>
      </c>
    </row>
    <row r="3" spans="1:5" ht="26.25" customHeight="1" x14ac:dyDescent="0.3">
      <c r="A3" s="34" t="s">
        <v>73</v>
      </c>
      <c r="B3" s="34" t="s">
        <v>74</v>
      </c>
      <c r="C3" s="34" t="s">
        <v>75</v>
      </c>
      <c r="D3" s="34" t="s">
        <v>76</v>
      </c>
      <c r="E3" s="34" t="s">
        <v>77</v>
      </c>
    </row>
    <row r="4" spans="1:5" ht="15" customHeight="1" x14ac:dyDescent="0.3">
      <c r="A4" s="4" t="s">
        <v>78</v>
      </c>
      <c r="B4" s="11">
        <v>12.4</v>
      </c>
      <c r="C4" s="11">
        <v>56.8</v>
      </c>
      <c r="D4" s="23">
        <f>IF(B4=0,"N/A",C4/B4)</f>
        <v>4.5806451612903221</v>
      </c>
      <c r="E4" s="4" t="s">
        <v>79</v>
      </c>
    </row>
    <row r="5" spans="1:5" ht="15" customHeight="1" x14ac:dyDescent="0.3">
      <c r="A5" s="4" t="s">
        <v>80</v>
      </c>
      <c r="B5" s="11">
        <v>8.1999999999999993</v>
      </c>
      <c r="C5" s="11">
        <v>38.1</v>
      </c>
      <c r="D5" s="23">
        <f>IF(B5=0,"N/A",C5/B5)</f>
        <v>4.6463414634146352</v>
      </c>
      <c r="E5" s="4" t="s">
        <v>81</v>
      </c>
    </row>
    <row r="6" spans="1:5" ht="15" customHeight="1" x14ac:dyDescent="0.3">
      <c r="A6" s="4" t="s">
        <v>82</v>
      </c>
      <c r="B6" s="11">
        <v>6.8</v>
      </c>
      <c r="C6" s="11">
        <v>22.4</v>
      </c>
      <c r="D6" s="23">
        <f>IF(B6=0,"N/A",C6/B6)</f>
        <v>3.2941176470588234</v>
      </c>
      <c r="E6" s="4" t="s">
        <v>83</v>
      </c>
    </row>
    <row r="7" spans="1:5" ht="15" customHeight="1" x14ac:dyDescent="0.3">
      <c r="A7" s="4" t="s">
        <v>84</v>
      </c>
      <c r="B7" s="11">
        <v>0</v>
      </c>
      <c r="C7" s="11">
        <v>48.6</v>
      </c>
      <c r="D7" s="23" t="str">
        <f>IF(B7=0,"N/A",C7/B7)</f>
        <v>N/A</v>
      </c>
      <c r="E7" s="4" t="s">
        <v>85</v>
      </c>
    </row>
    <row r="8" spans="1:5" ht="15" customHeight="1" x14ac:dyDescent="0.3">
      <c r="A8" s="12" t="s">
        <v>86</v>
      </c>
      <c r="B8" s="14">
        <f>SUM(B4:B7)</f>
        <v>27.400000000000002</v>
      </c>
      <c r="C8" s="14">
        <f>SUM(C4:C7)</f>
        <v>165.9</v>
      </c>
      <c r="D8" s="24">
        <f>C8/B8</f>
        <v>6.054744525547445</v>
      </c>
      <c r="E8" s="12" t="s">
        <v>87</v>
      </c>
    </row>
    <row r="10" spans="1:5" ht="15" customHeight="1" x14ac:dyDescent="0.3">
      <c r="A10" s="8" t="s">
        <v>88</v>
      </c>
    </row>
  </sheetData>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showGridLines="0" zoomScaleNormal="100" workbookViewId="0">
      <selection activeCell="B19" sqref="B19"/>
    </sheetView>
  </sheetViews>
  <sheetFormatPr defaultColWidth="8.6640625" defaultRowHeight="14.4" x14ac:dyDescent="0.3"/>
  <cols>
    <col min="1" max="1" width="32" customWidth="1"/>
    <col min="2" max="3" width="16" customWidth="1"/>
    <col min="4" max="4" width="18" customWidth="1"/>
    <col min="5" max="5" width="16" customWidth="1"/>
    <col min="6" max="6" width="12" customWidth="1"/>
  </cols>
  <sheetData>
    <row r="1" spans="1:6" ht="15.75" customHeight="1" x14ac:dyDescent="0.3">
      <c r="A1" s="31" t="s">
        <v>89</v>
      </c>
    </row>
    <row r="3" spans="1:6" ht="26.25" customHeight="1" x14ac:dyDescent="0.3">
      <c r="A3" s="34" t="s">
        <v>90</v>
      </c>
      <c r="B3" s="34" t="s">
        <v>91</v>
      </c>
      <c r="C3" s="34" t="s">
        <v>92</v>
      </c>
      <c r="D3" s="34" t="s">
        <v>93</v>
      </c>
      <c r="E3" s="34" t="s">
        <v>94</v>
      </c>
      <c r="F3" s="34" t="s">
        <v>95</v>
      </c>
    </row>
    <row r="4" spans="1:6" ht="15" customHeight="1" x14ac:dyDescent="0.3">
      <c r="A4" s="4" t="s">
        <v>96</v>
      </c>
      <c r="B4" s="25">
        <v>391</v>
      </c>
      <c r="C4" s="25">
        <v>239</v>
      </c>
      <c r="D4" s="26">
        <v>1</v>
      </c>
      <c r="E4" s="11">
        <v>193.3</v>
      </c>
      <c r="F4" s="4" t="s">
        <v>97</v>
      </c>
    </row>
    <row r="5" spans="1:6" ht="15" customHeight="1" x14ac:dyDescent="0.3">
      <c r="A5" s="4" t="s">
        <v>98</v>
      </c>
      <c r="B5" s="25">
        <v>402</v>
      </c>
      <c r="C5" s="25">
        <v>250</v>
      </c>
      <c r="D5" s="26">
        <v>1</v>
      </c>
      <c r="E5" s="11">
        <v>263.7</v>
      </c>
      <c r="F5" s="4" t="s">
        <v>97</v>
      </c>
    </row>
    <row r="6" spans="1:6" ht="15" customHeight="1" x14ac:dyDescent="0.3">
      <c r="A6" s="4" t="s">
        <v>99</v>
      </c>
      <c r="B6" s="25">
        <v>410</v>
      </c>
      <c r="C6" s="25">
        <v>258</v>
      </c>
      <c r="D6" s="26">
        <v>1</v>
      </c>
      <c r="E6" s="11">
        <v>269</v>
      </c>
      <c r="F6" s="4" t="s">
        <v>97</v>
      </c>
    </row>
    <row r="7" spans="1:6" ht="15" customHeight="1" x14ac:dyDescent="0.3">
      <c r="A7" s="4" t="s">
        <v>100</v>
      </c>
      <c r="B7" s="25">
        <v>398</v>
      </c>
      <c r="C7" s="25">
        <v>246</v>
      </c>
      <c r="D7" s="26">
        <v>1</v>
      </c>
      <c r="E7" s="11">
        <v>260.8</v>
      </c>
      <c r="F7" s="4" t="s">
        <v>97</v>
      </c>
    </row>
    <row r="8" spans="1:6" ht="15" customHeight="1" x14ac:dyDescent="0.3">
      <c r="A8" s="4" t="s">
        <v>101</v>
      </c>
      <c r="B8" s="25">
        <v>408</v>
      </c>
      <c r="C8" s="25">
        <v>256</v>
      </c>
      <c r="D8" s="26">
        <v>1</v>
      </c>
      <c r="E8" s="11">
        <v>267.7</v>
      </c>
      <c r="F8" s="4" t="s">
        <v>97</v>
      </c>
    </row>
    <row r="9" spans="1:6" ht="15" customHeight="1" x14ac:dyDescent="0.3">
      <c r="A9" s="4" t="s">
        <v>102</v>
      </c>
      <c r="B9" s="25">
        <v>350</v>
      </c>
      <c r="C9" s="25">
        <v>198</v>
      </c>
      <c r="D9" s="26">
        <v>1</v>
      </c>
      <c r="E9" s="11">
        <v>229.6</v>
      </c>
      <c r="F9" s="4" t="s">
        <v>97</v>
      </c>
    </row>
    <row r="10" spans="1:6" ht="15" customHeight="1" x14ac:dyDescent="0.3">
      <c r="A10" s="4" t="s">
        <v>103</v>
      </c>
      <c r="B10" s="25">
        <v>309</v>
      </c>
      <c r="C10" s="25">
        <v>156</v>
      </c>
      <c r="D10" s="26">
        <v>0.71</v>
      </c>
      <c r="E10" s="11">
        <v>202.4</v>
      </c>
      <c r="F10" s="4" t="s">
        <v>97</v>
      </c>
    </row>
    <row r="11" spans="1:6" ht="15" customHeight="1" x14ac:dyDescent="0.3">
      <c r="A11" s="4" t="s">
        <v>104</v>
      </c>
      <c r="B11" s="25">
        <v>334</v>
      </c>
      <c r="C11" s="25">
        <v>182</v>
      </c>
      <c r="D11" s="26">
        <v>0.38</v>
      </c>
      <c r="E11" s="11">
        <v>219.1</v>
      </c>
      <c r="F11" s="4" t="s">
        <v>67</v>
      </c>
    </row>
    <row r="13" spans="1:6" ht="15" customHeight="1" x14ac:dyDescent="0.3">
      <c r="A13" s="8" t="s">
        <v>105</v>
      </c>
    </row>
  </sheetData>
  <pageMargins left="0.75" right="0.75" top="1" bottom="1"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7"/>
  <sheetViews>
    <sheetView showGridLines="0" topLeftCell="A71" zoomScaleNormal="100" workbookViewId="0">
      <selection activeCell="F98" sqref="F98"/>
    </sheetView>
  </sheetViews>
  <sheetFormatPr defaultColWidth="8.6640625" defaultRowHeight="14.4" x14ac:dyDescent="0.3"/>
  <cols>
    <col min="1" max="1" width="8" customWidth="1"/>
    <col min="2" max="3" width="15" customWidth="1"/>
    <col min="4" max="4" width="18" customWidth="1"/>
    <col min="5" max="5" width="20" customWidth="1"/>
    <col min="6" max="7" width="16" customWidth="1"/>
    <col min="8" max="8" width="18" customWidth="1"/>
    <col min="9" max="9" width="16" customWidth="1"/>
  </cols>
  <sheetData>
    <row r="1" spans="1:9" ht="15.75" customHeight="1" x14ac:dyDescent="0.3">
      <c r="A1" s="31" t="s">
        <v>120</v>
      </c>
      <c r="B1" s="32"/>
      <c r="C1" s="32"/>
      <c r="D1" s="32"/>
      <c r="E1" s="32"/>
    </row>
    <row r="2" spans="1:9" ht="27.75" customHeight="1" x14ac:dyDescent="0.3">
      <c r="A2" s="37" t="s">
        <v>121</v>
      </c>
      <c r="B2" s="37"/>
      <c r="C2" s="37"/>
      <c r="D2" s="37"/>
      <c r="E2" s="37"/>
      <c r="F2" s="37"/>
      <c r="G2" s="37"/>
      <c r="H2" s="37"/>
      <c r="I2" s="37"/>
    </row>
    <row r="4" spans="1:9" ht="26.25" customHeight="1" x14ac:dyDescent="0.3">
      <c r="A4" s="34" t="s">
        <v>106</v>
      </c>
      <c r="B4" s="34" t="s">
        <v>107</v>
      </c>
      <c r="C4" s="34" t="s">
        <v>108</v>
      </c>
      <c r="D4" s="34" t="s">
        <v>109</v>
      </c>
      <c r="E4" s="34" t="s">
        <v>110</v>
      </c>
      <c r="F4" s="34" t="s">
        <v>91</v>
      </c>
      <c r="G4" s="34" t="s">
        <v>92</v>
      </c>
      <c r="H4" s="34" t="s">
        <v>93</v>
      </c>
      <c r="I4" s="34" t="s">
        <v>94</v>
      </c>
    </row>
    <row r="5" spans="1:9" ht="15" customHeight="1" x14ac:dyDescent="0.3">
      <c r="A5" s="4">
        <v>1</v>
      </c>
      <c r="B5" s="4" t="s">
        <v>111</v>
      </c>
      <c r="C5" s="4" t="s">
        <v>111</v>
      </c>
      <c r="D5" s="4">
        <v>0</v>
      </c>
      <c r="E5" s="4" t="s">
        <v>112</v>
      </c>
      <c r="F5" s="27">
        <v>391</v>
      </c>
      <c r="G5" s="27">
        <v>239</v>
      </c>
      <c r="H5" s="28">
        <v>1</v>
      </c>
      <c r="I5" s="29">
        <v>193.3</v>
      </c>
    </row>
    <row r="6" spans="1:9" ht="15" customHeight="1" x14ac:dyDescent="0.3">
      <c r="A6" s="4">
        <v>2</v>
      </c>
      <c r="B6" s="4" t="s">
        <v>111</v>
      </c>
      <c r="C6" s="4" t="s">
        <v>111</v>
      </c>
      <c r="D6" s="4">
        <v>0</v>
      </c>
      <c r="E6" s="4" t="s">
        <v>113</v>
      </c>
      <c r="F6" s="30"/>
      <c r="G6" s="30"/>
      <c r="H6" s="30"/>
      <c r="I6" s="30"/>
    </row>
    <row r="7" spans="1:9" ht="15" customHeight="1" x14ac:dyDescent="0.3">
      <c r="A7" s="4">
        <v>3</v>
      </c>
      <c r="B7" s="4" t="s">
        <v>111</v>
      </c>
      <c r="C7" s="4" t="s">
        <v>111</v>
      </c>
      <c r="D7" s="4">
        <v>0</v>
      </c>
      <c r="E7" s="4" t="s">
        <v>114</v>
      </c>
      <c r="F7" s="30"/>
      <c r="G7" s="30"/>
      <c r="H7" s="30"/>
      <c r="I7" s="30"/>
    </row>
    <row r="8" spans="1:9" ht="15" customHeight="1" x14ac:dyDescent="0.3">
      <c r="A8" s="4">
        <v>4</v>
      </c>
      <c r="B8" s="4" t="s">
        <v>111</v>
      </c>
      <c r="C8" s="4" t="s">
        <v>111</v>
      </c>
      <c r="D8" s="4">
        <v>150</v>
      </c>
      <c r="E8" s="4" t="s">
        <v>112</v>
      </c>
      <c r="F8" s="30"/>
      <c r="G8" s="30"/>
      <c r="H8" s="30"/>
      <c r="I8" s="30"/>
    </row>
    <row r="9" spans="1:9" ht="15" customHeight="1" x14ac:dyDescent="0.3">
      <c r="A9" s="4">
        <v>5</v>
      </c>
      <c r="B9" s="4" t="s">
        <v>111</v>
      </c>
      <c r="C9" s="4" t="s">
        <v>111</v>
      </c>
      <c r="D9" s="4">
        <v>150</v>
      </c>
      <c r="E9" s="4" t="s">
        <v>113</v>
      </c>
      <c r="F9" s="30"/>
      <c r="G9" s="30"/>
      <c r="H9" s="30"/>
      <c r="I9" s="30"/>
    </row>
    <row r="10" spans="1:9" ht="15" customHeight="1" x14ac:dyDescent="0.3">
      <c r="A10" s="4">
        <v>6</v>
      </c>
      <c r="B10" s="4" t="s">
        <v>111</v>
      </c>
      <c r="C10" s="4" t="s">
        <v>111</v>
      </c>
      <c r="D10" s="4">
        <v>150</v>
      </c>
      <c r="E10" s="4" t="s">
        <v>114</v>
      </c>
      <c r="F10" s="30"/>
      <c r="G10" s="30"/>
      <c r="H10" s="30"/>
      <c r="I10" s="30"/>
    </row>
    <row r="11" spans="1:9" ht="15" customHeight="1" x14ac:dyDescent="0.3">
      <c r="A11" s="4">
        <v>7</v>
      </c>
      <c r="B11" s="4" t="s">
        <v>111</v>
      </c>
      <c r="C11" s="4" t="s">
        <v>111</v>
      </c>
      <c r="D11" s="4">
        <v>300</v>
      </c>
      <c r="E11" s="4" t="s">
        <v>112</v>
      </c>
      <c r="F11" s="30"/>
      <c r="G11" s="30"/>
      <c r="H11" s="30"/>
      <c r="I11" s="30"/>
    </row>
    <row r="12" spans="1:9" ht="15" customHeight="1" x14ac:dyDescent="0.3">
      <c r="A12" s="4">
        <v>8</v>
      </c>
      <c r="B12" s="4" t="s">
        <v>111</v>
      </c>
      <c r="C12" s="4" t="s">
        <v>111</v>
      </c>
      <c r="D12" s="4">
        <v>300</v>
      </c>
      <c r="E12" s="4" t="s">
        <v>113</v>
      </c>
      <c r="F12" s="30"/>
      <c r="G12" s="30"/>
      <c r="H12" s="30"/>
      <c r="I12" s="30"/>
    </row>
    <row r="13" spans="1:9" ht="15" customHeight="1" x14ac:dyDescent="0.3">
      <c r="A13" s="4">
        <v>9</v>
      </c>
      <c r="B13" s="4" t="s">
        <v>111</v>
      </c>
      <c r="C13" s="4" t="s">
        <v>111</v>
      </c>
      <c r="D13" s="4">
        <v>300</v>
      </c>
      <c r="E13" s="4" t="s">
        <v>114</v>
      </c>
      <c r="F13" s="30"/>
      <c r="G13" s="30"/>
      <c r="H13" s="30"/>
      <c r="I13" s="30"/>
    </row>
    <row r="14" spans="1:9" ht="15" customHeight="1" x14ac:dyDescent="0.3">
      <c r="A14" s="4">
        <v>10</v>
      </c>
      <c r="B14" s="4" t="s">
        <v>111</v>
      </c>
      <c r="C14" s="4" t="s">
        <v>115</v>
      </c>
      <c r="D14" s="4">
        <v>0</v>
      </c>
      <c r="E14" s="4" t="s">
        <v>112</v>
      </c>
      <c r="F14" s="30"/>
      <c r="G14" s="30"/>
      <c r="H14" s="30"/>
      <c r="I14" s="30"/>
    </row>
    <row r="15" spans="1:9" ht="15" customHeight="1" x14ac:dyDescent="0.3">
      <c r="A15" s="4">
        <v>11</v>
      </c>
      <c r="B15" s="4" t="s">
        <v>111</v>
      </c>
      <c r="C15" s="4" t="s">
        <v>115</v>
      </c>
      <c r="D15" s="4">
        <v>0</v>
      </c>
      <c r="E15" s="4" t="s">
        <v>113</v>
      </c>
      <c r="F15" s="30"/>
      <c r="G15" s="30"/>
      <c r="H15" s="30"/>
      <c r="I15" s="30"/>
    </row>
    <row r="16" spans="1:9" ht="15" customHeight="1" x14ac:dyDescent="0.3">
      <c r="A16" s="4">
        <v>12</v>
      </c>
      <c r="B16" s="4" t="s">
        <v>111</v>
      </c>
      <c r="C16" s="4" t="s">
        <v>115</v>
      </c>
      <c r="D16" s="4">
        <v>0</v>
      </c>
      <c r="E16" s="4" t="s">
        <v>114</v>
      </c>
      <c r="F16" s="30"/>
      <c r="G16" s="30"/>
      <c r="H16" s="30"/>
      <c r="I16" s="30"/>
    </row>
    <row r="17" spans="1:9" ht="15" customHeight="1" x14ac:dyDescent="0.3">
      <c r="A17" s="4">
        <v>13</v>
      </c>
      <c r="B17" s="4" t="s">
        <v>111</v>
      </c>
      <c r="C17" s="4" t="s">
        <v>115</v>
      </c>
      <c r="D17" s="4">
        <v>150</v>
      </c>
      <c r="E17" s="4" t="s">
        <v>112</v>
      </c>
      <c r="F17" s="30"/>
      <c r="G17" s="30"/>
      <c r="H17" s="30"/>
      <c r="I17" s="30"/>
    </row>
    <row r="18" spans="1:9" ht="15" customHeight="1" x14ac:dyDescent="0.3">
      <c r="A18" s="4">
        <v>14</v>
      </c>
      <c r="B18" s="4" t="s">
        <v>111</v>
      </c>
      <c r="C18" s="4" t="s">
        <v>115</v>
      </c>
      <c r="D18" s="4">
        <v>150</v>
      </c>
      <c r="E18" s="4" t="s">
        <v>113</v>
      </c>
      <c r="F18" s="30"/>
      <c r="G18" s="30"/>
      <c r="H18" s="30"/>
      <c r="I18" s="30"/>
    </row>
    <row r="19" spans="1:9" ht="15" customHeight="1" x14ac:dyDescent="0.3">
      <c r="A19" s="4">
        <v>15</v>
      </c>
      <c r="B19" s="4" t="s">
        <v>111</v>
      </c>
      <c r="C19" s="4" t="s">
        <v>115</v>
      </c>
      <c r="D19" s="4">
        <v>150</v>
      </c>
      <c r="E19" s="4" t="s">
        <v>114</v>
      </c>
      <c r="F19" s="30"/>
      <c r="G19" s="30"/>
      <c r="H19" s="30"/>
      <c r="I19" s="30"/>
    </row>
    <row r="20" spans="1:9" ht="15" customHeight="1" x14ac:dyDescent="0.3">
      <c r="A20" s="4">
        <v>16</v>
      </c>
      <c r="B20" s="4" t="s">
        <v>111</v>
      </c>
      <c r="C20" s="4" t="s">
        <v>115</v>
      </c>
      <c r="D20" s="4">
        <v>300</v>
      </c>
      <c r="E20" s="4" t="s">
        <v>112</v>
      </c>
      <c r="F20" s="30"/>
      <c r="G20" s="30"/>
      <c r="H20" s="30"/>
      <c r="I20" s="30"/>
    </row>
    <row r="21" spans="1:9" ht="15" customHeight="1" x14ac:dyDescent="0.3">
      <c r="A21" s="4">
        <v>17</v>
      </c>
      <c r="B21" s="4" t="s">
        <v>111</v>
      </c>
      <c r="C21" s="4" t="s">
        <v>115</v>
      </c>
      <c r="D21" s="4">
        <v>300</v>
      </c>
      <c r="E21" s="4" t="s">
        <v>113</v>
      </c>
      <c r="F21" s="30"/>
      <c r="G21" s="30"/>
      <c r="H21" s="30"/>
      <c r="I21" s="30"/>
    </row>
    <row r="22" spans="1:9" ht="15" customHeight="1" x14ac:dyDescent="0.3">
      <c r="A22" s="4">
        <v>18</v>
      </c>
      <c r="B22" s="4" t="s">
        <v>111</v>
      </c>
      <c r="C22" s="4" t="s">
        <v>115</v>
      </c>
      <c r="D22" s="4">
        <v>300</v>
      </c>
      <c r="E22" s="4" t="s">
        <v>114</v>
      </c>
      <c r="F22" s="30"/>
      <c r="G22" s="30"/>
      <c r="H22" s="30"/>
      <c r="I22" s="30"/>
    </row>
    <row r="23" spans="1:9" ht="15" customHeight="1" x14ac:dyDescent="0.3">
      <c r="A23" s="4">
        <v>19</v>
      </c>
      <c r="B23" s="4" t="s">
        <v>111</v>
      </c>
      <c r="C23" s="4" t="s">
        <v>116</v>
      </c>
      <c r="D23" s="4">
        <v>0</v>
      </c>
      <c r="E23" s="4" t="s">
        <v>112</v>
      </c>
      <c r="F23" s="30"/>
      <c r="G23" s="30"/>
      <c r="H23" s="30"/>
      <c r="I23" s="30"/>
    </row>
    <row r="24" spans="1:9" ht="15" customHeight="1" x14ac:dyDescent="0.3">
      <c r="A24" s="4">
        <v>20</v>
      </c>
      <c r="B24" s="4" t="s">
        <v>111</v>
      </c>
      <c r="C24" s="4" t="s">
        <v>116</v>
      </c>
      <c r="D24" s="4">
        <v>0</v>
      </c>
      <c r="E24" s="4" t="s">
        <v>113</v>
      </c>
      <c r="F24" s="30"/>
      <c r="G24" s="30"/>
      <c r="H24" s="30"/>
      <c r="I24" s="30"/>
    </row>
    <row r="25" spans="1:9" ht="15" customHeight="1" x14ac:dyDescent="0.3">
      <c r="A25" s="4">
        <v>21</v>
      </c>
      <c r="B25" s="4" t="s">
        <v>111</v>
      </c>
      <c r="C25" s="4" t="s">
        <v>116</v>
      </c>
      <c r="D25" s="4">
        <v>0</v>
      </c>
      <c r="E25" s="4" t="s">
        <v>114</v>
      </c>
      <c r="F25" s="30"/>
      <c r="G25" s="30"/>
      <c r="H25" s="30"/>
      <c r="I25" s="30"/>
    </row>
    <row r="26" spans="1:9" ht="15" customHeight="1" x14ac:dyDescent="0.3">
      <c r="A26" s="4">
        <v>22</v>
      </c>
      <c r="B26" s="4" t="s">
        <v>111</v>
      </c>
      <c r="C26" s="4" t="s">
        <v>116</v>
      </c>
      <c r="D26" s="4">
        <v>150</v>
      </c>
      <c r="E26" s="4" t="s">
        <v>112</v>
      </c>
      <c r="F26" s="30"/>
      <c r="G26" s="30"/>
      <c r="H26" s="30"/>
      <c r="I26" s="30"/>
    </row>
    <row r="27" spans="1:9" ht="15" customHeight="1" x14ac:dyDescent="0.3">
      <c r="A27" s="4">
        <v>23</v>
      </c>
      <c r="B27" s="4" t="s">
        <v>111</v>
      </c>
      <c r="C27" s="4" t="s">
        <v>116</v>
      </c>
      <c r="D27" s="4">
        <v>150</v>
      </c>
      <c r="E27" s="4" t="s">
        <v>113</v>
      </c>
      <c r="F27" s="30"/>
      <c r="G27" s="30"/>
      <c r="H27" s="30"/>
      <c r="I27" s="30"/>
    </row>
    <row r="28" spans="1:9" ht="15" customHeight="1" x14ac:dyDescent="0.3">
      <c r="A28" s="4">
        <v>24</v>
      </c>
      <c r="B28" s="4" t="s">
        <v>111</v>
      </c>
      <c r="C28" s="4" t="s">
        <v>116</v>
      </c>
      <c r="D28" s="4">
        <v>150</v>
      </c>
      <c r="E28" s="4" t="s">
        <v>114</v>
      </c>
      <c r="F28" s="30"/>
      <c r="G28" s="30"/>
      <c r="H28" s="30"/>
      <c r="I28" s="30"/>
    </row>
    <row r="29" spans="1:9" ht="15" customHeight="1" x14ac:dyDescent="0.3">
      <c r="A29" s="4">
        <v>25</v>
      </c>
      <c r="B29" s="4" t="s">
        <v>111</v>
      </c>
      <c r="C29" s="4" t="s">
        <v>116</v>
      </c>
      <c r="D29" s="4">
        <v>300</v>
      </c>
      <c r="E29" s="4" t="s">
        <v>112</v>
      </c>
      <c r="F29" s="30"/>
      <c r="G29" s="30"/>
      <c r="H29" s="30"/>
      <c r="I29" s="30"/>
    </row>
    <row r="30" spans="1:9" ht="15" customHeight="1" x14ac:dyDescent="0.3">
      <c r="A30" s="4">
        <v>26</v>
      </c>
      <c r="B30" s="4" t="s">
        <v>111</v>
      </c>
      <c r="C30" s="4" t="s">
        <v>116</v>
      </c>
      <c r="D30" s="4">
        <v>300</v>
      </c>
      <c r="E30" s="4" t="s">
        <v>113</v>
      </c>
      <c r="F30" s="30"/>
      <c r="G30" s="30"/>
      <c r="H30" s="30"/>
      <c r="I30" s="30"/>
    </row>
    <row r="31" spans="1:9" ht="15" customHeight="1" x14ac:dyDescent="0.3">
      <c r="A31" s="4">
        <v>27</v>
      </c>
      <c r="B31" s="4" t="s">
        <v>111</v>
      </c>
      <c r="C31" s="4" t="s">
        <v>116</v>
      </c>
      <c r="D31" s="4">
        <v>300</v>
      </c>
      <c r="E31" s="4" t="s">
        <v>114</v>
      </c>
      <c r="F31" s="30"/>
      <c r="G31" s="30"/>
      <c r="H31" s="30"/>
      <c r="I31" s="30"/>
    </row>
    <row r="32" spans="1:9" ht="15" customHeight="1" x14ac:dyDescent="0.3">
      <c r="A32" s="4">
        <v>28</v>
      </c>
      <c r="B32" s="4" t="s">
        <v>117</v>
      </c>
      <c r="C32" s="4" t="s">
        <v>111</v>
      </c>
      <c r="D32" s="4">
        <v>0</v>
      </c>
      <c r="E32" s="4" t="s">
        <v>112</v>
      </c>
      <c r="F32" s="30"/>
      <c r="G32" s="30"/>
      <c r="H32" s="30"/>
      <c r="I32" s="30"/>
    </row>
    <row r="33" spans="1:9" ht="15" customHeight="1" x14ac:dyDescent="0.3">
      <c r="A33" s="4">
        <v>29</v>
      </c>
      <c r="B33" s="4" t="s">
        <v>117</v>
      </c>
      <c r="C33" s="4" t="s">
        <v>111</v>
      </c>
      <c r="D33" s="4">
        <v>0</v>
      </c>
      <c r="E33" s="4" t="s">
        <v>113</v>
      </c>
      <c r="F33" s="30"/>
      <c r="G33" s="30"/>
      <c r="H33" s="30"/>
      <c r="I33" s="30"/>
    </row>
    <row r="34" spans="1:9" ht="15" customHeight="1" x14ac:dyDescent="0.3">
      <c r="A34" s="4">
        <v>30</v>
      </c>
      <c r="B34" s="4" t="s">
        <v>117</v>
      </c>
      <c r="C34" s="4" t="s">
        <v>111</v>
      </c>
      <c r="D34" s="4">
        <v>0</v>
      </c>
      <c r="E34" s="4" t="s">
        <v>114</v>
      </c>
      <c r="F34" s="30"/>
      <c r="G34" s="30"/>
      <c r="H34" s="30"/>
      <c r="I34" s="30"/>
    </row>
    <row r="35" spans="1:9" ht="15" customHeight="1" x14ac:dyDescent="0.3">
      <c r="A35" s="4">
        <v>31</v>
      </c>
      <c r="B35" s="4" t="s">
        <v>117</v>
      </c>
      <c r="C35" s="4" t="s">
        <v>111</v>
      </c>
      <c r="D35" s="4">
        <v>150</v>
      </c>
      <c r="E35" s="4" t="s">
        <v>112</v>
      </c>
      <c r="F35" s="30"/>
      <c r="G35" s="30"/>
      <c r="H35" s="30"/>
      <c r="I35" s="30"/>
    </row>
    <row r="36" spans="1:9" ht="15" customHeight="1" x14ac:dyDescent="0.3">
      <c r="A36" s="4">
        <v>32</v>
      </c>
      <c r="B36" s="4" t="s">
        <v>117</v>
      </c>
      <c r="C36" s="4" t="s">
        <v>111</v>
      </c>
      <c r="D36" s="4">
        <v>150</v>
      </c>
      <c r="E36" s="4" t="s">
        <v>113</v>
      </c>
      <c r="F36" s="30"/>
      <c r="G36" s="30"/>
      <c r="H36" s="30"/>
      <c r="I36" s="30"/>
    </row>
    <row r="37" spans="1:9" ht="15" customHeight="1" x14ac:dyDescent="0.3">
      <c r="A37" s="4">
        <v>33</v>
      </c>
      <c r="B37" s="4" t="s">
        <v>117</v>
      </c>
      <c r="C37" s="4" t="s">
        <v>111</v>
      </c>
      <c r="D37" s="4">
        <v>150</v>
      </c>
      <c r="E37" s="4" t="s">
        <v>114</v>
      </c>
      <c r="F37" s="30"/>
      <c r="G37" s="30"/>
      <c r="H37" s="30"/>
      <c r="I37" s="30"/>
    </row>
    <row r="38" spans="1:9" ht="15" customHeight="1" x14ac:dyDescent="0.3">
      <c r="A38" s="4">
        <v>34</v>
      </c>
      <c r="B38" s="4" t="s">
        <v>117</v>
      </c>
      <c r="C38" s="4" t="s">
        <v>111</v>
      </c>
      <c r="D38" s="4">
        <v>300</v>
      </c>
      <c r="E38" s="4" t="s">
        <v>112</v>
      </c>
      <c r="F38" s="30"/>
      <c r="G38" s="30"/>
      <c r="H38" s="30"/>
      <c r="I38" s="30"/>
    </row>
    <row r="39" spans="1:9" ht="15" customHeight="1" x14ac:dyDescent="0.3">
      <c r="A39" s="4">
        <v>35</v>
      </c>
      <c r="B39" s="4" t="s">
        <v>117</v>
      </c>
      <c r="C39" s="4" t="s">
        <v>111</v>
      </c>
      <c r="D39" s="4">
        <v>300</v>
      </c>
      <c r="E39" s="4" t="s">
        <v>113</v>
      </c>
      <c r="F39" s="30"/>
      <c r="G39" s="30"/>
      <c r="H39" s="30"/>
      <c r="I39" s="30"/>
    </row>
    <row r="40" spans="1:9" ht="15" customHeight="1" x14ac:dyDescent="0.3">
      <c r="A40" s="4">
        <v>36</v>
      </c>
      <c r="B40" s="4" t="s">
        <v>117</v>
      </c>
      <c r="C40" s="4" t="s">
        <v>111</v>
      </c>
      <c r="D40" s="4">
        <v>300</v>
      </c>
      <c r="E40" s="4" t="s">
        <v>114</v>
      </c>
      <c r="F40" s="30"/>
      <c r="G40" s="30"/>
      <c r="H40" s="30"/>
      <c r="I40" s="30"/>
    </row>
    <row r="41" spans="1:9" ht="15" customHeight="1" x14ac:dyDescent="0.3">
      <c r="A41" s="4">
        <v>37</v>
      </c>
      <c r="B41" s="4" t="s">
        <v>117</v>
      </c>
      <c r="C41" s="4" t="s">
        <v>115</v>
      </c>
      <c r="D41" s="4">
        <v>0</v>
      </c>
      <c r="E41" s="4" t="s">
        <v>112</v>
      </c>
      <c r="F41" s="30"/>
      <c r="G41" s="30"/>
      <c r="H41" s="30"/>
      <c r="I41" s="30"/>
    </row>
    <row r="42" spans="1:9" ht="15" customHeight="1" x14ac:dyDescent="0.3">
      <c r="A42" s="4">
        <v>38</v>
      </c>
      <c r="B42" s="4" t="s">
        <v>117</v>
      </c>
      <c r="C42" s="4" t="s">
        <v>115</v>
      </c>
      <c r="D42" s="4">
        <v>0</v>
      </c>
      <c r="E42" s="4" t="s">
        <v>113</v>
      </c>
      <c r="F42" s="30"/>
      <c r="G42" s="30"/>
      <c r="H42" s="30"/>
      <c r="I42" s="30"/>
    </row>
    <row r="43" spans="1:9" ht="15" customHeight="1" x14ac:dyDescent="0.3">
      <c r="A43" s="4">
        <v>39</v>
      </c>
      <c r="B43" s="4" t="s">
        <v>117</v>
      </c>
      <c r="C43" s="4" t="s">
        <v>115</v>
      </c>
      <c r="D43" s="4">
        <v>0</v>
      </c>
      <c r="E43" s="4" t="s">
        <v>114</v>
      </c>
      <c r="F43" s="30"/>
      <c r="G43" s="30"/>
      <c r="H43" s="30"/>
      <c r="I43" s="30"/>
    </row>
    <row r="44" spans="1:9" ht="15" customHeight="1" x14ac:dyDescent="0.3">
      <c r="A44" s="4">
        <v>40</v>
      </c>
      <c r="B44" s="4" t="s">
        <v>117</v>
      </c>
      <c r="C44" s="4" t="s">
        <v>115</v>
      </c>
      <c r="D44" s="4">
        <v>150</v>
      </c>
      <c r="E44" s="4" t="s">
        <v>112</v>
      </c>
      <c r="F44" s="30"/>
      <c r="G44" s="30"/>
      <c r="H44" s="30"/>
      <c r="I44" s="30"/>
    </row>
    <row r="45" spans="1:9" ht="15" customHeight="1" x14ac:dyDescent="0.3">
      <c r="A45" s="4">
        <v>41</v>
      </c>
      <c r="B45" s="4" t="s">
        <v>117</v>
      </c>
      <c r="C45" s="4" t="s">
        <v>115</v>
      </c>
      <c r="D45" s="4">
        <v>150</v>
      </c>
      <c r="E45" s="4" t="s">
        <v>113</v>
      </c>
      <c r="F45" s="30"/>
      <c r="G45" s="30"/>
      <c r="H45" s="30"/>
      <c r="I45" s="30"/>
    </row>
    <row r="46" spans="1:9" ht="15" customHeight="1" x14ac:dyDescent="0.3">
      <c r="A46" s="4">
        <v>42</v>
      </c>
      <c r="B46" s="4" t="s">
        <v>117</v>
      </c>
      <c r="C46" s="4" t="s">
        <v>115</v>
      </c>
      <c r="D46" s="4">
        <v>150</v>
      </c>
      <c r="E46" s="4" t="s">
        <v>114</v>
      </c>
      <c r="F46" s="30"/>
      <c r="G46" s="30"/>
      <c r="H46" s="30"/>
      <c r="I46" s="30"/>
    </row>
    <row r="47" spans="1:9" ht="15" customHeight="1" x14ac:dyDescent="0.3">
      <c r="A47" s="4">
        <v>43</v>
      </c>
      <c r="B47" s="4" t="s">
        <v>117</v>
      </c>
      <c r="C47" s="4" t="s">
        <v>115</v>
      </c>
      <c r="D47" s="4">
        <v>300</v>
      </c>
      <c r="E47" s="4" t="s">
        <v>112</v>
      </c>
      <c r="F47" s="30"/>
      <c r="G47" s="30"/>
      <c r="H47" s="30"/>
      <c r="I47" s="30"/>
    </row>
    <row r="48" spans="1:9" ht="15" customHeight="1" x14ac:dyDescent="0.3">
      <c r="A48" s="4">
        <v>44</v>
      </c>
      <c r="B48" s="4" t="s">
        <v>117</v>
      </c>
      <c r="C48" s="4" t="s">
        <v>115</v>
      </c>
      <c r="D48" s="4">
        <v>300</v>
      </c>
      <c r="E48" s="4" t="s">
        <v>113</v>
      </c>
      <c r="F48" s="30"/>
      <c r="G48" s="30"/>
      <c r="H48" s="30"/>
      <c r="I48" s="30"/>
    </row>
    <row r="49" spans="1:9" ht="15" customHeight="1" x14ac:dyDescent="0.3">
      <c r="A49" s="4">
        <v>45</v>
      </c>
      <c r="B49" s="4" t="s">
        <v>117</v>
      </c>
      <c r="C49" s="4" t="s">
        <v>115</v>
      </c>
      <c r="D49" s="4">
        <v>300</v>
      </c>
      <c r="E49" s="4" t="s">
        <v>114</v>
      </c>
      <c r="F49" s="30"/>
      <c r="G49" s="30"/>
      <c r="H49" s="30"/>
      <c r="I49" s="30"/>
    </row>
    <row r="50" spans="1:9" ht="15" customHeight="1" x14ac:dyDescent="0.3">
      <c r="A50" s="4">
        <v>46</v>
      </c>
      <c r="B50" s="4" t="s">
        <v>117</v>
      </c>
      <c r="C50" s="4" t="s">
        <v>116</v>
      </c>
      <c r="D50" s="4">
        <v>0</v>
      </c>
      <c r="E50" s="4" t="s">
        <v>112</v>
      </c>
      <c r="F50" s="30"/>
      <c r="G50" s="30"/>
      <c r="H50" s="30"/>
      <c r="I50" s="30"/>
    </row>
    <row r="51" spans="1:9" ht="15" customHeight="1" x14ac:dyDescent="0.3">
      <c r="A51" s="4">
        <v>47</v>
      </c>
      <c r="B51" s="4" t="s">
        <v>117</v>
      </c>
      <c r="C51" s="4" t="s">
        <v>116</v>
      </c>
      <c r="D51" s="4">
        <v>0</v>
      </c>
      <c r="E51" s="4" t="s">
        <v>113</v>
      </c>
      <c r="F51" s="30"/>
      <c r="G51" s="30"/>
      <c r="H51" s="30"/>
      <c r="I51" s="30"/>
    </row>
    <row r="52" spans="1:9" ht="15" customHeight="1" x14ac:dyDescent="0.3">
      <c r="A52" s="4">
        <v>48</v>
      </c>
      <c r="B52" s="4" t="s">
        <v>117</v>
      </c>
      <c r="C52" s="4" t="s">
        <v>116</v>
      </c>
      <c r="D52" s="4">
        <v>0</v>
      </c>
      <c r="E52" s="4" t="s">
        <v>114</v>
      </c>
      <c r="F52" s="30"/>
      <c r="G52" s="30"/>
      <c r="H52" s="30"/>
      <c r="I52" s="30"/>
    </row>
    <row r="53" spans="1:9" ht="15" customHeight="1" x14ac:dyDescent="0.3">
      <c r="A53" s="4">
        <v>49</v>
      </c>
      <c r="B53" s="4" t="s">
        <v>117</v>
      </c>
      <c r="C53" s="4" t="s">
        <v>116</v>
      </c>
      <c r="D53" s="4">
        <v>150</v>
      </c>
      <c r="E53" s="4" t="s">
        <v>112</v>
      </c>
      <c r="F53" s="30"/>
      <c r="G53" s="30"/>
      <c r="H53" s="30"/>
      <c r="I53" s="30"/>
    </row>
    <row r="54" spans="1:9" ht="15" customHeight="1" x14ac:dyDescent="0.3">
      <c r="A54" s="4">
        <v>50</v>
      </c>
      <c r="B54" s="4" t="s">
        <v>117</v>
      </c>
      <c r="C54" s="4" t="s">
        <v>116</v>
      </c>
      <c r="D54" s="4">
        <v>150</v>
      </c>
      <c r="E54" s="4" t="s">
        <v>113</v>
      </c>
      <c r="F54" s="30"/>
      <c r="G54" s="30"/>
      <c r="H54" s="30"/>
      <c r="I54" s="30"/>
    </row>
    <row r="55" spans="1:9" ht="15" customHeight="1" x14ac:dyDescent="0.3">
      <c r="A55" s="4">
        <v>51</v>
      </c>
      <c r="B55" s="4" t="s">
        <v>117</v>
      </c>
      <c r="C55" s="4" t="s">
        <v>116</v>
      </c>
      <c r="D55" s="4">
        <v>150</v>
      </c>
      <c r="E55" s="4" t="s">
        <v>114</v>
      </c>
      <c r="F55" s="30"/>
      <c r="G55" s="30"/>
      <c r="H55" s="30"/>
      <c r="I55" s="30"/>
    </row>
    <row r="56" spans="1:9" ht="15" customHeight="1" x14ac:dyDescent="0.3">
      <c r="A56" s="4">
        <v>52</v>
      </c>
      <c r="B56" s="4" t="s">
        <v>117</v>
      </c>
      <c r="C56" s="4" t="s">
        <v>116</v>
      </c>
      <c r="D56" s="4">
        <v>300</v>
      </c>
      <c r="E56" s="4" t="s">
        <v>112</v>
      </c>
      <c r="F56" s="30"/>
      <c r="G56" s="30"/>
      <c r="H56" s="30"/>
      <c r="I56" s="30"/>
    </row>
    <row r="57" spans="1:9" ht="15" customHeight="1" x14ac:dyDescent="0.3">
      <c r="A57" s="4">
        <v>53</v>
      </c>
      <c r="B57" s="4" t="s">
        <v>117</v>
      </c>
      <c r="C57" s="4" t="s">
        <v>116</v>
      </c>
      <c r="D57" s="4">
        <v>300</v>
      </c>
      <c r="E57" s="4" t="s">
        <v>113</v>
      </c>
      <c r="F57" s="30"/>
      <c r="G57" s="30"/>
      <c r="H57" s="30"/>
      <c r="I57" s="30"/>
    </row>
    <row r="58" spans="1:9" ht="15" customHeight="1" x14ac:dyDescent="0.3">
      <c r="A58" s="4">
        <v>54</v>
      </c>
      <c r="B58" s="4" t="s">
        <v>117</v>
      </c>
      <c r="C58" s="4" t="s">
        <v>116</v>
      </c>
      <c r="D58" s="4">
        <v>300</v>
      </c>
      <c r="E58" s="4" t="s">
        <v>114</v>
      </c>
      <c r="F58" s="30"/>
      <c r="G58" s="30"/>
      <c r="H58" s="30"/>
      <c r="I58" s="30"/>
    </row>
    <row r="59" spans="1:9" ht="15" customHeight="1" x14ac:dyDescent="0.3">
      <c r="A59" s="4">
        <v>55</v>
      </c>
      <c r="B59" s="4" t="s">
        <v>118</v>
      </c>
      <c r="C59" s="4" t="s">
        <v>111</v>
      </c>
      <c r="D59" s="4">
        <v>0</v>
      </c>
      <c r="E59" s="4" t="s">
        <v>112</v>
      </c>
      <c r="F59" s="30"/>
      <c r="G59" s="30"/>
      <c r="H59" s="30"/>
      <c r="I59" s="30"/>
    </row>
    <row r="60" spans="1:9" ht="15" customHeight="1" x14ac:dyDescent="0.3">
      <c r="A60" s="4">
        <v>56</v>
      </c>
      <c r="B60" s="4" t="s">
        <v>118</v>
      </c>
      <c r="C60" s="4" t="s">
        <v>111</v>
      </c>
      <c r="D60" s="4">
        <v>0</v>
      </c>
      <c r="E60" s="4" t="s">
        <v>113</v>
      </c>
      <c r="F60" s="30"/>
      <c r="G60" s="30"/>
      <c r="H60" s="30"/>
      <c r="I60" s="30"/>
    </row>
    <row r="61" spans="1:9" ht="15" customHeight="1" x14ac:dyDescent="0.3">
      <c r="A61" s="4">
        <v>57</v>
      </c>
      <c r="B61" s="4" t="s">
        <v>118</v>
      </c>
      <c r="C61" s="4" t="s">
        <v>111</v>
      </c>
      <c r="D61" s="4">
        <v>0</v>
      </c>
      <c r="E61" s="4" t="s">
        <v>114</v>
      </c>
      <c r="F61" s="30"/>
      <c r="G61" s="30"/>
      <c r="H61" s="30"/>
      <c r="I61" s="30"/>
    </row>
    <row r="62" spans="1:9" ht="15" customHeight="1" x14ac:dyDescent="0.3">
      <c r="A62" s="4">
        <v>58</v>
      </c>
      <c r="B62" s="4" t="s">
        <v>118</v>
      </c>
      <c r="C62" s="4" t="s">
        <v>111</v>
      </c>
      <c r="D62" s="4">
        <v>150</v>
      </c>
      <c r="E62" s="4" t="s">
        <v>112</v>
      </c>
      <c r="F62" s="30"/>
      <c r="G62" s="30"/>
      <c r="H62" s="30"/>
      <c r="I62" s="30"/>
    </row>
    <row r="63" spans="1:9" ht="15" customHeight="1" x14ac:dyDescent="0.3">
      <c r="A63" s="4">
        <v>59</v>
      </c>
      <c r="B63" s="4" t="s">
        <v>118</v>
      </c>
      <c r="C63" s="4" t="s">
        <v>111</v>
      </c>
      <c r="D63" s="4">
        <v>150</v>
      </c>
      <c r="E63" s="4" t="s">
        <v>113</v>
      </c>
      <c r="F63" s="30"/>
      <c r="G63" s="30"/>
      <c r="H63" s="30"/>
      <c r="I63" s="30"/>
    </row>
    <row r="64" spans="1:9" ht="15" customHeight="1" x14ac:dyDescent="0.3">
      <c r="A64" s="4">
        <v>60</v>
      </c>
      <c r="B64" s="4" t="s">
        <v>118</v>
      </c>
      <c r="C64" s="4" t="s">
        <v>111</v>
      </c>
      <c r="D64" s="4">
        <v>150</v>
      </c>
      <c r="E64" s="4" t="s">
        <v>114</v>
      </c>
      <c r="F64" s="30"/>
      <c r="G64" s="30"/>
      <c r="H64" s="30"/>
      <c r="I64" s="30"/>
    </row>
    <row r="65" spans="1:9" ht="15" customHeight="1" x14ac:dyDescent="0.3">
      <c r="A65" s="4">
        <v>61</v>
      </c>
      <c r="B65" s="4" t="s">
        <v>118</v>
      </c>
      <c r="C65" s="4" t="s">
        <v>111</v>
      </c>
      <c r="D65" s="4">
        <v>300</v>
      </c>
      <c r="E65" s="4" t="s">
        <v>112</v>
      </c>
      <c r="F65" s="30"/>
      <c r="G65" s="30"/>
      <c r="H65" s="30"/>
      <c r="I65" s="30"/>
    </row>
    <row r="66" spans="1:9" ht="15" customHeight="1" x14ac:dyDescent="0.3">
      <c r="A66" s="4">
        <v>62</v>
      </c>
      <c r="B66" s="4" t="s">
        <v>118</v>
      </c>
      <c r="C66" s="4" t="s">
        <v>111</v>
      </c>
      <c r="D66" s="4">
        <v>300</v>
      </c>
      <c r="E66" s="4" t="s">
        <v>113</v>
      </c>
      <c r="F66" s="30"/>
      <c r="G66" s="30"/>
      <c r="H66" s="30"/>
      <c r="I66" s="30"/>
    </row>
    <row r="67" spans="1:9" ht="15" customHeight="1" x14ac:dyDescent="0.3">
      <c r="A67" s="4">
        <v>63</v>
      </c>
      <c r="B67" s="4" t="s">
        <v>118</v>
      </c>
      <c r="C67" s="4" t="s">
        <v>111</v>
      </c>
      <c r="D67" s="4">
        <v>300</v>
      </c>
      <c r="E67" s="4" t="s">
        <v>114</v>
      </c>
      <c r="F67" s="30"/>
      <c r="G67" s="30"/>
      <c r="H67" s="30"/>
      <c r="I67" s="30"/>
    </row>
    <row r="68" spans="1:9" ht="15" customHeight="1" x14ac:dyDescent="0.3">
      <c r="A68" s="4">
        <v>64</v>
      </c>
      <c r="B68" s="4" t="s">
        <v>118</v>
      </c>
      <c r="C68" s="4" t="s">
        <v>115</v>
      </c>
      <c r="D68" s="4">
        <v>0</v>
      </c>
      <c r="E68" s="4" t="s">
        <v>112</v>
      </c>
      <c r="F68" s="30"/>
      <c r="G68" s="30"/>
      <c r="H68" s="30"/>
      <c r="I68" s="30"/>
    </row>
    <row r="69" spans="1:9" ht="15" customHeight="1" x14ac:dyDescent="0.3">
      <c r="A69" s="4">
        <v>65</v>
      </c>
      <c r="B69" s="4" t="s">
        <v>118</v>
      </c>
      <c r="C69" s="4" t="s">
        <v>115</v>
      </c>
      <c r="D69" s="4">
        <v>0</v>
      </c>
      <c r="E69" s="4" t="s">
        <v>113</v>
      </c>
      <c r="F69" s="30"/>
      <c r="G69" s="30"/>
      <c r="H69" s="30"/>
      <c r="I69" s="30"/>
    </row>
    <row r="70" spans="1:9" ht="15" customHeight="1" x14ac:dyDescent="0.3">
      <c r="A70" s="4">
        <v>66</v>
      </c>
      <c r="B70" s="4" t="s">
        <v>118</v>
      </c>
      <c r="C70" s="4" t="s">
        <v>115</v>
      </c>
      <c r="D70" s="4">
        <v>0</v>
      </c>
      <c r="E70" s="4" t="s">
        <v>114</v>
      </c>
      <c r="F70" s="30"/>
      <c r="G70" s="30"/>
      <c r="H70" s="30"/>
      <c r="I70" s="30"/>
    </row>
    <row r="71" spans="1:9" ht="15" customHeight="1" x14ac:dyDescent="0.3">
      <c r="A71" s="4">
        <v>67</v>
      </c>
      <c r="B71" s="4" t="s">
        <v>118</v>
      </c>
      <c r="C71" s="4" t="s">
        <v>115</v>
      </c>
      <c r="D71" s="4">
        <v>150</v>
      </c>
      <c r="E71" s="4" t="s">
        <v>112</v>
      </c>
      <c r="F71" s="30"/>
      <c r="G71" s="30"/>
      <c r="H71" s="30"/>
      <c r="I71" s="30"/>
    </row>
    <row r="72" spans="1:9" ht="15" customHeight="1" x14ac:dyDescent="0.3">
      <c r="A72" s="4">
        <v>68</v>
      </c>
      <c r="B72" s="4" t="s">
        <v>118</v>
      </c>
      <c r="C72" s="4" t="s">
        <v>115</v>
      </c>
      <c r="D72" s="4">
        <v>150</v>
      </c>
      <c r="E72" s="4" t="s">
        <v>113</v>
      </c>
      <c r="F72" s="30"/>
      <c r="G72" s="30"/>
      <c r="H72" s="30"/>
      <c r="I72" s="30"/>
    </row>
    <row r="73" spans="1:9" ht="15" customHeight="1" x14ac:dyDescent="0.3">
      <c r="A73" s="4">
        <v>69</v>
      </c>
      <c r="B73" s="4" t="s">
        <v>118</v>
      </c>
      <c r="C73" s="4" t="s">
        <v>115</v>
      </c>
      <c r="D73" s="4">
        <v>150</v>
      </c>
      <c r="E73" s="4" t="s">
        <v>114</v>
      </c>
      <c r="F73" s="30"/>
      <c r="G73" s="30"/>
      <c r="H73" s="30"/>
      <c r="I73" s="30"/>
    </row>
    <row r="74" spans="1:9" ht="15" customHeight="1" x14ac:dyDescent="0.3">
      <c r="A74" s="4">
        <v>70</v>
      </c>
      <c r="B74" s="4" t="s">
        <v>118</v>
      </c>
      <c r="C74" s="4" t="s">
        <v>115</v>
      </c>
      <c r="D74" s="4">
        <v>300</v>
      </c>
      <c r="E74" s="4" t="s">
        <v>112</v>
      </c>
      <c r="F74" s="30"/>
      <c r="G74" s="30"/>
      <c r="H74" s="30"/>
      <c r="I74" s="30"/>
    </row>
    <row r="75" spans="1:9" ht="15" customHeight="1" x14ac:dyDescent="0.3">
      <c r="A75" s="4">
        <v>71</v>
      </c>
      <c r="B75" s="4" t="s">
        <v>118</v>
      </c>
      <c r="C75" s="4" t="s">
        <v>115</v>
      </c>
      <c r="D75" s="4">
        <v>300</v>
      </c>
      <c r="E75" s="4" t="s">
        <v>113</v>
      </c>
      <c r="F75" s="30"/>
      <c r="G75" s="30"/>
      <c r="H75" s="30"/>
      <c r="I75" s="30"/>
    </row>
    <row r="76" spans="1:9" ht="15" customHeight="1" x14ac:dyDescent="0.3">
      <c r="A76" s="4">
        <v>72</v>
      </c>
      <c r="B76" s="4" t="s">
        <v>118</v>
      </c>
      <c r="C76" s="4" t="s">
        <v>115</v>
      </c>
      <c r="D76" s="4">
        <v>300</v>
      </c>
      <c r="E76" s="4" t="s">
        <v>114</v>
      </c>
      <c r="F76" s="30"/>
      <c r="G76" s="30"/>
      <c r="H76" s="30"/>
      <c r="I76" s="30"/>
    </row>
    <row r="77" spans="1:9" ht="15" customHeight="1" x14ac:dyDescent="0.3">
      <c r="A77" s="4">
        <v>73</v>
      </c>
      <c r="B77" s="4" t="s">
        <v>118</v>
      </c>
      <c r="C77" s="4" t="s">
        <v>116</v>
      </c>
      <c r="D77" s="4">
        <v>0</v>
      </c>
      <c r="E77" s="4" t="s">
        <v>112</v>
      </c>
      <c r="F77" s="30"/>
      <c r="G77" s="30"/>
      <c r="H77" s="30"/>
      <c r="I77" s="30"/>
    </row>
    <row r="78" spans="1:9" ht="15" customHeight="1" x14ac:dyDescent="0.3">
      <c r="A78" s="4">
        <v>74</v>
      </c>
      <c r="B78" s="4" t="s">
        <v>118</v>
      </c>
      <c r="C78" s="4" t="s">
        <v>116</v>
      </c>
      <c r="D78" s="4">
        <v>0</v>
      </c>
      <c r="E78" s="4" t="s">
        <v>113</v>
      </c>
      <c r="F78" s="30"/>
      <c r="G78" s="30"/>
      <c r="H78" s="30"/>
      <c r="I78" s="30"/>
    </row>
    <row r="79" spans="1:9" ht="15" customHeight="1" x14ac:dyDescent="0.3">
      <c r="A79" s="4">
        <v>75</v>
      </c>
      <c r="B79" s="4" t="s">
        <v>118</v>
      </c>
      <c r="C79" s="4" t="s">
        <v>116</v>
      </c>
      <c r="D79" s="4">
        <v>0</v>
      </c>
      <c r="E79" s="4" t="s">
        <v>114</v>
      </c>
      <c r="F79" s="30"/>
      <c r="G79" s="30"/>
      <c r="H79" s="30"/>
      <c r="I79" s="30"/>
    </row>
    <row r="80" spans="1:9" ht="15" customHeight="1" x14ac:dyDescent="0.3">
      <c r="A80" s="4">
        <v>76</v>
      </c>
      <c r="B80" s="4" t="s">
        <v>118</v>
      </c>
      <c r="C80" s="4" t="s">
        <v>116</v>
      </c>
      <c r="D80" s="4">
        <v>150</v>
      </c>
      <c r="E80" s="4" t="s">
        <v>112</v>
      </c>
      <c r="F80" s="30"/>
      <c r="G80" s="30"/>
      <c r="H80" s="30"/>
      <c r="I80" s="30"/>
    </row>
    <row r="81" spans="1:9" ht="15" customHeight="1" x14ac:dyDescent="0.3">
      <c r="A81" s="4">
        <v>77</v>
      </c>
      <c r="B81" s="4" t="s">
        <v>118</v>
      </c>
      <c r="C81" s="4" t="s">
        <v>116</v>
      </c>
      <c r="D81" s="4">
        <v>150</v>
      </c>
      <c r="E81" s="4" t="s">
        <v>113</v>
      </c>
      <c r="F81" s="30"/>
      <c r="G81" s="30"/>
      <c r="H81" s="30"/>
      <c r="I81" s="30"/>
    </row>
    <row r="82" spans="1:9" ht="15" customHeight="1" x14ac:dyDescent="0.3">
      <c r="A82" s="4">
        <v>78</v>
      </c>
      <c r="B82" s="4" t="s">
        <v>118</v>
      </c>
      <c r="C82" s="4" t="s">
        <v>116</v>
      </c>
      <c r="D82" s="4">
        <v>150</v>
      </c>
      <c r="E82" s="4" t="s">
        <v>114</v>
      </c>
      <c r="F82" s="30"/>
      <c r="G82" s="30"/>
      <c r="H82" s="30"/>
      <c r="I82" s="30"/>
    </row>
    <row r="83" spans="1:9" ht="15" customHeight="1" x14ac:dyDescent="0.3">
      <c r="A83" s="4">
        <v>79</v>
      </c>
      <c r="B83" s="4" t="s">
        <v>118</v>
      </c>
      <c r="C83" s="4" t="s">
        <v>116</v>
      </c>
      <c r="D83" s="4">
        <v>300</v>
      </c>
      <c r="E83" s="4" t="s">
        <v>112</v>
      </c>
      <c r="F83" s="30"/>
      <c r="G83" s="30"/>
      <c r="H83" s="30"/>
      <c r="I83" s="30"/>
    </row>
    <row r="84" spans="1:9" ht="15" customHeight="1" x14ac:dyDescent="0.3">
      <c r="A84" s="4">
        <v>80</v>
      </c>
      <c r="B84" s="4" t="s">
        <v>118</v>
      </c>
      <c r="C84" s="4" t="s">
        <v>116</v>
      </c>
      <c r="D84" s="4">
        <v>300</v>
      </c>
      <c r="E84" s="4" t="s">
        <v>113</v>
      </c>
      <c r="F84" s="30"/>
      <c r="G84" s="30"/>
      <c r="H84" s="30"/>
      <c r="I84" s="30"/>
    </row>
    <row r="85" spans="1:9" ht="15" customHeight="1" x14ac:dyDescent="0.3">
      <c r="A85" s="4">
        <v>81</v>
      </c>
      <c r="B85" s="4" t="s">
        <v>118</v>
      </c>
      <c r="C85" s="4" t="s">
        <v>116</v>
      </c>
      <c r="D85" s="4">
        <v>300</v>
      </c>
      <c r="E85" s="4" t="s">
        <v>114</v>
      </c>
      <c r="F85" s="30"/>
      <c r="G85" s="30"/>
      <c r="H85" s="30"/>
      <c r="I85" s="30"/>
    </row>
    <row r="87" spans="1:9" ht="15" customHeight="1" x14ac:dyDescent="0.3">
      <c r="A87" s="8" t="s">
        <v>119</v>
      </c>
    </row>
  </sheetData>
  <mergeCells count="1">
    <mergeCell ref="A2:I2"/>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Page</vt:lpstr>
      <vt:lpstr>Table1_CEMG_Gap</vt:lpstr>
      <vt:lpstr>Table2_Capital_Required</vt:lpstr>
      <vt:lpstr>Table3_FirstLoss_T</vt:lpstr>
      <vt:lpstr>Table4_WACC_Reduction</vt:lpstr>
      <vt:lpstr>Table5_Capital_Mobilization</vt:lpstr>
      <vt:lpstr>Table6_Sensitivity_Selected</vt:lpstr>
      <vt:lpstr>Sensitivity_Full_Grid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Stefan Daniel Anim-Sampong</dc:creator>
  <dc:description/>
  <cp:lastModifiedBy>Kwaku Mensah-Bonsu</cp:lastModifiedBy>
  <cp:revision>0</cp:revision>
  <dcterms:created xsi:type="dcterms:W3CDTF">2026-07-13T14:18:50Z</dcterms:created>
  <dcterms:modified xsi:type="dcterms:W3CDTF">2026-07-22T04:17:33Z</dcterms:modified>
  <dc:language>en-US</dc:language>
</cp:coreProperties>
</file>