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olors1.xml" ContentType="application/vnd.ms-office.chartcolorstyle+xml"/>
  <Override PartName="/xl/charts/colors2.xml" ContentType="application/vnd.ms-office.chartcolorstyle+xml"/>
  <Override PartName="/xl/charts/style1.xml" ContentType="application/vnd.ms-office.chartstyle+xml"/>
  <Override PartName="/xl/charts/style2.xml" ContentType="application/vnd.ms-office.chartstyle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025" windowHeight="9840"/>
  </bookViews>
  <sheets>
    <sheet name="raw data" sheetId="1" r:id="rId1"/>
    <sheet name="standardizing" sheetId="16" r:id="rId2"/>
    <sheet name="weighting" sheetId="17" r:id="rId3"/>
    <sheet name="aggregating" sheetId="18" r:id="rId4"/>
    <sheet name="CCD" sheetId="4" r:id="rId5"/>
    <sheet name="obstacle degree caclulation" sheetId="9" r:id="rId6"/>
    <sheet name="obstacle degree results" sheetId="19" r:id="rId7"/>
  </sheets>
  <definedNames>
    <definedName name="_xlnm.Print_Area" localSheetId="6">'obstacle degree results'!$A$1:$F$21</definedName>
  </definedNames>
  <calcPr calcId="144525"/>
</workbook>
</file>

<file path=xl/sharedStrings.xml><?xml version="1.0" encoding="utf-8"?>
<sst xmlns="http://schemas.openxmlformats.org/spreadsheetml/2006/main" count="404" uniqueCount="99">
  <si>
    <t>years</t>
  </si>
  <si>
    <t>C1:Library 
books per 
100
 persons</t>
  </si>
  <si>
    <t>C2:10,000 
people 
with 
college
 degrees
 or above</t>
  </si>
  <si>
    <t>C3:
Number 
of beds 
per 1,000
 persons</t>
  </si>
  <si>
    <t xml:space="preserve">C4:Registered
 urban 
unemployment 
rate </t>
  </si>
  <si>
    <t>C5:Disposable income per capita between urban and rural residents</t>
  </si>
  <si>
    <t>C6:Urban 
population 
density</t>
  </si>
  <si>
    <t>C7:Per capita 
housing gross 
leasable area</t>
  </si>
  <si>
    <t>C8:Amount of fertilizer per unit cultivated area</t>
  </si>
  <si>
    <t>C9:
Incidence 
of 
population 
fires</t>
  </si>
  <si>
    <t>C10:
Industrial Solid waste production</t>
  </si>
  <si>
    <t xml:space="preserve">C11:
Discharge of COD in industrial waste-water </t>
  </si>
  <si>
    <r>
      <rPr>
        <b/>
        <sz val="12"/>
        <color rgb="FF00B050"/>
        <rFont val="Times New Roman"/>
        <charset val="134"/>
      </rPr>
      <t>C12:
Industrial 
SO</t>
    </r>
    <r>
      <rPr>
        <b/>
        <vertAlign val="subscript"/>
        <sz val="12"/>
        <color rgb="FF00B050"/>
        <rFont val="Times New Roman"/>
        <charset val="134"/>
      </rPr>
      <t>2</t>
    </r>
    <r>
      <rPr>
        <b/>
        <sz val="12"/>
        <color rgb="FF00B050"/>
        <rFont val="Times New Roman"/>
        <charset val="134"/>
      </rPr>
      <t xml:space="preserve"> 
emissions</t>
    </r>
  </si>
  <si>
    <t xml:space="preserve">C13:
Proportion of air quality reaching or better than grade 2 weather </t>
  </si>
  <si>
    <t>C14:Per capita green 
area of parks</t>
  </si>
  <si>
    <t>C15:
Average
 traffic 
volume</t>
  </si>
  <si>
    <t>C16:
Central processing rate of sewage treatment plant in urban areas</t>
  </si>
  <si>
    <t>C17:
Popularity rate of sanitation toilet in rural areas</t>
  </si>
  <si>
    <t>C18:
Per capita 
afforestation
 area</t>
  </si>
  <si>
    <t>C19:Fixed
 asset 
investment 
per unit 
of GDP</t>
  </si>
  <si>
    <t xml:space="preserve">C20:
Secondary 
sector 
Land 
yield </t>
  </si>
  <si>
    <t>C21:Tertiary 
sector 
Labor 
productivity</t>
  </si>
  <si>
    <t>C22:Water consumption per unit of GDP</t>
  </si>
  <si>
    <t xml:space="preserve">C23:Power consumption per unit of GDP </t>
  </si>
  <si>
    <t>C24:
Energy consumption per unit of industrial added value</t>
  </si>
  <si>
    <t>C25:
Industrial waste water discharge per unit of GDP</t>
  </si>
  <si>
    <t>C26:Industrial 
waste 
gas
 emission 
per unit 
of GDP</t>
  </si>
  <si>
    <t>C27:
Solid 
waste generation per 
unit
 of 
GDP</t>
  </si>
  <si>
    <t xml:space="preserve">sum of 
standard-ization </t>
  </si>
  <si>
    <t>mean</t>
  </si>
  <si>
    <t>Inclusive subsystem</t>
  </si>
  <si>
    <t>Green subsystem</t>
  </si>
  <si>
    <t>Growth subsystem</t>
  </si>
  <si>
    <t>Entropy
Caclulation 
Process</t>
  </si>
  <si>
    <r>
      <rPr>
        <sz val="10.5"/>
        <color rgb="FF00B050"/>
        <rFont val="Times New Roman"/>
        <charset val="134"/>
      </rPr>
      <t>C12:
Industrial 
SO</t>
    </r>
    <r>
      <rPr>
        <vertAlign val="subscript"/>
        <sz val="10.5"/>
        <color rgb="FF00B050"/>
        <rFont val="Times New Roman"/>
        <charset val="134"/>
      </rPr>
      <t>2</t>
    </r>
    <r>
      <rPr>
        <sz val="10.5"/>
        <color rgb="FF00B050"/>
        <rFont val="Times New Roman"/>
        <charset val="134"/>
      </rPr>
      <t xml:space="preserve"> 
emissions</t>
    </r>
  </si>
  <si>
    <t>Sum</t>
  </si>
  <si>
    <t>Entropy</t>
  </si>
  <si>
    <r>
      <rPr>
        <sz val="11"/>
        <color theme="1"/>
        <rFont val="Times New Roman"/>
        <charset val="134"/>
      </rPr>
      <t>Weight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</si>
  <si>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Times New Roman"/>
        <charset val="134"/>
      </rPr>
      <t>Weight</t>
    </r>
    <r>
      <rPr>
        <sz val="11"/>
        <color theme="1"/>
        <rFont val="宋体"/>
        <charset val="134"/>
      </rPr>
      <t>（%）</t>
    </r>
  </si>
  <si>
    <t>Proportion</t>
  </si>
  <si>
    <t xml:space="preserve">Inclusive </t>
  </si>
  <si>
    <t>Green</t>
  </si>
  <si>
    <t>Growth</t>
  </si>
  <si>
    <t>Years</t>
  </si>
  <si>
    <t xml:space="preserve">Inclusive subsystem </t>
  </si>
  <si>
    <t>Total performance</t>
  </si>
  <si>
    <t>CCD  
among
three
subsystems</t>
  </si>
  <si>
    <t>Caclucation  process</t>
  </si>
  <si>
    <t xml:space="preserve">Inclusive
subsystem </t>
  </si>
  <si>
    <t xml:space="preserve">Green 
subsystem </t>
  </si>
  <si>
    <t>Growth 
subsystem</t>
  </si>
  <si>
    <t>Overall
 performance</t>
  </si>
  <si>
    <t>T</t>
  </si>
  <si>
    <t>C</t>
  </si>
  <si>
    <t>C*T</t>
  </si>
  <si>
    <t>CCD</t>
  </si>
  <si>
    <t>CCD  between two subsystems</t>
  </si>
  <si>
    <t>Inclusive-green</t>
  </si>
  <si>
    <t>Inclusive-growth</t>
  </si>
  <si>
    <t>Green-growth</t>
  </si>
  <si>
    <t>Inc-Gre</t>
  </si>
  <si>
    <t>Inc-Gro</t>
  </si>
  <si>
    <t>Gre-Gro</t>
  </si>
  <si>
    <t>Inc-Gre-Gro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</si>
  <si>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</si>
  <si>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</si>
  <si>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</si>
  <si>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</si>
  <si>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</si>
  <si>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</si>
  <si>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</si>
  <si>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</si>
  <si>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</si>
  <si>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C10</t>
  </si>
  <si>
    <t>C11</t>
  </si>
  <si>
    <t>C12</t>
  </si>
  <si>
    <t>C13</t>
  </si>
  <si>
    <t>C14</t>
  </si>
  <si>
    <t>C15</t>
  </si>
  <si>
    <t>C16</t>
  </si>
  <si>
    <t>C17</t>
  </si>
  <si>
    <t>C18</t>
  </si>
  <si>
    <t>C19</t>
  </si>
  <si>
    <t>C20</t>
  </si>
  <si>
    <t>C21</t>
  </si>
  <si>
    <t>C22</t>
  </si>
  <si>
    <t>C23</t>
  </si>
  <si>
    <t>C24</t>
  </si>
  <si>
    <t>C25</t>
  </si>
  <si>
    <t>C26</t>
  </si>
  <si>
    <t>C27</t>
  </si>
  <si>
    <t>sum</t>
  </si>
  <si>
    <r>
      <rPr>
        <b/>
        <sz val="11"/>
        <color rgb="FF00B0F0"/>
        <rFont val="Times New Roman"/>
        <charset val="134"/>
      </rPr>
      <t xml:space="preserve">Index 
deviation 
degree
</t>
    </r>
    <r>
      <rPr>
        <b/>
        <sz val="11"/>
        <color rgb="FF00B0F0"/>
        <rFont val="宋体"/>
        <charset val="134"/>
      </rPr>
      <t>（</t>
    </r>
    <r>
      <rPr>
        <b/>
        <sz val="11"/>
        <color rgb="FF00B0F0"/>
        <rFont val="Times New Roman"/>
        <charset val="134"/>
      </rPr>
      <t>Di</t>
    </r>
    <r>
      <rPr>
        <b/>
        <sz val="11"/>
        <color rgb="FF00B0F0"/>
        <rFont val="宋体"/>
        <charset val="134"/>
      </rPr>
      <t>）</t>
    </r>
  </si>
  <si>
    <t>Obstacle
degree for each indicator
(Oi)</t>
  </si>
  <si>
    <t>Obstacle
degree for each subsystem
(Oi)</t>
  </si>
  <si>
    <t>inclusive</t>
  </si>
  <si>
    <t xml:space="preserve">green </t>
  </si>
  <si>
    <t>growth</t>
  </si>
  <si>
    <t>The top OFs  of Anhui province from 2009 to 2018</t>
  </si>
</sst>
</file>

<file path=xl/styles.xml><?xml version="1.0" encoding="utf-8"?>
<styleSheet xmlns="http://schemas.openxmlformats.org/spreadsheetml/2006/main">
  <numFmts count="11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0_ "/>
    <numFmt numFmtId="43" formatCode="_ * #,##0.00_ ;_ * \-#,##0.00_ ;_ * &quot;-&quot;??_ ;_ @_ "/>
    <numFmt numFmtId="177" formatCode="0_ "/>
    <numFmt numFmtId="41" formatCode="_ * #,##0_ ;_ * \-#,##0_ ;_ * &quot;-&quot;_ ;_ @_ "/>
    <numFmt numFmtId="178" formatCode="0.00_ "/>
    <numFmt numFmtId="179" formatCode="0.0000_ "/>
    <numFmt numFmtId="180" formatCode="0.0000_);[Red]\(0.0000\)"/>
    <numFmt numFmtId="181" formatCode="0.00000_ "/>
    <numFmt numFmtId="182" formatCode="0.0_ "/>
  </numFmts>
  <fonts count="53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b/>
      <sz val="12"/>
      <color rgb="FFFF0000"/>
      <name val="Times New Roman"/>
      <charset val="134"/>
    </font>
    <font>
      <b/>
      <sz val="11"/>
      <color rgb="FFFF0000"/>
      <name val="Times New Roman"/>
      <charset val="134"/>
    </font>
    <font>
      <sz val="11"/>
      <color theme="1"/>
      <name val="Times New Roman"/>
      <charset val="134"/>
    </font>
    <font>
      <sz val="11"/>
      <color rgb="FF00B050"/>
      <name val="Times New Roman"/>
      <charset val="134"/>
    </font>
    <font>
      <b/>
      <sz val="11"/>
      <color rgb="FF00B050"/>
      <name val="Times New Roman"/>
      <charset val="134"/>
    </font>
    <font>
      <b/>
      <sz val="11"/>
      <color rgb="FF00B0F0"/>
      <name val="Times New Roman"/>
      <charset val="134"/>
    </font>
    <font>
      <b/>
      <sz val="11"/>
      <color rgb="FF7030A0"/>
      <name val="Times New Roman"/>
      <charset val="134"/>
    </font>
    <font>
      <b/>
      <sz val="14"/>
      <color rgb="FFFF0000"/>
      <name val="Times New Roman"/>
      <charset val="134"/>
    </font>
    <font>
      <b/>
      <sz val="12"/>
      <color theme="1"/>
      <name val="Times New Roman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0.5"/>
      <color theme="1"/>
      <name val="Times New Roman"/>
      <charset val="134"/>
    </font>
    <font>
      <sz val="11"/>
      <color rgb="FFFF0000"/>
      <name val="Times New Roman"/>
      <charset val="134"/>
    </font>
    <font>
      <sz val="10.5"/>
      <color rgb="FFFF0000"/>
      <name val="Times New Roman"/>
      <charset val="134"/>
    </font>
    <font>
      <sz val="10.5"/>
      <color rgb="FF00B050"/>
      <name val="Times New Roman"/>
      <charset val="134"/>
    </font>
    <font>
      <b/>
      <sz val="11"/>
      <color rgb="FF0070C0"/>
      <name val="Times New Roman"/>
      <charset val="134"/>
    </font>
    <font>
      <sz val="10.5"/>
      <color rgb="FF0070C0"/>
      <name val="Times New Roman"/>
      <charset val="134"/>
    </font>
    <font>
      <sz val="11"/>
      <color rgb="FF0070C0"/>
      <name val="Times New Roman"/>
      <charset val="134"/>
    </font>
    <font>
      <b/>
      <sz val="12"/>
      <color rgb="FF00B050"/>
      <name val="Times New Roman"/>
      <charset val="134"/>
    </font>
    <font>
      <b/>
      <sz val="12"/>
      <color rgb="FF0070C0"/>
      <name val="Times New Roman"/>
      <charset val="134"/>
    </font>
    <font>
      <sz val="14"/>
      <color theme="1"/>
      <name val="宋体"/>
      <charset val="134"/>
      <scheme val="minor"/>
    </font>
    <font>
      <b/>
      <sz val="11"/>
      <color rgb="FF7030A0"/>
      <name val="宋体"/>
      <charset val="134"/>
    </font>
    <font>
      <b/>
      <sz val="11"/>
      <color rgb="FF7030A0"/>
      <name val="宋体"/>
      <charset val="134"/>
      <scheme val="minor"/>
    </font>
    <font>
      <sz val="11"/>
      <color rgb="FF7030A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1"/>
      <color rgb="FFFF0000"/>
      <name val="宋体"/>
      <charset val="134"/>
    </font>
    <font>
      <sz val="11"/>
      <name val="宋体"/>
      <charset val="134"/>
      <scheme val="minor"/>
    </font>
    <font>
      <b/>
      <sz val="11"/>
      <color rgb="FF00B050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  <scheme val="minor"/>
    </font>
    <font>
      <b/>
      <sz val="11"/>
      <color rgb="FF00B0F0"/>
      <name val="宋体"/>
      <charset val="134"/>
    </font>
    <font>
      <vertAlign val="subscript"/>
      <sz val="10.5"/>
      <color rgb="FF00B050"/>
      <name val="Times New Roman"/>
      <charset val="134"/>
    </font>
    <font>
      <b/>
      <vertAlign val="subscript"/>
      <sz val="12"/>
      <color rgb="FF00B05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 style="thick">
        <color auto="1"/>
      </left>
      <right style="thin">
        <color auto="1"/>
      </right>
      <top/>
      <bottom/>
      <diagonal/>
    </border>
    <border>
      <left style="thick">
        <color auto="1"/>
      </left>
      <right style="thin">
        <color auto="1"/>
      </right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thick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ck">
        <color auto="1"/>
      </right>
      <top style="thick">
        <color auto="1"/>
      </top>
      <bottom/>
      <diagonal/>
    </border>
    <border>
      <left/>
      <right style="thick">
        <color auto="1"/>
      </right>
      <top/>
      <bottom/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41" fillId="15" borderId="3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21" borderId="38" applyNumberFormat="0" applyFont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1" fillId="0" borderId="33" applyNumberFormat="0" applyFill="0" applyAlignment="0" applyProtection="0">
      <alignment vertical="center"/>
    </xf>
    <xf numFmtId="0" fontId="45" fillId="0" borderId="33" applyNumberFormat="0" applyFill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4" fillId="0" borderId="34" applyNumberFormat="0" applyFill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42" fillId="20" borderId="37" applyNumberFormat="0" applyAlignment="0" applyProtection="0">
      <alignment vertical="center"/>
    </xf>
    <xf numFmtId="0" fontId="43" fillId="20" borderId="36" applyNumberFormat="0" applyAlignment="0" applyProtection="0">
      <alignment vertical="center"/>
    </xf>
    <xf numFmtId="0" fontId="37" fillId="6" borderId="35" applyNumberFormat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0" fillId="0" borderId="32" applyNumberFormat="0" applyFill="0" applyAlignment="0" applyProtection="0">
      <alignment vertical="center"/>
    </xf>
    <xf numFmtId="0" fontId="46" fillId="0" borderId="39" applyNumberFormat="0" applyFill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49" fillId="0" borderId="0">
      <alignment vertical="center"/>
    </xf>
  </cellStyleXfs>
  <cellXfs count="164">
    <xf numFmtId="0" fontId="0" fillId="0" borderId="0" xfId="0">
      <alignment vertical="center"/>
    </xf>
    <xf numFmtId="178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77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9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8" fontId="2" fillId="0" borderId="0" xfId="0" applyNumberFormat="1" applyFont="1" applyAlignment="1">
      <alignment horizontal="center" vertical="center"/>
    </xf>
    <xf numFmtId="179" fontId="4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9" fontId="6" fillId="0" borderId="1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179" fontId="7" fillId="0" borderId="0" xfId="0" applyNumberFormat="1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178" fontId="3" fillId="0" borderId="0" xfId="0" applyNumberFormat="1" applyFont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8" fillId="0" borderId="1" xfId="0" applyNumberFormat="1" applyFont="1" applyBorder="1" applyAlignment="1">
      <alignment horizontal="center" vertical="center"/>
    </xf>
    <xf numFmtId="178" fontId="8" fillId="0" borderId="3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178" fontId="8" fillId="0" borderId="0" xfId="0" applyNumberFormat="1" applyFont="1" applyAlignment="1">
      <alignment horizontal="center" vertical="center"/>
    </xf>
    <xf numFmtId="178" fontId="8" fillId="0" borderId="2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78" fontId="4" fillId="0" borderId="0" xfId="0" applyNumberFormat="1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9" fontId="4" fillId="0" borderId="1" xfId="0" applyNumberFormat="1" applyFont="1" applyBorder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0" fontId="4" fillId="0" borderId="0" xfId="0" applyFont="1">
      <alignment vertical="center"/>
    </xf>
    <xf numFmtId="0" fontId="9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180" fontId="11" fillId="0" borderId="0" xfId="0" applyNumberFormat="1" applyFont="1" applyBorder="1" applyAlignment="1">
      <alignment horizontal="center" vertical="center"/>
    </xf>
    <xf numFmtId="180" fontId="4" fillId="0" borderId="0" xfId="0" applyNumberFormat="1" applyFont="1" applyBorder="1" applyAlignment="1">
      <alignment horizontal="center" vertical="center"/>
    </xf>
    <xf numFmtId="179" fontId="4" fillId="0" borderId="0" xfId="0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180" fontId="4" fillId="0" borderId="8" xfId="0" applyNumberFormat="1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4" fillId="0" borderId="13" xfId="0" applyFont="1" applyBorder="1">
      <alignment vertical="center"/>
    </xf>
    <xf numFmtId="0" fontId="4" fillId="0" borderId="11" xfId="0" applyFont="1" applyBorder="1" applyAlignment="1">
      <alignment horizontal="center" vertical="center"/>
    </xf>
    <xf numFmtId="0" fontId="8" fillId="0" borderId="14" xfId="0" applyFont="1" applyBorder="1">
      <alignment vertical="center"/>
    </xf>
    <xf numFmtId="179" fontId="4" fillId="0" borderId="15" xfId="0" applyNumberFormat="1" applyFont="1" applyBorder="1" applyAlignment="1">
      <alignment horizontal="center" vertical="center"/>
    </xf>
    <xf numFmtId="179" fontId="8" fillId="0" borderId="16" xfId="0" applyNumberFormat="1" applyFont="1" applyBorder="1" applyAlignment="1">
      <alignment horizontal="center" vertical="center"/>
    </xf>
    <xf numFmtId="0" fontId="4" fillId="0" borderId="12" xfId="0" applyFont="1" applyBorder="1">
      <alignment vertical="center"/>
    </xf>
    <xf numFmtId="179" fontId="8" fillId="0" borderId="11" xfId="0" applyNumberFormat="1" applyFont="1" applyBorder="1" applyAlignment="1">
      <alignment horizontal="center" vertical="center"/>
    </xf>
    <xf numFmtId="0" fontId="4" fillId="0" borderId="17" xfId="0" applyFont="1" applyBorder="1">
      <alignment vertical="center"/>
    </xf>
    <xf numFmtId="179" fontId="8" fillId="0" borderId="18" xfId="0" applyNumberFormat="1" applyFont="1" applyBorder="1" applyAlignment="1">
      <alignment horizontal="center" vertical="center"/>
    </xf>
    <xf numFmtId="0" fontId="6" fillId="0" borderId="14" xfId="0" applyFont="1" applyBorder="1">
      <alignment vertical="center"/>
    </xf>
    <xf numFmtId="179" fontId="6" fillId="0" borderId="16" xfId="0" applyNumberFormat="1" applyFont="1" applyBorder="1" applyAlignment="1">
      <alignment horizontal="center" vertical="center"/>
    </xf>
    <xf numFmtId="179" fontId="6" fillId="0" borderId="11" xfId="0" applyNumberFormat="1" applyFont="1" applyBorder="1" applyAlignment="1">
      <alignment horizontal="center" vertical="center"/>
    </xf>
    <xf numFmtId="179" fontId="6" fillId="0" borderId="18" xfId="0" applyNumberFormat="1" applyFont="1" applyBorder="1" applyAlignment="1">
      <alignment horizontal="center" vertical="center"/>
    </xf>
    <xf numFmtId="0" fontId="7" fillId="0" borderId="12" xfId="0" applyFont="1" applyBorder="1">
      <alignment vertical="center"/>
    </xf>
    <xf numFmtId="179" fontId="7" fillId="0" borderId="11" xfId="0" applyNumberFormat="1" applyFont="1" applyBorder="1" applyAlignment="1">
      <alignment horizontal="center" vertical="center"/>
    </xf>
    <xf numFmtId="179" fontId="7" fillId="0" borderId="0" xfId="0" applyNumberFormat="1" applyFont="1" applyBorder="1" applyAlignment="1">
      <alignment horizontal="center" vertical="center"/>
    </xf>
    <xf numFmtId="0" fontId="4" fillId="0" borderId="19" xfId="0" applyFont="1" applyBorder="1">
      <alignment vertical="center"/>
    </xf>
    <xf numFmtId="179" fontId="4" fillId="0" borderId="20" xfId="0" applyNumberFormat="1" applyFont="1" applyBorder="1" applyAlignment="1">
      <alignment horizontal="center" vertical="center"/>
    </xf>
    <xf numFmtId="179" fontId="7" fillId="0" borderId="21" xfId="0" applyNumberFormat="1" applyFont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6" fillId="0" borderId="0" xfId="0" applyFont="1" applyBorder="1">
      <alignment vertical="center"/>
    </xf>
    <xf numFmtId="0" fontId="10" fillId="0" borderId="22" xfId="0" applyFont="1" applyBorder="1" applyAlignment="1">
      <alignment horizontal="center" vertical="center"/>
    </xf>
    <xf numFmtId="180" fontId="4" fillId="0" borderId="23" xfId="0" applyNumberFormat="1" applyFont="1" applyBorder="1" applyAlignment="1">
      <alignment horizontal="center" vertical="center"/>
    </xf>
    <xf numFmtId="180" fontId="3" fillId="0" borderId="23" xfId="0" applyNumberFormat="1" applyFont="1" applyBorder="1" applyAlignment="1">
      <alignment horizontal="center" vertical="center"/>
    </xf>
    <xf numFmtId="180" fontId="3" fillId="0" borderId="24" xfId="0" applyNumberFormat="1" applyFont="1" applyBorder="1" applyAlignment="1">
      <alignment horizontal="center" vertical="center"/>
    </xf>
    <xf numFmtId="179" fontId="4" fillId="0" borderId="0" xfId="0" applyNumberFormat="1" applyFont="1">
      <alignment vertical="center"/>
    </xf>
    <xf numFmtId="0" fontId="13" fillId="0" borderId="0" xfId="0" applyFont="1" applyBorder="1" applyAlignment="1">
      <alignment horizontal="justify" vertical="center"/>
    </xf>
    <xf numFmtId="0" fontId="7" fillId="0" borderId="0" xfId="0" applyFont="1" applyBorder="1">
      <alignment vertical="center"/>
    </xf>
    <xf numFmtId="0" fontId="4" fillId="0" borderId="25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4" fillId="0" borderId="26" xfId="0" applyFont="1" applyBorder="1" applyAlignment="1">
      <alignment horizontal="center" vertical="center"/>
    </xf>
    <xf numFmtId="176" fontId="14" fillId="0" borderId="0" xfId="0" applyNumberFormat="1" applyFont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/>
    </xf>
    <xf numFmtId="178" fontId="14" fillId="0" borderId="0" xfId="0" applyNumberFormat="1" applyFont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9" fontId="8" fillId="0" borderId="31" xfId="0" applyNumberFormat="1" applyFont="1" applyBorder="1" applyAlignment="1">
      <alignment horizontal="center" vertical="center"/>
    </xf>
    <xf numFmtId="178" fontId="8" fillId="0" borderId="20" xfId="0" applyNumberFormat="1" applyFont="1" applyBorder="1" applyAlignment="1">
      <alignment horizontal="center" vertical="center"/>
    </xf>
    <xf numFmtId="178" fontId="8" fillId="0" borderId="2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176" fontId="5" fillId="0" borderId="0" xfId="0" applyNumberFormat="1" applyFont="1" applyAlignment="1">
      <alignment horizontal="center" vertical="center"/>
    </xf>
    <xf numFmtId="178" fontId="5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 wrapText="1"/>
    </xf>
    <xf numFmtId="176" fontId="19" fillId="0" borderId="0" xfId="0" applyNumberFormat="1" applyFont="1" applyAlignment="1">
      <alignment horizontal="center" vertical="center"/>
    </xf>
    <xf numFmtId="178" fontId="19" fillId="0" borderId="0" xfId="0" applyNumberFormat="1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176" fontId="20" fillId="0" borderId="0" xfId="0" applyNumberFormat="1" applyFont="1" applyAlignment="1">
      <alignment horizontal="center" vertical="center"/>
    </xf>
    <xf numFmtId="181" fontId="20" fillId="0" borderId="0" xfId="0" applyNumberFormat="1" applyFont="1" applyAlignment="1">
      <alignment horizontal="center" vertical="center"/>
    </xf>
    <xf numFmtId="0" fontId="21" fillId="0" borderId="0" xfId="0" applyFont="1" applyAlignment="1">
      <alignment horizontal="center" vertical="center" wrapText="1"/>
    </xf>
    <xf numFmtId="179" fontId="21" fillId="0" borderId="0" xfId="0" applyNumberFormat="1" applyFont="1" applyAlignment="1">
      <alignment horizontal="center" vertical="center"/>
    </xf>
    <xf numFmtId="176" fontId="21" fillId="0" borderId="0" xfId="0" applyNumberFormat="1" applyFont="1" applyAlignment="1">
      <alignment horizontal="center" vertical="center"/>
    </xf>
    <xf numFmtId="0" fontId="21" fillId="0" borderId="0" xfId="0" applyFont="1" applyAlignment="1">
      <alignment vertical="center" wrapText="1"/>
    </xf>
    <xf numFmtId="0" fontId="22" fillId="0" borderId="0" xfId="0" applyFont="1">
      <alignment vertical="center"/>
    </xf>
    <xf numFmtId="0" fontId="23" fillId="0" borderId="0" xfId="0" applyFont="1" applyFill="1" applyAlignment="1">
      <alignment vertical="center" wrapText="1"/>
    </xf>
    <xf numFmtId="176" fontId="24" fillId="0" borderId="0" xfId="0" applyNumberFormat="1" applyFont="1">
      <alignment vertical="center"/>
    </xf>
    <xf numFmtId="182" fontId="0" fillId="0" borderId="0" xfId="0" applyNumberFormat="1">
      <alignment vertical="center"/>
    </xf>
    <xf numFmtId="178" fontId="0" fillId="0" borderId="0" xfId="0" applyNumberFormat="1">
      <alignment vertical="center"/>
    </xf>
    <xf numFmtId="176" fontId="25" fillId="0" borderId="0" xfId="0" applyNumberFormat="1" applyFont="1" applyAlignment="1">
      <alignment horizontal="center" vertical="center"/>
    </xf>
    <xf numFmtId="176" fontId="0" fillId="0" borderId="0" xfId="0" applyNumberFormat="1">
      <alignment vertical="center"/>
    </xf>
    <xf numFmtId="176" fontId="24" fillId="0" borderId="0" xfId="0" applyNumberFormat="1" applyFon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82" fontId="23" fillId="0" borderId="0" xfId="0" applyNumberFormat="1" applyFont="1" applyFill="1" applyAlignment="1">
      <alignment vertical="center" wrapText="1"/>
    </xf>
    <xf numFmtId="178" fontId="23" fillId="0" borderId="0" xfId="0" applyNumberFormat="1" applyFont="1" applyFill="1" applyAlignment="1">
      <alignment vertical="center" wrapText="1"/>
    </xf>
    <xf numFmtId="178" fontId="24" fillId="0" borderId="0" xfId="0" applyNumberFormat="1" applyFont="1">
      <alignment vertical="center"/>
    </xf>
    <xf numFmtId="182" fontId="24" fillId="0" borderId="0" xfId="0" applyNumberFormat="1" applyFont="1">
      <alignment vertical="center"/>
    </xf>
    <xf numFmtId="176" fontId="4" fillId="0" borderId="0" xfId="0" applyNumberFormat="1" applyFont="1" applyFill="1" applyAlignment="1">
      <alignment horizontal="center" vertical="center" wrapText="1"/>
    </xf>
    <xf numFmtId="182" fontId="26" fillId="0" borderId="0" xfId="0" applyNumberFormat="1" applyFont="1">
      <alignment vertical="center"/>
    </xf>
    <xf numFmtId="176" fontId="26" fillId="0" borderId="0" xfId="0" applyNumberFormat="1" applyFont="1">
      <alignment vertical="center"/>
    </xf>
    <xf numFmtId="178" fontId="26" fillId="0" borderId="0" xfId="0" applyNumberFormat="1" applyFont="1">
      <alignment vertical="center"/>
    </xf>
    <xf numFmtId="0" fontId="26" fillId="0" borderId="0" xfId="0" applyFont="1" applyFill="1" applyAlignment="1">
      <alignment vertical="center" wrapText="1"/>
    </xf>
    <xf numFmtId="0" fontId="26" fillId="0" borderId="0" xfId="0" applyFont="1" applyAlignment="1">
      <alignment vertical="center" wrapText="1"/>
    </xf>
    <xf numFmtId="0" fontId="27" fillId="0" borderId="0" xfId="0" applyFont="1" applyFill="1" applyAlignment="1">
      <alignment vertical="center" wrapText="1"/>
    </xf>
    <xf numFmtId="179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0" fillId="0" borderId="0" xfId="0" applyNumberFormat="1">
      <alignment vertical="center"/>
    </xf>
    <xf numFmtId="179" fontId="0" fillId="0" borderId="0" xfId="0" applyNumberFormat="1" applyFont="1" applyFill="1" applyAlignment="1">
      <alignment horizontal="center" vertical="center"/>
    </xf>
    <xf numFmtId="177" fontId="24" fillId="0" borderId="0" xfId="0" applyNumberFormat="1" applyFont="1" applyAlignment="1">
      <alignment horizontal="center" vertical="center"/>
    </xf>
    <xf numFmtId="179" fontId="24" fillId="0" borderId="0" xfId="0" applyNumberFormat="1" applyFont="1" applyAlignment="1">
      <alignment horizontal="center" vertical="center"/>
    </xf>
    <xf numFmtId="177" fontId="28" fillId="0" borderId="0" xfId="0" applyNumberFormat="1" applyFont="1" applyAlignment="1">
      <alignment horizontal="center" vertical="center"/>
    </xf>
    <xf numFmtId="176" fontId="28" fillId="0" borderId="0" xfId="0" applyNumberFormat="1" applyFont="1">
      <alignment vertical="center"/>
    </xf>
    <xf numFmtId="179" fontId="4" fillId="0" borderId="0" xfId="0" applyNumberFormat="1" applyFont="1" applyFill="1" applyAlignment="1">
      <alignment horizontal="center" vertical="center" wrapText="1"/>
    </xf>
    <xf numFmtId="177" fontId="4" fillId="0" borderId="0" xfId="0" applyNumberFormat="1" applyFont="1" applyAlignment="1">
      <alignment horizontal="center" vertical="center" wrapText="1"/>
    </xf>
    <xf numFmtId="178" fontId="0" fillId="0" borderId="0" xfId="0" applyNumberFormat="1" applyFont="1">
      <alignment vertical="center"/>
    </xf>
    <xf numFmtId="176" fontId="29" fillId="0" borderId="0" xfId="0" applyNumberFormat="1" applyFont="1">
      <alignment vertical="center"/>
    </xf>
    <xf numFmtId="177" fontId="29" fillId="0" borderId="0" xfId="0" applyNumberFormat="1" applyFont="1">
      <alignment vertical="center"/>
    </xf>
    <xf numFmtId="0" fontId="29" fillId="0" borderId="0" xfId="0" applyFont="1" applyFill="1" applyAlignment="1">
      <alignment vertical="center" wrapText="1"/>
    </xf>
    <xf numFmtId="177" fontId="24" fillId="0" borderId="0" xfId="0" applyNumberFormat="1" applyFont="1">
      <alignment vertical="center"/>
    </xf>
    <xf numFmtId="178" fontId="26" fillId="0" borderId="0" xfId="0" applyNumberFormat="1" applyFont="1" applyFill="1" applyAlignment="1">
      <alignment vertical="center" wrapText="1"/>
    </xf>
    <xf numFmtId="177" fontId="26" fillId="0" borderId="0" xfId="0" applyNumberFormat="1" applyFont="1">
      <alignment vertical="center"/>
    </xf>
    <xf numFmtId="178" fontId="29" fillId="0" borderId="0" xfId="0" applyNumberFormat="1" applyFont="1" applyFill="1" applyAlignment="1">
      <alignment vertical="center" wrapText="1"/>
    </xf>
    <xf numFmtId="177" fontId="4" fillId="0" borderId="0" xfId="0" applyNumberFormat="1" applyFont="1" applyFill="1" applyAlignment="1">
      <alignment horizontal="center" vertical="center" wrapText="1"/>
    </xf>
    <xf numFmtId="178" fontId="4" fillId="0" borderId="0" xfId="0" applyNumberFormat="1" applyFont="1" applyFill="1" applyAlignment="1">
      <alignment horizontal="center" vertical="center" wrapText="1"/>
    </xf>
    <xf numFmtId="177" fontId="0" fillId="2" borderId="0" xfId="0" applyNumberFormat="1" applyFill="1">
      <alignment vertical="center"/>
    </xf>
    <xf numFmtId="178" fontId="29" fillId="0" borderId="0" xfId="0" applyNumberFormat="1" applyFo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6611111111111"/>
          <c:y val="0.046483983983984"/>
          <c:w val="0.850055555555555"/>
          <c:h val="0.819537037037037"/>
        </c:manualLayout>
      </c:layout>
      <c:scatterChart>
        <c:scatterStyle val="smoothMarker"/>
        <c:varyColors val="0"/>
        <c:ser>
          <c:idx val="0"/>
          <c:order val="0"/>
          <c:tx>
            <c:strRef>
              <c:f>CCD!$C$2</c:f>
              <c:strCache>
                <c:ptCount val="1"/>
                <c:pt idx="0">
                  <c:v>Inclusive
subsystem 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elete val="1"/>
          </c:dLbls>
          <c:xVal>
            <c:numRef>
              <c:f>CCD!$B$3:$B$12</c:f>
              <c:numCache>
                <c:formatCode>General</c:formatCode>
                <c:ptCount val="10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</c:numCache>
            </c:numRef>
          </c:xVal>
          <c:yVal>
            <c:numRef>
              <c:f>CCD!$C$3:$C$12</c:f>
              <c:numCache>
                <c:formatCode>0.0000_ </c:formatCode>
                <c:ptCount val="10"/>
                <c:pt idx="0">
                  <c:v>0.097893361854455</c:v>
                </c:pt>
                <c:pt idx="1">
                  <c:v>0.103856348794988</c:v>
                </c:pt>
                <c:pt idx="2">
                  <c:v>0.121735918341235</c:v>
                </c:pt>
                <c:pt idx="3">
                  <c:v>0.146969333249132</c:v>
                </c:pt>
                <c:pt idx="4">
                  <c:v>0.169339391694905</c:v>
                </c:pt>
                <c:pt idx="5">
                  <c:v>0.184857796505968</c:v>
                </c:pt>
                <c:pt idx="6">
                  <c:v>0.233390117207059</c:v>
                </c:pt>
                <c:pt idx="7">
                  <c:v>0.264787766549672</c:v>
                </c:pt>
                <c:pt idx="8">
                  <c:v>0.291100477080085</c:v>
                </c:pt>
                <c:pt idx="9">
                  <c:v>0.310949568795686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CCD!$D$2</c:f>
              <c:strCache>
                <c:ptCount val="1"/>
                <c:pt idx="0">
                  <c:v>Green 
subsystem 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delete val="1"/>
          </c:dLbls>
          <c:xVal>
            <c:numRef>
              <c:f>CCD!$B$3:$B$12</c:f>
              <c:numCache>
                <c:formatCode>General</c:formatCode>
                <c:ptCount val="10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</c:numCache>
            </c:numRef>
          </c:xVal>
          <c:yVal>
            <c:numRef>
              <c:f>CCD!$D$3:$D$12</c:f>
              <c:numCache>
                <c:formatCode>0.0000_ </c:formatCode>
                <c:ptCount val="10"/>
                <c:pt idx="0">
                  <c:v>0.145644282249627</c:v>
                </c:pt>
                <c:pt idx="1">
                  <c:v>0.127141594136725</c:v>
                </c:pt>
                <c:pt idx="2">
                  <c:v>0.145302339269288</c:v>
                </c:pt>
                <c:pt idx="3">
                  <c:v>0.128528770963298</c:v>
                </c:pt>
                <c:pt idx="4">
                  <c:v>0.151165643640066</c:v>
                </c:pt>
                <c:pt idx="5">
                  <c:v>0.160472521046067</c:v>
                </c:pt>
                <c:pt idx="6">
                  <c:v>0.149154396615493</c:v>
                </c:pt>
                <c:pt idx="7">
                  <c:v>0.184255848637565</c:v>
                </c:pt>
                <c:pt idx="8">
                  <c:v>0.197777923664615</c:v>
                </c:pt>
                <c:pt idx="9">
                  <c:v>0.20154222980098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CCD!$E$2</c:f>
              <c:strCache>
                <c:ptCount val="1"/>
                <c:pt idx="0">
                  <c:v>Growth 
subsystem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dLbls>
            <c:delete val="1"/>
          </c:dLbls>
          <c:xVal>
            <c:numRef>
              <c:f>CCD!$B$3:$B$12</c:f>
              <c:numCache>
                <c:formatCode>General</c:formatCode>
                <c:ptCount val="10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</c:numCache>
            </c:numRef>
          </c:xVal>
          <c:yVal>
            <c:numRef>
              <c:f>CCD!$E$3:$E$12</c:f>
              <c:numCache>
                <c:formatCode>0.0000_ </c:formatCode>
                <c:ptCount val="10"/>
                <c:pt idx="0">
                  <c:v>0.047403026738322</c:v>
                </c:pt>
                <c:pt idx="1">
                  <c:v>0.102558672665695</c:v>
                </c:pt>
                <c:pt idx="2">
                  <c:v>0.152109583353733</c:v>
                </c:pt>
                <c:pt idx="3">
                  <c:v>0.167190349763036</c:v>
                </c:pt>
                <c:pt idx="4">
                  <c:v>0.127158742796881</c:v>
                </c:pt>
                <c:pt idx="5">
                  <c:v>0.152884178394309</c:v>
                </c:pt>
                <c:pt idx="6">
                  <c:v>0.182512523763137</c:v>
                </c:pt>
                <c:pt idx="7">
                  <c:v>0.168097736576994</c:v>
                </c:pt>
                <c:pt idx="8">
                  <c:v>0.188190318009951</c:v>
                </c:pt>
                <c:pt idx="9">
                  <c:v>0.197319761492429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CCD!$F$2</c:f>
              <c:strCache>
                <c:ptCount val="1"/>
                <c:pt idx="0">
                  <c:v>Overall
 performance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dLbls>
            <c:delete val="1"/>
          </c:dLbls>
          <c:xVal>
            <c:numRef>
              <c:f>CCD!$B$3:$B$12</c:f>
              <c:numCache>
                <c:formatCode>General</c:formatCode>
                <c:ptCount val="10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</c:numCache>
            </c:numRef>
          </c:xVal>
          <c:yVal>
            <c:numRef>
              <c:f>CCD!$F$3:$F$12</c:f>
              <c:numCache>
                <c:formatCode>0.0000_ </c:formatCode>
                <c:ptCount val="10"/>
                <c:pt idx="0">
                  <c:v>0.290940670842404</c:v>
                </c:pt>
                <c:pt idx="1">
                  <c:v>0.333556615597408</c:v>
                </c:pt>
                <c:pt idx="2">
                  <c:v>0.419147840964256</c:v>
                </c:pt>
                <c:pt idx="3">
                  <c:v>0.442688453975466</c:v>
                </c:pt>
                <c:pt idx="4">
                  <c:v>0.447663778131852</c:v>
                </c:pt>
                <c:pt idx="5">
                  <c:v>0.498214495946344</c:v>
                </c:pt>
                <c:pt idx="6">
                  <c:v>0.565057037585689</c:v>
                </c:pt>
                <c:pt idx="7">
                  <c:v>0.617141351764231</c:v>
                </c:pt>
                <c:pt idx="8">
                  <c:v>0.677068718754651</c:v>
                </c:pt>
                <c:pt idx="9">
                  <c:v>0.709811560089095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21992614"/>
        <c:axId val="902814836"/>
      </c:scatterChart>
      <c:valAx>
        <c:axId val="721992614"/>
        <c:scaling>
          <c:orientation val="minMax"/>
          <c:max val="2018"/>
          <c:min val="2009"/>
        </c:scaling>
        <c:delete val="0"/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 defTabSz="914400">
                  <a:defRPr lang="zh-CN"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charset="0"/>
                    <a:ea typeface="Times New Roman" panose="02020603050405020304" charset="0"/>
                    <a:cs typeface="Times New Roman" panose="02020603050405020304" charset="0"/>
                    <a:sym typeface="Times New Roman" panose="02020603050405020304" charset="0"/>
                  </a:defRPr>
                </a:pPr>
                <a:r>
                  <a:rPr lang="en-US" altLang="zh-CN">
                    <a:latin typeface="Times New Roman" panose="02020603050405020304" charset="0"/>
                    <a:ea typeface="Times New Roman" panose="02020603050405020304" charset="0"/>
                    <a:cs typeface="Times New Roman" panose="02020603050405020304" charset="0"/>
                    <a:sym typeface="Times New Roman" panose="02020603050405020304" charset="0"/>
                  </a:rPr>
                  <a:t>Years</a:t>
                </a:r>
                <a:endParaRPr lang="en-US" altLang="zh-CN">
                  <a:latin typeface="Times New Roman" panose="02020603050405020304" charset="0"/>
                  <a:ea typeface="Times New Roman" panose="02020603050405020304" charset="0"/>
                  <a:cs typeface="Times New Roman" panose="02020603050405020304" charset="0"/>
                  <a:sym typeface="Times New Roman" panose="02020603050405020304" charset="0"/>
                </a:endParaRPr>
              </a:p>
            </c:rich>
          </c:tx>
          <c:layout>
            <c:manualLayout>
              <c:xMode val="edge"/>
              <c:yMode val="edge"/>
              <c:x val="0.505"/>
              <c:y val="0.926576576576577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</a:p>
        </c:txPr>
        <c:crossAx val="902814836"/>
        <c:crosses val="autoZero"/>
        <c:crossBetween val="midCat"/>
        <c:majorUnit val="1"/>
      </c:valAx>
      <c:valAx>
        <c:axId val="9028148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0" vertOverflow="ellipsis" vert="horz" wrap="square" anchor="ctr" anchorCtr="1"/>
              <a:lstStyle/>
              <a:p>
                <a:pPr defTabSz="914400">
                  <a:defRPr lang="zh-CN"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charset="0"/>
                    <a:ea typeface="Times New Roman" panose="02020603050405020304" charset="0"/>
                    <a:cs typeface="Times New Roman" panose="02020603050405020304" charset="0"/>
                    <a:sym typeface="Times New Roman" panose="02020603050405020304" charset="0"/>
                  </a:defRPr>
                </a:pPr>
                <a:r>
                  <a:rPr lang="en-US" altLang="zh-CN">
                    <a:latin typeface="Times New Roman" panose="02020603050405020304" charset="0"/>
                    <a:ea typeface="Times New Roman" panose="02020603050405020304" charset="0"/>
                    <a:cs typeface="Times New Roman" panose="02020603050405020304" charset="0"/>
                    <a:sym typeface="Times New Roman" panose="02020603050405020304" charset="0"/>
                  </a:rPr>
                  <a:t>Performances</a:t>
                </a:r>
                <a:endParaRPr lang="en-US" altLang="zh-CN">
                  <a:latin typeface="Times New Roman" panose="02020603050405020304" charset="0"/>
                  <a:ea typeface="Times New Roman" panose="02020603050405020304" charset="0"/>
                  <a:cs typeface="Times New Roman" panose="02020603050405020304" charset="0"/>
                  <a:sym typeface="Times New Roman" panose="02020603050405020304" charset="0"/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</c:title>
        <c:numFmt formatCode="0.00_);[Red]\(0.00\)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</a:p>
        </c:txPr>
        <c:crossAx val="72199261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</a:p>
        </c:txPr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</a:p>
        </c:txPr>
      </c:legendEntry>
      <c:legendEntry>
        <c:idx val="2"/>
        <c:txPr>
          <a:bodyPr rot="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</a:p>
        </c:txPr>
      </c:legendEntry>
      <c:legendEntry>
        <c:idx val="3"/>
        <c:txPr>
          <a:bodyPr rot="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</a:p>
        </c:txPr>
      </c:legendEntry>
      <c:layout>
        <c:manualLayout>
          <c:xMode val="edge"/>
          <c:yMode val="edge"/>
          <c:x val="0.13875"/>
          <c:y val="0.101851851851852"/>
          <c:w val="0.375138888888889"/>
          <c:h val="0.267361111111111"/>
        </c:manualLayout>
      </c:layout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>
          <a:latin typeface="Times New Roman" panose="02020603050405020304" charset="0"/>
          <a:ea typeface="Times New Roman" panose="02020603050405020304" charset="0"/>
          <a:cs typeface="Times New Roman" panose="02020603050405020304" charset="0"/>
          <a:sym typeface="Times New Roman" panose="02020603050405020304" charset="0"/>
        </a:defRPr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2166666666667"/>
          <c:y val="0.0509259259259259"/>
          <c:w val="0.847277777777778"/>
          <c:h val="0.78712962962963"/>
        </c:manualLayout>
      </c:layout>
      <c:lineChart>
        <c:grouping val="standard"/>
        <c:varyColors val="0"/>
        <c:ser>
          <c:idx val="0"/>
          <c:order val="0"/>
          <c:tx>
            <c:strRef>
              <c:f>CCD!$C$47</c:f>
              <c:strCache>
                <c:ptCount val="1"/>
                <c:pt idx="0">
                  <c:v>Inc-Gre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elete val="1"/>
          </c:dLbls>
          <c:cat>
            <c:numRef>
              <c:f>CCD!$B$48:$B$57</c:f>
              <c:numCache>
                <c:formatCode>General</c:formatCode>
                <c:ptCount val="10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</c:numCache>
            </c:numRef>
          </c:cat>
          <c:val>
            <c:numRef>
              <c:f>CCD!$C$48:$C$57</c:f>
              <c:numCache>
                <c:formatCode>0.0000_ </c:formatCode>
                <c:ptCount val="10"/>
                <c:pt idx="0">
                  <c:v>0.204124764616727</c:v>
                </c:pt>
                <c:pt idx="1">
                  <c:v>0.197617183311512</c:v>
                </c:pt>
                <c:pt idx="2">
                  <c:v>0.220449291867986</c:v>
                </c:pt>
                <c:pt idx="3">
                  <c:v>0.225854591735864</c:v>
                </c:pt>
                <c:pt idx="4">
                  <c:v>0.253077763904947</c:v>
                </c:pt>
                <c:pt idx="5">
                  <c:v>0.267522793019404</c:v>
                </c:pt>
                <c:pt idx="6">
                  <c:v>0.285655523439402</c:v>
                </c:pt>
                <c:pt idx="7">
                  <c:v>0.32351500766354</c:v>
                </c:pt>
                <c:pt idx="8">
                  <c:v>0.3444275609157</c:v>
                </c:pt>
                <c:pt idx="9">
                  <c:v>0.35598216133874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CCD!$D$47</c:f>
              <c:strCache>
                <c:ptCount val="1"/>
                <c:pt idx="0">
                  <c:v>Inc-Gro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delete val="1"/>
          </c:dLbls>
          <c:cat>
            <c:numRef>
              <c:f>CCD!$B$48:$B$57</c:f>
              <c:numCache>
                <c:formatCode>General</c:formatCode>
                <c:ptCount val="10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</c:numCache>
            </c:numRef>
          </c:cat>
          <c:val>
            <c:numRef>
              <c:f>CCD!$D$48:$D$57</c:f>
              <c:numCache>
                <c:formatCode>0.0000_ </c:formatCode>
                <c:ptCount val="10"/>
                <c:pt idx="0">
                  <c:v>0.135502102852613</c:v>
                </c:pt>
                <c:pt idx="1">
                  <c:v>0.182087102980077</c:v>
                </c:pt>
                <c:pt idx="2">
                  <c:v>0.22439477085645</c:v>
                </c:pt>
                <c:pt idx="3">
                  <c:v>0.249252542004126</c:v>
                </c:pt>
                <c:pt idx="4">
                  <c:v>0.237697189975908</c:v>
                </c:pt>
                <c:pt idx="5">
                  <c:v>0.262838415021543</c:v>
                </c:pt>
                <c:pt idx="6">
                  <c:v>0.306785058240945</c:v>
                </c:pt>
                <c:pt idx="7">
                  <c:v>0.313293011327251</c:v>
                </c:pt>
                <c:pt idx="8">
                  <c:v>0.338495049502342</c:v>
                </c:pt>
                <c:pt idx="9">
                  <c:v>0.353371168343001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CCD!$E$47</c:f>
              <c:strCache>
                <c:ptCount val="1"/>
                <c:pt idx="0">
                  <c:v>Gre-Gro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dLbls>
            <c:delete val="1"/>
          </c:dLbls>
          <c:cat>
            <c:numRef>
              <c:f>CCD!$B$48:$B$57</c:f>
              <c:numCache>
                <c:formatCode>General</c:formatCode>
                <c:ptCount val="10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</c:numCache>
            </c:numRef>
          </c:cat>
          <c:val>
            <c:numRef>
              <c:f>CCD!$E$48:$E$57</c:f>
              <c:numCache>
                <c:formatCode>0.0000_ </c:formatCode>
                <c:ptCount val="10"/>
                <c:pt idx="0">
                  <c:v>0.160669453767576</c:v>
                </c:pt>
                <c:pt idx="1">
                  <c:v>0.196719715195741</c:v>
                </c:pt>
                <c:pt idx="2">
                  <c:v>0.239435967937572</c:v>
                </c:pt>
                <c:pt idx="3">
                  <c:v>0.237418875068174</c:v>
                </c:pt>
                <c:pt idx="4">
                  <c:v>0.227420781149226</c:v>
                </c:pt>
                <c:pt idx="5">
                  <c:v>0.248996390727518</c:v>
                </c:pt>
                <c:pt idx="6">
                  <c:v>0.259209087473191</c:v>
                </c:pt>
                <c:pt idx="7">
                  <c:v>0.271789679645496</c:v>
                </c:pt>
                <c:pt idx="8">
                  <c:v>0.291121423581855</c:v>
                </c:pt>
                <c:pt idx="9">
                  <c:v>0.298423022441582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CCD!$F$47</c:f>
              <c:strCache>
                <c:ptCount val="1"/>
                <c:pt idx="0">
                  <c:v>Inc-Gre-Gro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dLbls>
            <c:delete val="1"/>
          </c:dLbls>
          <c:cat>
            <c:numRef>
              <c:f>CCD!$B$48:$B$57</c:f>
              <c:numCache>
                <c:formatCode>General</c:formatCode>
                <c:ptCount val="10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</c:numCache>
            </c:numRef>
          </c:cat>
          <c:val>
            <c:numRef>
              <c:f>CCD!$F$48:$F$57</c:f>
              <c:numCache>
                <c:formatCode>0.0000_ </c:formatCode>
                <c:ptCount val="10"/>
                <c:pt idx="0">
                  <c:v>0.136103675329439</c:v>
                </c:pt>
                <c:pt idx="1">
                  <c:v>0.159942894183189</c:v>
                </c:pt>
                <c:pt idx="2">
                  <c:v>0.193518867042853</c:v>
                </c:pt>
                <c:pt idx="3">
                  <c:v>0.202410029231087</c:v>
                </c:pt>
                <c:pt idx="4">
                  <c:v>0.204190932925487</c:v>
                </c:pt>
                <c:pt idx="5">
                  <c:v>0.22363092841341</c:v>
                </c:pt>
                <c:pt idx="6">
                  <c:v>0.246694164548541</c:v>
                </c:pt>
                <c:pt idx="7">
                  <c:v>0.265094860686549</c:v>
                </c:pt>
                <c:pt idx="8">
                  <c:v>0.286400320295187</c:v>
                </c:pt>
                <c:pt idx="9">
                  <c:v>0.297425616933854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2599164"/>
        <c:axId val="957056657"/>
      </c:lineChart>
      <c:catAx>
        <c:axId val="342599164"/>
        <c:scaling>
          <c:orientation val="minMax"/>
        </c:scaling>
        <c:delete val="0"/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 defTabSz="914400">
                  <a:defRPr lang="zh-CN"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>
                    <a:latin typeface="Times New Roman" panose="02020603050405020304" charset="0"/>
                    <a:cs typeface="Times New Roman" panose="02020603050405020304" charset="0"/>
                  </a:rPr>
                  <a:t>Years</a:t>
                </a:r>
                <a:endParaRPr lang="en-US" altLang="zh-CN">
                  <a:latin typeface="Times New Roman" panose="02020603050405020304" charset="0"/>
                  <a:cs typeface="Times New Roman" panose="02020603050405020304" charset="0"/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</c:title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</a:p>
        </c:txPr>
        <c:crossAx val="957056657"/>
        <c:crosses val="autoZero"/>
        <c:auto val="1"/>
        <c:lblAlgn val="ctr"/>
        <c:lblOffset val="100"/>
        <c:noMultiLvlLbl val="0"/>
      </c:catAx>
      <c:valAx>
        <c:axId val="957056657"/>
        <c:scaling>
          <c:orientation val="minMax"/>
          <c:min val="0.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0" vertOverflow="ellipsis" vert="horz" wrap="square" anchor="ctr" anchorCtr="1"/>
              <a:lstStyle/>
              <a:p>
                <a:pPr defTabSz="914400">
                  <a:defRPr lang="zh-CN"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>
                    <a:solidFill>
                      <a:schemeClr val="tx1"/>
                    </a:solidFill>
                    <a:latin typeface="Times New Roman" panose="02020603050405020304" charset="0"/>
                    <a:cs typeface="Times New Roman" panose="02020603050405020304" charset="0"/>
                  </a:rPr>
                  <a:t>CCD of the IGG nexus</a:t>
                </a:r>
                <a:endParaRPr lang="en-US" altLang="zh-CN">
                  <a:solidFill>
                    <a:schemeClr val="tx1"/>
                  </a:solidFill>
                  <a:latin typeface="Times New Roman" panose="02020603050405020304" charset="0"/>
                  <a:cs typeface="Times New Roman" panose="02020603050405020304" charset="0"/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</c:title>
        <c:numFmt formatCode="#,##0.00_);[Red]\(#,##0.00\)" sourceLinked="0"/>
        <c:majorTickMark val="in"/>
        <c:minorTickMark val="none"/>
        <c:tickLblPos val="nextTo"/>
        <c:spPr>
          <a:noFill/>
          <a:ln>
            <a:solidFill>
              <a:schemeClr val="accent1"/>
            </a:solidFill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</a:p>
        </c:txPr>
        <c:crossAx val="3425991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</a:p>
        </c:txPr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</a:p>
        </c:txPr>
      </c:legendEntry>
      <c:legendEntry>
        <c:idx val="2"/>
        <c:txPr>
          <a:bodyPr rot="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</a:p>
        </c:txPr>
      </c:legendEntry>
      <c:legendEntry>
        <c:idx val="3"/>
        <c:txPr>
          <a:bodyPr rot="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charset="0"/>
                <a:ea typeface="Times New Roman" panose="02020603050405020304" charset="0"/>
                <a:cs typeface="Times New Roman" panose="02020603050405020304" charset="0"/>
                <a:sym typeface="Times New Roman" panose="02020603050405020304" charset="0"/>
              </a:defRPr>
            </a:pPr>
          </a:p>
        </c:txPr>
      </c:legendEntry>
      <c:layout>
        <c:manualLayout>
          <c:xMode val="edge"/>
          <c:yMode val="edge"/>
          <c:x val="0.129861111111111"/>
          <c:y val="0.116898148148148"/>
          <c:w val="0.244583333333333"/>
          <c:h val="0.269675925925926"/>
        </c:manualLayout>
      </c:layout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charset="0"/>
              <a:ea typeface="Times New Roman" panose="02020603050405020304" charset="0"/>
              <a:cs typeface="Times New Roman" panose="02020603050405020304" charset="0"/>
              <a:sym typeface="Times New Roman" panose="02020603050405020304" charset="0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234950</xdr:colOff>
      <xdr:row>11</xdr:row>
      <xdr:rowOff>87630</xdr:rowOff>
    </xdr:from>
    <xdr:to>
      <xdr:col>4</xdr:col>
      <xdr:colOff>340458</xdr:colOff>
      <xdr:row>26</xdr:row>
      <xdr:rowOff>49530</xdr:rowOff>
    </xdr:to>
    <xdr:graphicFrame>
      <xdr:nvGraphicFramePr>
        <xdr:cNvPr id="4" name="图表 3"/>
        <xdr:cNvGraphicFramePr/>
      </xdr:nvGraphicFramePr>
      <xdr:xfrm>
        <a:off x="234950" y="2183130"/>
        <a:ext cx="4563110" cy="28194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6</xdr:col>
      <xdr:colOff>127000</xdr:colOff>
      <xdr:row>45</xdr:row>
      <xdr:rowOff>158750</xdr:rowOff>
    </xdr:from>
    <xdr:to>
      <xdr:col>10</xdr:col>
      <xdr:colOff>393700</xdr:colOff>
      <xdr:row>60</xdr:row>
      <xdr:rowOff>44450</xdr:rowOff>
    </xdr:to>
    <xdr:graphicFrame>
      <xdr:nvGraphicFramePr>
        <xdr:cNvPr id="4" name="图表 3"/>
        <xdr:cNvGraphicFramePr/>
      </xdr:nvGraphicFramePr>
      <xdr:xfrm>
        <a:off x="5470525" y="917892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AD14"/>
  <sheetViews>
    <sheetView tabSelected="1" workbookViewId="0">
      <selection activeCell="A1" sqref="$A1:$XFD1048576"/>
    </sheetView>
  </sheetViews>
  <sheetFormatPr defaultColWidth="9" defaultRowHeight="18.75"/>
  <cols>
    <col min="1" max="1" width="9" style="122"/>
    <col min="2" max="2" width="10.125" customWidth="1"/>
    <col min="3" max="5" width="12.625"/>
    <col min="6" max="6" width="9.375"/>
    <col min="8" max="8" width="12.625"/>
    <col min="9" max="9" width="11.25" customWidth="1"/>
    <col min="10" max="10" width="11.75" customWidth="1"/>
    <col min="11" max="11" width="10.375" customWidth="1"/>
    <col min="12" max="12" width="8.875" customWidth="1"/>
    <col min="13" max="13" width="8.625" customWidth="1"/>
    <col min="14" max="14" width="9.125" customWidth="1"/>
    <col min="15" max="15" width="9" customWidth="1"/>
    <col min="17" max="17" width="10.375"/>
    <col min="18" max="18" width="12.625"/>
    <col min="20" max="20" width="12.625"/>
    <col min="21" max="21" width="11.625"/>
    <col min="22" max="22" width="11.375" customWidth="1"/>
    <col min="23" max="23" width="12.625"/>
    <col min="28" max="28" width="11.5"/>
  </cols>
  <sheetData>
    <row r="1" spans="2:30">
      <c r="B1" s="123"/>
      <c r="C1" s="123"/>
      <c r="D1" s="123"/>
      <c r="E1" s="123"/>
      <c r="F1" s="123"/>
      <c r="G1" s="123"/>
      <c r="H1" s="123"/>
      <c r="I1" s="123"/>
      <c r="J1" s="123"/>
      <c r="K1" s="139"/>
      <c r="L1" s="140"/>
      <c r="M1" s="139"/>
      <c r="N1" s="139"/>
      <c r="O1" s="141"/>
      <c r="P1" s="139"/>
      <c r="Q1" s="139"/>
      <c r="R1" s="139"/>
      <c r="S1" s="139"/>
      <c r="T1" s="155"/>
      <c r="U1" s="155"/>
      <c r="V1" s="155"/>
      <c r="W1" s="155"/>
      <c r="X1" s="155"/>
      <c r="Y1" s="155"/>
      <c r="Z1" s="155"/>
      <c r="AA1" s="155"/>
      <c r="AB1" s="155"/>
      <c r="AD1" s="139"/>
    </row>
    <row r="2" spans="2:30">
      <c r="B2" s="124"/>
      <c r="C2" s="125"/>
      <c r="D2" s="126"/>
      <c r="E2" s="127"/>
      <c r="F2" s="126"/>
      <c r="G2" s="128"/>
      <c r="H2" s="128"/>
      <c r="I2" s="128"/>
      <c r="J2" s="128"/>
      <c r="K2" s="142"/>
      <c r="L2" s="143"/>
      <c r="M2" s="126"/>
      <c r="N2" s="126"/>
      <c r="O2" s="128"/>
      <c r="P2" s="144"/>
      <c r="Q2" s="126"/>
      <c r="R2" s="128"/>
      <c r="S2" s="125"/>
      <c r="T2" s="144"/>
      <c r="U2" s="134"/>
      <c r="V2" s="144"/>
      <c r="W2" s="126"/>
      <c r="X2" s="126"/>
      <c r="Y2" s="144"/>
      <c r="Z2" s="126"/>
      <c r="AA2" s="126"/>
      <c r="AB2" s="126"/>
      <c r="AD2" s="126"/>
    </row>
    <row r="3" spans="2:30">
      <c r="B3" s="128"/>
      <c r="C3" s="125"/>
      <c r="D3" s="126"/>
      <c r="E3" s="129"/>
      <c r="F3" s="126"/>
      <c r="G3" s="128"/>
      <c r="H3" s="128"/>
      <c r="I3" s="124"/>
      <c r="J3" s="128"/>
      <c r="K3" s="142"/>
      <c r="L3" s="143"/>
      <c r="M3" s="126"/>
      <c r="N3" s="126"/>
      <c r="O3" s="128"/>
      <c r="P3" s="144"/>
      <c r="Q3" s="126"/>
      <c r="R3" s="128"/>
      <c r="S3" s="125"/>
      <c r="T3" s="144"/>
      <c r="U3" s="125"/>
      <c r="V3" s="156"/>
      <c r="W3" s="126"/>
      <c r="X3" s="126"/>
      <c r="Y3" s="144"/>
      <c r="Z3" s="126"/>
      <c r="AA3" s="126"/>
      <c r="AB3" s="126"/>
      <c r="AD3" s="126"/>
    </row>
    <row r="4" spans="2:30">
      <c r="B4" s="128"/>
      <c r="C4" s="125"/>
      <c r="D4" s="126"/>
      <c r="E4" s="129"/>
      <c r="F4" s="126"/>
      <c r="G4" s="128"/>
      <c r="H4" s="128"/>
      <c r="I4" s="124"/>
      <c r="J4" s="128"/>
      <c r="K4" s="145"/>
      <c r="L4" s="146"/>
      <c r="M4" s="126"/>
      <c r="N4" s="126"/>
      <c r="O4" s="128"/>
      <c r="P4" s="144"/>
      <c r="Q4" s="126"/>
      <c r="R4" s="128"/>
      <c r="S4" s="134"/>
      <c r="T4" s="144"/>
      <c r="U4" s="125"/>
      <c r="V4" s="144"/>
      <c r="W4" s="126"/>
      <c r="X4" s="126"/>
      <c r="Y4" s="144"/>
      <c r="Z4" s="126"/>
      <c r="AA4" s="126"/>
      <c r="AB4" s="126"/>
      <c r="AD4" s="126"/>
    </row>
    <row r="5" spans="2:30">
      <c r="B5" s="128"/>
      <c r="C5" s="125"/>
      <c r="D5" s="126"/>
      <c r="E5" s="130"/>
      <c r="F5" s="126"/>
      <c r="G5" s="128"/>
      <c r="H5" s="128"/>
      <c r="I5" s="128"/>
      <c r="J5" s="128"/>
      <c r="K5" s="147"/>
      <c r="L5" s="148"/>
      <c r="M5" s="126"/>
      <c r="N5" s="126"/>
      <c r="O5" s="128"/>
      <c r="P5" s="144"/>
      <c r="Q5" s="126"/>
      <c r="R5" s="128"/>
      <c r="S5" s="134"/>
      <c r="T5" s="156"/>
      <c r="U5" s="125"/>
      <c r="V5" s="144"/>
      <c r="W5" s="126"/>
      <c r="X5" s="126"/>
      <c r="Y5" s="144"/>
      <c r="Z5" s="126"/>
      <c r="AA5" s="126"/>
      <c r="AB5" s="159"/>
      <c r="AD5" s="126"/>
    </row>
    <row r="6" spans="2:30">
      <c r="B6" s="128"/>
      <c r="C6" s="131"/>
      <c r="D6" s="132"/>
      <c r="E6" s="130"/>
      <c r="F6" s="133"/>
      <c r="G6" s="128"/>
      <c r="H6" s="128"/>
      <c r="I6" s="124"/>
      <c r="J6" s="124"/>
      <c r="K6" s="147"/>
      <c r="L6" s="146"/>
      <c r="M6" s="133"/>
      <c r="N6" s="126"/>
      <c r="O6" s="149"/>
      <c r="P6" s="144"/>
      <c r="Q6" s="157"/>
      <c r="R6" s="124"/>
      <c r="S6" s="125"/>
      <c r="T6" s="144"/>
      <c r="U6" s="125"/>
      <c r="V6" s="144"/>
      <c r="W6" s="126"/>
      <c r="X6" s="126"/>
      <c r="Y6" s="144"/>
      <c r="Z6" s="126"/>
      <c r="AA6" s="126"/>
      <c r="AB6" s="159"/>
      <c r="AD6" s="126"/>
    </row>
    <row r="7" spans="2:30">
      <c r="B7" s="128"/>
      <c r="C7" s="134"/>
      <c r="D7" s="126"/>
      <c r="E7" s="135"/>
      <c r="F7" s="126"/>
      <c r="G7" s="128"/>
      <c r="H7" s="128"/>
      <c r="I7" s="128"/>
      <c r="J7" s="128"/>
      <c r="K7" s="150"/>
      <c r="L7" s="151"/>
      <c r="M7" s="126"/>
      <c r="N7" s="152"/>
      <c r="O7" s="128"/>
      <c r="P7" s="144"/>
      <c r="Q7" s="133"/>
      <c r="R7" s="128"/>
      <c r="S7" s="134"/>
      <c r="T7" s="144"/>
      <c r="U7" s="134"/>
      <c r="V7" s="144"/>
      <c r="W7" s="126"/>
      <c r="X7" s="126"/>
      <c r="Y7" s="160"/>
      <c r="Z7" s="161"/>
      <c r="AA7" s="126"/>
      <c r="AB7" s="126"/>
      <c r="AD7" s="126"/>
    </row>
    <row r="8" spans="2:30">
      <c r="B8" s="128"/>
      <c r="C8" s="125"/>
      <c r="D8" s="133"/>
      <c r="E8" s="130"/>
      <c r="F8" s="126"/>
      <c r="G8" s="128"/>
      <c r="H8" s="128"/>
      <c r="I8" s="128"/>
      <c r="J8" s="124"/>
      <c r="K8" s="142"/>
      <c r="L8" s="143"/>
      <c r="M8" s="126"/>
      <c r="N8" s="133"/>
      <c r="O8" s="128"/>
      <c r="P8" s="144"/>
      <c r="Q8" s="126"/>
      <c r="R8" s="128"/>
      <c r="S8" s="125"/>
      <c r="T8" s="144"/>
      <c r="U8" s="134"/>
      <c r="V8" s="144"/>
      <c r="W8" s="126"/>
      <c r="X8" s="126"/>
      <c r="Y8" s="162"/>
      <c r="Z8" s="126"/>
      <c r="AA8" s="126"/>
      <c r="AB8" s="126"/>
      <c r="AD8" s="126"/>
    </row>
    <row r="9" spans="2:30">
      <c r="B9" s="128"/>
      <c r="C9" s="125"/>
      <c r="D9" s="126"/>
      <c r="E9" s="130"/>
      <c r="F9" s="126"/>
      <c r="G9" s="128"/>
      <c r="H9" s="128"/>
      <c r="I9" s="128"/>
      <c r="J9" s="128"/>
      <c r="K9" s="142"/>
      <c r="L9" s="143"/>
      <c r="M9" s="126"/>
      <c r="N9" s="126"/>
      <c r="O9" s="128"/>
      <c r="P9" s="144"/>
      <c r="Q9" s="138"/>
      <c r="R9" s="128"/>
      <c r="S9" s="125"/>
      <c r="T9" s="144"/>
      <c r="U9" s="125"/>
      <c r="V9" s="144"/>
      <c r="W9" s="126"/>
      <c r="X9" s="126"/>
      <c r="Y9" s="162"/>
      <c r="Z9" s="126"/>
      <c r="AA9" s="126"/>
      <c r="AB9" s="126"/>
      <c r="AD9" s="138"/>
    </row>
    <row r="10" spans="2:30">
      <c r="B10" s="128"/>
      <c r="C10" s="136"/>
      <c r="D10" s="126"/>
      <c r="E10" s="130"/>
      <c r="F10" s="126"/>
      <c r="G10" s="128"/>
      <c r="H10" s="128"/>
      <c r="I10" s="137"/>
      <c r="J10" s="137"/>
      <c r="K10" s="142"/>
      <c r="L10" s="143"/>
      <c r="M10" s="126"/>
      <c r="N10" s="126"/>
      <c r="O10" s="128"/>
      <c r="P10" s="144"/>
      <c r="Q10" s="138"/>
      <c r="R10" s="128"/>
      <c r="S10" s="125"/>
      <c r="T10" s="144"/>
      <c r="U10" s="136"/>
      <c r="V10" s="158"/>
      <c r="W10" s="126"/>
      <c r="X10" s="126"/>
      <c r="Y10" s="144"/>
      <c r="Z10" s="126"/>
      <c r="AA10" s="126"/>
      <c r="AB10" s="126"/>
      <c r="AD10" s="138"/>
    </row>
    <row r="11" spans="2:30">
      <c r="B11" s="137"/>
      <c r="C11" s="125"/>
      <c r="D11" s="126"/>
      <c r="E11" s="130"/>
      <c r="F11" s="138"/>
      <c r="G11" s="137"/>
      <c r="H11" s="128"/>
      <c r="I11" s="128"/>
      <c r="J11" s="153"/>
      <c r="K11" s="142"/>
      <c r="L11" s="143"/>
      <c r="M11" s="138"/>
      <c r="N11" s="126"/>
      <c r="O11" s="149"/>
      <c r="P11" s="154"/>
      <c r="Q11" s="126"/>
      <c r="R11" s="128"/>
      <c r="S11" s="125"/>
      <c r="T11" s="156"/>
      <c r="U11" s="125"/>
      <c r="V11" s="144"/>
      <c r="W11" s="126"/>
      <c r="X11" s="126"/>
      <c r="Y11" s="144"/>
      <c r="Z11" s="126"/>
      <c r="AA11" s="126"/>
      <c r="AB11" s="163"/>
      <c r="AD11" s="138"/>
    </row>
    <row r="12" spans="2:28">
      <c r="B12" s="128"/>
      <c r="C12" s="125"/>
      <c r="D12" s="126"/>
      <c r="E12" s="130"/>
      <c r="F12" s="126"/>
      <c r="G12" s="128"/>
      <c r="H12" s="128"/>
      <c r="I12" s="128"/>
      <c r="J12" s="128"/>
      <c r="K12" s="128"/>
      <c r="L12" s="144"/>
      <c r="M12" s="126"/>
      <c r="N12" s="126"/>
      <c r="O12" s="128"/>
      <c r="Q12" s="126"/>
      <c r="R12" s="128"/>
      <c r="S12" s="125"/>
      <c r="T12" s="144"/>
      <c r="V12" s="144"/>
      <c r="W12" s="126"/>
      <c r="X12" s="126"/>
      <c r="Z12" s="126"/>
      <c r="AA12" s="126"/>
      <c r="AB12" s="126"/>
    </row>
    <row r="13" spans="2:28">
      <c r="B13" s="128"/>
      <c r="C13" s="125"/>
      <c r="D13" s="126"/>
      <c r="E13" s="130"/>
      <c r="F13" s="126"/>
      <c r="G13" s="128"/>
      <c r="H13" s="128"/>
      <c r="I13" s="128"/>
      <c r="J13" s="128"/>
      <c r="K13" s="142"/>
      <c r="L13" s="143"/>
      <c r="M13" s="126"/>
      <c r="N13" s="126"/>
      <c r="O13" s="128"/>
      <c r="Q13" s="126"/>
      <c r="R13" s="128"/>
      <c r="S13" s="125"/>
      <c r="T13" s="144"/>
      <c r="V13" s="144"/>
      <c r="W13" s="126"/>
      <c r="X13" s="126"/>
      <c r="Z13" s="126"/>
      <c r="AA13" s="126"/>
      <c r="AB13" s="126"/>
    </row>
    <row r="14" spans="2:28">
      <c r="B14" s="128"/>
      <c r="C14" s="125"/>
      <c r="D14" s="126"/>
      <c r="E14" s="130"/>
      <c r="F14" s="126"/>
      <c r="G14" s="128"/>
      <c r="H14" s="128"/>
      <c r="I14" s="128"/>
      <c r="J14" s="128"/>
      <c r="K14" s="142"/>
      <c r="L14" s="143"/>
      <c r="M14" s="126"/>
      <c r="N14" s="126"/>
      <c r="O14" s="128"/>
      <c r="Q14" s="126"/>
      <c r="R14" s="128"/>
      <c r="S14" s="125"/>
      <c r="T14" s="144"/>
      <c r="W14" s="126"/>
      <c r="AB14" s="126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13"/>
  <sheetViews>
    <sheetView zoomScale="110" zoomScaleNormal="110" workbookViewId="0">
      <selection activeCell="A1" sqref="$A1:$XFD1048576"/>
    </sheetView>
  </sheetViews>
  <sheetFormatPr defaultColWidth="9" defaultRowHeight="15.75"/>
  <cols>
    <col min="1" max="1" width="9" style="111"/>
    <col min="2" max="2" width="10.75" style="111" customWidth="1"/>
    <col min="3" max="3" width="8.25" style="111" customWidth="1"/>
    <col min="4" max="4" width="9.625" style="111" customWidth="1"/>
    <col min="5" max="5" width="9.25" style="111" customWidth="1"/>
    <col min="6" max="6" width="8.5" style="111" customWidth="1"/>
    <col min="7" max="7" width="8.125" style="111" customWidth="1"/>
    <col min="8" max="8" width="10.75" style="111" customWidth="1"/>
    <col min="9" max="9" width="10.25" style="111" customWidth="1"/>
    <col min="10" max="10" width="8.375" style="111" customWidth="1"/>
    <col min="11" max="18" width="11.125" style="111"/>
    <col min="19" max="19" width="12.625" style="111" customWidth="1"/>
    <col min="20" max="21" width="9.875" style="111" customWidth="1"/>
    <col min="22" max="22" width="10.25" style="111" customWidth="1"/>
    <col min="23" max="23" width="9.5" style="111" customWidth="1"/>
    <col min="24" max="24" width="8.625" style="111" customWidth="1"/>
    <col min="25" max="25" width="8.75" style="111" customWidth="1"/>
    <col min="26" max="26" width="10.375" style="111" customWidth="1"/>
    <col min="27" max="27" width="9.625" style="111" customWidth="1"/>
    <col min="28" max="28" width="8.875" style="111" customWidth="1"/>
    <col min="29" max="16384" width="9" style="111"/>
  </cols>
  <sheetData>
    <row r="1" ht="135" customHeight="1" spans="1:28">
      <c r="A1" s="112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115" t="s">
        <v>10</v>
      </c>
      <c r="L1" s="115" t="s">
        <v>11</v>
      </c>
      <c r="M1" s="115" t="s">
        <v>12</v>
      </c>
      <c r="N1" s="115" t="s">
        <v>13</v>
      </c>
      <c r="O1" s="115" t="s">
        <v>14</v>
      </c>
      <c r="P1" s="115" t="s">
        <v>15</v>
      </c>
      <c r="Q1" s="115" t="s">
        <v>16</v>
      </c>
      <c r="R1" s="115" t="s">
        <v>17</v>
      </c>
      <c r="S1" s="115" t="s">
        <v>18</v>
      </c>
      <c r="T1" s="118" t="s">
        <v>19</v>
      </c>
      <c r="U1" s="118" t="s">
        <v>20</v>
      </c>
      <c r="V1" s="118" t="s">
        <v>21</v>
      </c>
      <c r="W1" s="118" t="s">
        <v>22</v>
      </c>
      <c r="X1" s="118" t="s">
        <v>23</v>
      </c>
      <c r="Y1" s="118" t="s">
        <v>24</v>
      </c>
      <c r="Z1" s="118" t="s">
        <v>25</v>
      </c>
      <c r="AA1" s="121" t="s">
        <v>26</v>
      </c>
      <c r="AB1" s="118" t="s">
        <v>27</v>
      </c>
    </row>
    <row r="2" spans="1:28">
      <c r="A2" s="112">
        <v>2009</v>
      </c>
      <c r="B2" s="113">
        <v>0</v>
      </c>
      <c r="C2" s="113">
        <v>0</v>
      </c>
      <c r="D2" s="113">
        <v>0</v>
      </c>
      <c r="E2" s="113">
        <v>0</v>
      </c>
      <c r="F2" s="113">
        <v>0</v>
      </c>
      <c r="G2" s="113">
        <v>1</v>
      </c>
      <c r="H2" s="113">
        <v>0.227333333333333</v>
      </c>
      <c r="I2" s="113">
        <v>0.222720094580682</v>
      </c>
      <c r="J2" s="113">
        <v>0.88</v>
      </c>
      <c r="K2" s="116">
        <v>1</v>
      </c>
      <c r="L2" s="116">
        <v>0</v>
      </c>
      <c r="M2" s="116">
        <v>0</v>
      </c>
      <c r="N2" s="117">
        <v>1</v>
      </c>
      <c r="O2" s="117">
        <v>0</v>
      </c>
      <c r="P2" s="116">
        <v>1</v>
      </c>
      <c r="Q2" s="116">
        <v>0</v>
      </c>
      <c r="R2" s="116">
        <v>0</v>
      </c>
      <c r="S2" s="116">
        <v>0.126280929545769</v>
      </c>
      <c r="T2" s="119">
        <v>0.294716445853529</v>
      </c>
      <c r="U2" s="120">
        <v>0</v>
      </c>
      <c r="V2" s="120">
        <v>0</v>
      </c>
      <c r="W2" s="120">
        <v>0</v>
      </c>
      <c r="X2" s="120">
        <v>0</v>
      </c>
      <c r="Y2" s="120">
        <v>0</v>
      </c>
      <c r="Z2" s="120">
        <v>0</v>
      </c>
      <c r="AA2" s="120">
        <v>0.987074539248256</v>
      </c>
      <c r="AB2" s="120">
        <v>0.660448444114857</v>
      </c>
    </row>
    <row r="3" spans="1:28">
      <c r="A3" s="112">
        <v>2010</v>
      </c>
      <c r="B3" s="113">
        <v>0.0330350317787464</v>
      </c>
      <c r="C3" s="113">
        <v>0.210584465804883</v>
      </c>
      <c r="D3" s="113">
        <v>0.0604767512737636</v>
      </c>
      <c r="E3" s="113">
        <v>0.238532110091743</v>
      </c>
      <c r="F3" s="113">
        <v>0.208869071374581</v>
      </c>
      <c r="G3" s="113">
        <v>0.268041237113402</v>
      </c>
      <c r="H3" s="113">
        <v>0.291333333333333</v>
      </c>
      <c r="I3" s="113">
        <v>0.168146457261967</v>
      </c>
      <c r="J3" s="113">
        <v>0.98</v>
      </c>
      <c r="K3" s="116">
        <v>0.813065877308112</v>
      </c>
      <c r="L3" s="116">
        <v>0.15644374534769</v>
      </c>
      <c r="M3" s="116">
        <v>0.80377034460912</v>
      </c>
      <c r="N3" s="117">
        <v>0.972861730516983</v>
      </c>
      <c r="O3" s="117">
        <v>0.414173228346457</v>
      </c>
      <c r="P3" s="116">
        <v>0.117647058823529</v>
      </c>
      <c r="Q3" s="116">
        <v>0.282114320835894</v>
      </c>
      <c r="R3" s="116">
        <v>0.132234572633193</v>
      </c>
      <c r="S3" s="116">
        <v>0</v>
      </c>
      <c r="T3" s="119">
        <v>0.361395466107378</v>
      </c>
      <c r="U3" s="120">
        <v>0.213260420654808</v>
      </c>
      <c r="V3" s="120">
        <v>0.13681061766336</v>
      </c>
      <c r="W3" s="120">
        <v>0.319224342773315</v>
      </c>
      <c r="X3" s="120">
        <v>0.60667170825981</v>
      </c>
      <c r="Y3" s="120">
        <v>0.446153846153846</v>
      </c>
      <c r="Z3" s="120">
        <v>0.291900082241017</v>
      </c>
      <c r="AA3" s="120">
        <v>0.989704256586957</v>
      </c>
      <c r="AB3" s="120">
        <v>0.725177868526789</v>
      </c>
    </row>
    <row r="4" spans="1:28">
      <c r="A4" s="112">
        <v>2011</v>
      </c>
      <c r="B4" s="113">
        <v>0.272286111683668</v>
      </c>
      <c r="C4" s="113">
        <v>0.171141310352447</v>
      </c>
      <c r="D4" s="113">
        <v>0.0825036093212198</v>
      </c>
      <c r="E4" s="113">
        <v>0.165137614678899</v>
      </c>
      <c r="F4" s="113">
        <v>0.211524157319616</v>
      </c>
      <c r="G4" s="113">
        <v>0.688659793814433</v>
      </c>
      <c r="H4" s="113">
        <v>0.442</v>
      </c>
      <c r="I4" s="113">
        <v>0.0723543944017997</v>
      </c>
      <c r="J4" s="113">
        <v>0.87</v>
      </c>
      <c r="K4" s="116">
        <v>0.330507053138584</v>
      </c>
      <c r="L4" s="116">
        <v>0.309815886973743</v>
      </c>
      <c r="M4" s="116">
        <v>0.785888191365656</v>
      </c>
      <c r="N4" s="117">
        <v>0.981907820344658</v>
      </c>
      <c r="O4" s="117">
        <v>0.560629921259843</v>
      </c>
      <c r="P4" s="116">
        <v>0.595588235294118</v>
      </c>
      <c r="Q4" s="116">
        <v>0.511370620774432</v>
      </c>
      <c r="R4" s="116">
        <v>0.149865848984285</v>
      </c>
      <c r="S4" s="116">
        <v>0.15881432156434</v>
      </c>
      <c r="T4" s="119">
        <v>1</v>
      </c>
      <c r="U4" s="120">
        <v>0.524120209000286</v>
      </c>
      <c r="V4" s="120">
        <v>0.120830262104051</v>
      </c>
      <c r="W4" s="120">
        <v>0.660279453140341</v>
      </c>
      <c r="X4" s="120">
        <v>0.611349186342884</v>
      </c>
      <c r="Y4" s="120">
        <v>0.505769230769231</v>
      </c>
      <c r="Z4" s="120">
        <v>0.449588692155682</v>
      </c>
      <c r="AA4" s="120">
        <v>0</v>
      </c>
      <c r="AB4" s="120">
        <v>0.727104089269139</v>
      </c>
    </row>
    <row r="5" spans="1:28">
      <c r="A5" s="112">
        <v>2012</v>
      </c>
      <c r="B5" s="113">
        <v>0.737098021341015</v>
      </c>
      <c r="C5" s="113">
        <v>0.213899016683239</v>
      </c>
      <c r="D5" s="113">
        <v>0.149019499015555</v>
      </c>
      <c r="E5" s="113">
        <v>0.220183486238532</v>
      </c>
      <c r="F5" s="113">
        <v>0.285166450317967</v>
      </c>
      <c r="G5" s="113">
        <v>0.408247422680412</v>
      </c>
      <c r="H5" s="113">
        <v>0.5</v>
      </c>
      <c r="I5" s="113">
        <v>0.0392021399856409</v>
      </c>
      <c r="J5" s="113">
        <v>1</v>
      </c>
      <c r="K5" s="116">
        <v>0.216057632802148</v>
      </c>
      <c r="L5" s="116">
        <v>0.358933751106815</v>
      </c>
      <c r="M5" s="116">
        <v>0.798442674365292</v>
      </c>
      <c r="N5" s="117">
        <v>0.990953910172329</v>
      </c>
      <c r="O5" s="117">
        <v>0.566929133858268</v>
      </c>
      <c r="P5" s="116">
        <v>0.0477941176470588</v>
      </c>
      <c r="Q5" s="116">
        <v>0.737246465888138</v>
      </c>
      <c r="R5" s="116">
        <v>0.195860482943657</v>
      </c>
      <c r="S5" s="116">
        <v>0.324642387973628</v>
      </c>
      <c r="T5" s="119">
        <v>0.747305560200279</v>
      </c>
      <c r="U5" s="120">
        <v>0.668014750305878</v>
      </c>
      <c r="V5" s="120">
        <v>0.203226084070928</v>
      </c>
      <c r="W5" s="120">
        <v>0.769692543367656</v>
      </c>
      <c r="X5" s="120">
        <v>0.625325602890513</v>
      </c>
      <c r="Y5" s="120">
        <v>0.567307692307692</v>
      </c>
      <c r="Z5" s="120">
        <v>0.574852583009951</v>
      </c>
      <c r="AA5" s="120">
        <v>0.978294275413265</v>
      </c>
      <c r="AB5" s="120">
        <v>0.759800824441518</v>
      </c>
    </row>
    <row r="6" spans="1:28">
      <c r="A6" s="112">
        <v>2013</v>
      </c>
      <c r="B6" s="113">
        <v>0.5335233623201</v>
      </c>
      <c r="C6" s="113">
        <v>0.198431112584245</v>
      </c>
      <c r="D6" s="113">
        <v>1</v>
      </c>
      <c r="E6" s="113">
        <v>0.467889908256881</v>
      </c>
      <c r="F6" s="113">
        <v>0.407277772220575</v>
      </c>
      <c r="G6" s="113">
        <v>0.494845360824742</v>
      </c>
      <c r="H6" s="113">
        <v>0.667583333333333</v>
      </c>
      <c r="I6" s="113">
        <v>0</v>
      </c>
      <c r="J6" s="113">
        <v>0.0900000000000002</v>
      </c>
      <c r="K6" s="116">
        <v>0.233898994971475</v>
      </c>
      <c r="L6" s="116">
        <v>0.383030373858835</v>
      </c>
      <c r="M6" s="116">
        <v>0.812507910845762</v>
      </c>
      <c r="N6" s="117">
        <v>0.656248586548464</v>
      </c>
      <c r="O6" s="117">
        <v>0.653543307086614</v>
      </c>
      <c r="P6" s="116">
        <v>0</v>
      </c>
      <c r="Q6" s="116">
        <v>0.800245851259988</v>
      </c>
      <c r="R6" s="116">
        <v>0.324645458029897</v>
      </c>
      <c r="S6" s="116">
        <v>1</v>
      </c>
      <c r="T6" s="119">
        <v>0.47231849167046</v>
      </c>
      <c r="U6" s="120">
        <v>0.177401930846239</v>
      </c>
      <c r="V6" s="120">
        <v>0.288733237480972</v>
      </c>
      <c r="W6" s="120">
        <v>0.832495710618772</v>
      </c>
      <c r="X6" s="120">
        <v>0.583312326695236</v>
      </c>
      <c r="Y6" s="120">
        <v>0.655769230769231</v>
      </c>
      <c r="Z6" s="120">
        <v>0.603061598027989</v>
      </c>
      <c r="AA6" s="120">
        <v>0.993551838494689</v>
      </c>
      <c r="AB6" s="120">
        <v>0</v>
      </c>
    </row>
    <row r="7" spans="1:28">
      <c r="A7" s="112">
        <v>2014</v>
      </c>
      <c r="B7" s="113">
        <v>0.498923576210259</v>
      </c>
      <c r="C7" s="113">
        <v>0.425256877693073</v>
      </c>
      <c r="D7" s="113">
        <v>0.255703057785995</v>
      </c>
      <c r="E7" s="113">
        <v>0.651376146788991</v>
      </c>
      <c r="F7" s="113">
        <v>0.928856736488439</v>
      </c>
      <c r="G7" s="113">
        <v>0.377319587628866</v>
      </c>
      <c r="H7" s="113">
        <v>0</v>
      </c>
      <c r="I7" s="113">
        <v>0.81570620300954</v>
      </c>
      <c r="J7" s="113">
        <v>0</v>
      </c>
      <c r="K7" s="116">
        <v>0.220720147658782</v>
      </c>
      <c r="L7" s="116">
        <v>0.439719434784485</v>
      </c>
      <c r="M7" s="116">
        <v>0.8193998558594</v>
      </c>
      <c r="N7" s="117">
        <v>0.692392238454928</v>
      </c>
      <c r="O7" s="117">
        <v>0.768503937007874</v>
      </c>
      <c r="P7" s="116">
        <v>0.253676470588235</v>
      </c>
      <c r="Q7" s="116">
        <v>0.854025814382299</v>
      </c>
      <c r="R7" s="116">
        <v>0.425450364124186</v>
      </c>
      <c r="S7" s="116">
        <v>0.632832442276862</v>
      </c>
      <c r="T7" s="119">
        <v>0.274247222713615</v>
      </c>
      <c r="U7" s="120">
        <v>0.82593733351032</v>
      </c>
      <c r="V7" s="120">
        <v>0.23504961166863</v>
      </c>
      <c r="W7" s="120">
        <v>0.88045426815705</v>
      </c>
      <c r="X7" s="120">
        <v>0.698764809679859</v>
      </c>
      <c r="Y7" s="120">
        <v>0.732692307692308</v>
      </c>
      <c r="Z7" s="120">
        <v>0.669973660809601</v>
      </c>
      <c r="AA7" s="120">
        <v>0.988468910731222</v>
      </c>
      <c r="AB7" s="120">
        <v>0.835265185118285</v>
      </c>
    </row>
    <row r="8" spans="1:28">
      <c r="A8" s="112">
        <v>2015</v>
      </c>
      <c r="B8" s="113">
        <v>0.553965316932314</v>
      </c>
      <c r="C8" s="113">
        <v>0.665230361286046</v>
      </c>
      <c r="D8" s="113">
        <v>0.299027226564572</v>
      </c>
      <c r="E8" s="113">
        <v>0.715596330275229</v>
      </c>
      <c r="F8" s="113">
        <v>0.952743921786963</v>
      </c>
      <c r="G8" s="113">
        <v>0.290721649484536</v>
      </c>
      <c r="H8" s="113">
        <v>0.732</v>
      </c>
      <c r="I8" s="113">
        <v>0.832418236301633</v>
      </c>
      <c r="J8" s="113">
        <v>0.21</v>
      </c>
      <c r="K8" s="116">
        <v>0</v>
      </c>
      <c r="L8" s="116">
        <v>0.428132725203386</v>
      </c>
      <c r="M8" s="116">
        <v>0.834225708339692</v>
      </c>
      <c r="N8" s="117">
        <v>0.369804152155231</v>
      </c>
      <c r="O8" s="117">
        <v>0.795275590551181</v>
      </c>
      <c r="P8" s="116">
        <v>0.584558823529412</v>
      </c>
      <c r="Q8" s="116">
        <v>0.903503380454825</v>
      </c>
      <c r="R8" s="116">
        <v>0.499808355691836</v>
      </c>
      <c r="S8" s="116">
        <v>0.417460853160533</v>
      </c>
      <c r="T8" s="119">
        <v>0.0709978451436625</v>
      </c>
      <c r="U8" s="120">
        <v>0.795323318763931</v>
      </c>
      <c r="V8" s="120">
        <v>1</v>
      </c>
      <c r="W8" s="120">
        <v>0.908639662011279</v>
      </c>
      <c r="X8" s="120">
        <v>0.81334901828978</v>
      </c>
      <c r="Y8" s="120">
        <v>0.801923076923077</v>
      </c>
      <c r="Z8" s="120">
        <v>0.688666793131041</v>
      </c>
      <c r="AA8" s="120">
        <v>0.991155594294483</v>
      </c>
      <c r="AB8" s="120">
        <v>0.82587059715559</v>
      </c>
    </row>
    <row r="9" spans="1:28">
      <c r="A9" s="112">
        <v>2016</v>
      </c>
      <c r="B9" s="113">
        <v>0.787403449799908</v>
      </c>
      <c r="C9" s="113">
        <v>0.844216108717269</v>
      </c>
      <c r="D9" s="113">
        <v>0.337181718966621</v>
      </c>
      <c r="E9" s="113">
        <v>0.660550458715596</v>
      </c>
      <c r="F9" s="113">
        <v>0.954236870868121</v>
      </c>
      <c r="G9" s="113">
        <v>0.230927835051546</v>
      </c>
      <c r="H9" s="113">
        <v>0.911625</v>
      </c>
      <c r="I9" s="113">
        <v>0.902473882555455</v>
      </c>
      <c r="J9" s="113">
        <v>0.33</v>
      </c>
      <c r="K9" s="116">
        <v>0.0846130644366599</v>
      </c>
      <c r="L9" s="116">
        <v>0.88646479195028</v>
      </c>
      <c r="M9" s="116">
        <v>0.969230963461253</v>
      </c>
      <c r="N9" s="117">
        <v>0.250938531819621</v>
      </c>
      <c r="O9" s="117">
        <v>0.897637795275591</v>
      </c>
      <c r="P9" s="116">
        <v>0.786764705882353</v>
      </c>
      <c r="Q9" s="116">
        <v>0.910571604179471</v>
      </c>
      <c r="R9" s="116">
        <v>0.568417018014565</v>
      </c>
      <c r="S9" s="116">
        <v>0.407392367453156</v>
      </c>
      <c r="T9" s="119">
        <v>0</v>
      </c>
      <c r="U9" s="120">
        <v>0.875910337604202</v>
      </c>
      <c r="V9" s="120">
        <v>0.542842357678744</v>
      </c>
      <c r="W9" s="120">
        <v>0.91870636618038</v>
      </c>
      <c r="X9" s="120">
        <v>0.947623449009887</v>
      </c>
      <c r="Y9" s="120">
        <v>0.934615384615385</v>
      </c>
      <c r="Z9" s="120">
        <v>0.893774866709938</v>
      </c>
      <c r="AA9" s="120">
        <v>1</v>
      </c>
      <c r="AB9" s="120">
        <v>0.868477086418355</v>
      </c>
    </row>
    <row r="10" spans="1:28">
      <c r="A10" s="112">
        <v>2017</v>
      </c>
      <c r="B10" s="113">
        <v>0.806618107035511</v>
      </c>
      <c r="C10" s="113">
        <v>0.964202850513756</v>
      </c>
      <c r="D10" s="113">
        <v>0.4233946628731</v>
      </c>
      <c r="E10" s="113">
        <v>0.954128440366973</v>
      </c>
      <c r="F10" s="113">
        <v>0.966180463517383</v>
      </c>
      <c r="G10" s="113">
        <v>0.131958762886598</v>
      </c>
      <c r="H10" s="113">
        <v>0.898416666666667</v>
      </c>
      <c r="I10" s="113">
        <v>0.952156327928456</v>
      </c>
      <c r="J10" s="113">
        <v>0.43</v>
      </c>
      <c r="K10" s="116">
        <v>0.220267860790704</v>
      </c>
      <c r="L10" s="116">
        <v>0.989471434422303</v>
      </c>
      <c r="M10" s="116">
        <v>1</v>
      </c>
      <c r="N10" s="117">
        <v>0</v>
      </c>
      <c r="O10" s="117">
        <v>0.94488188976378</v>
      </c>
      <c r="P10" s="116">
        <v>0.705882352941177</v>
      </c>
      <c r="Q10" s="116">
        <v>0.966502765826675</v>
      </c>
      <c r="R10" s="116">
        <v>0.755078574166347</v>
      </c>
      <c r="S10" s="116">
        <v>0.51455849620464</v>
      </c>
      <c r="T10" s="119">
        <v>0.0674072173201515</v>
      </c>
      <c r="U10" s="120">
        <v>0.8687826256062</v>
      </c>
      <c r="V10" s="120">
        <v>0.700457227927157</v>
      </c>
      <c r="W10" s="120">
        <v>0.962619350784349</v>
      </c>
      <c r="X10" s="120">
        <v>1</v>
      </c>
      <c r="Y10" s="120">
        <v>1</v>
      </c>
      <c r="Z10" s="120">
        <v>0.972523223321316</v>
      </c>
      <c r="AA10" s="120">
        <v>0.996081476909757</v>
      </c>
      <c r="AB10" s="120">
        <v>1</v>
      </c>
    </row>
    <row r="11" spans="1:28">
      <c r="A11" s="112">
        <v>2018</v>
      </c>
      <c r="B11" s="113">
        <v>1</v>
      </c>
      <c r="C11" s="113">
        <v>1</v>
      </c>
      <c r="D11" s="113">
        <v>0.349254195676329</v>
      </c>
      <c r="E11" s="113">
        <v>1</v>
      </c>
      <c r="F11" s="113">
        <v>1</v>
      </c>
      <c r="G11" s="113">
        <v>0</v>
      </c>
      <c r="H11" s="113">
        <v>1</v>
      </c>
      <c r="I11" s="113">
        <v>1</v>
      </c>
      <c r="J11" s="113">
        <v>0.67</v>
      </c>
      <c r="K11" s="116">
        <v>0.288454795763779</v>
      </c>
      <c r="L11" s="116">
        <v>1</v>
      </c>
      <c r="M11" s="116">
        <v>1</v>
      </c>
      <c r="N11" s="117">
        <v>0.141978379845312</v>
      </c>
      <c r="O11" s="117">
        <v>1</v>
      </c>
      <c r="P11" s="116">
        <v>0.371323529411765</v>
      </c>
      <c r="Q11" s="116">
        <v>1</v>
      </c>
      <c r="R11" s="116">
        <v>1</v>
      </c>
      <c r="S11" s="116">
        <v>0.460217968301632</v>
      </c>
      <c r="T11" s="119">
        <v>0.0486985390031216</v>
      </c>
      <c r="U11" s="120">
        <v>1</v>
      </c>
      <c r="V11" s="120">
        <v>0.857539328931387</v>
      </c>
      <c r="W11" s="120">
        <v>1</v>
      </c>
      <c r="X11" s="120">
        <v>0.948673780914769</v>
      </c>
      <c r="Y11" s="120">
        <v>0.923197115384615</v>
      </c>
      <c r="Z11" s="120">
        <v>1</v>
      </c>
      <c r="AA11" s="120">
        <v>0.999845695149632</v>
      </c>
      <c r="AB11" s="120">
        <v>0.944819838697342</v>
      </c>
    </row>
    <row r="12" ht="51" customHeight="1" spans="1:28">
      <c r="A12" s="114" t="s">
        <v>28</v>
      </c>
      <c r="B12" s="113">
        <v>5.22285297710152</v>
      </c>
      <c r="C12" s="113">
        <v>4.69296210363496</v>
      </c>
      <c r="D12" s="113">
        <v>2.95656072147716</v>
      </c>
      <c r="E12" s="113">
        <v>5.07339449541284</v>
      </c>
      <c r="F12" s="113">
        <v>5.91485544389365</v>
      </c>
      <c r="G12" s="113">
        <v>3.89072164948454</v>
      </c>
      <c r="H12" s="113">
        <v>5.67029166666667</v>
      </c>
      <c r="I12" s="113">
        <v>5.00517773602517</v>
      </c>
      <c r="J12" s="113">
        <v>5.46</v>
      </c>
      <c r="K12" s="116">
        <v>3.40758542687024</v>
      </c>
      <c r="L12" s="116">
        <v>4.95201214364754</v>
      </c>
      <c r="M12" s="116">
        <v>7.82346564884618</v>
      </c>
      <c r="N12" s="116">
        <v>6.05708534985753</v>
      </c>
      <c r="O12" s="116">
        <v>6.60157480314961</v>
      </c>
      <c r="P12" s="116">
        <v>4.46323529411765</v>
      </c>
      <c r="Q12" s="116">
        <v>6.96558082360172</v>
      </c>
      <c r="R12" s="116">
        <v>4.05136067458796</v>
      </c>
      <c r="S12" s="116">
        <v>4.04219976648056</v>
      </c>
      <c r="T12" s="120">
        <v>3.3370867880122</v>
      </c>
      <c r="U12" s="120">
        <v>5.94875092629186</v>
      </c>
      <c r="V12" s="120">
        <v>4.08548872752523</v>
      </c>
      <c r="W12" s="120">
        <v>7.25211169703314</v>
      </c>
      <c r="X12" s="120">
        <v>6.83506988208274</v>
      </c>
      <c r="Y12" s="120">
        <v>6.56742788461538</v>
      </c>
      <c r="Z12" s="120">
        <v>6.14434149940654</v>
      </c>
      <c r="AA12" s="120">
        <v>8.92417658682826</v>
      </c>
      <c r="AB12" s="120">
        <v>7.34696393374187</v>
      </c>
    </row>
    <row r="13" spans="1:28">
      <c r="A13" s="111" t="s">
        <v>29</v>
      </c>
      <c r="B13" s="113">
        <v>0.326428311068845</v>
      </c>
      <c r="C13" s="113">
        <v>0.293310131477185</v>
      </c>
      <c r="D13" s="113">
        <v>0.184785045092322</v>
      </c>
      <c r="E13" s="113">
        <v>0.317087155963303</v>
      </c>
      <c r="F13" s="113">
        <v>0.369678465243353</v>
      </c>
      <c r="G13" s="113">
        <v>0.243170103092784</v>
      </c>
      <c r="H13" s="113">
        <v>0.354393229166667</v>
      </c>
      <c r="I13" s="113">
        <v>0.312823608501573</v>
      </c>
      <c r="J13" s="113">
        <v>0.34125</v>
      </c>
      <c r="K13" s="116">
        <v>0.21297408917939</v>
      </c>
      <c r="L13" s="116">
        <v>0.309500758977971</v>
      </c>
      <c r="M13" s="116">
        <v>0.488966603052886</v>
      </c>
      <c r="N13" s="116">
        <v>0.378567834366095</v>
      </c>
      <c r="O13" s="116">
        <v>0.41259842519685</v>
      </c>
      <c r="P13" s="116">
        <v>0.278952205882353</v>
      </c>
      <c r="Q13" s="116">
        <v>0.435348801475108</v>
      </c>
      <c r="R13" s="116">
        <v>0.253210042161748</v>
      </c>
      <c r="S13" s="116">
        <v>0.252637485405035</v>
      </c>
      <c r="T13" s="120">
        <v>0.208567924250762</v>
      </c>
      <c r="U13" s="120">
        <v>0.371796932893241</v>
      </c>
      <c r="V13" s="120">
        <v>0.255343045470327</v>
      </c>
      <c r="W13" s="120">
        <v>0.453256981064571</v>
      </c>
      <c r="X13" s="120">
        <v>0.427191867630171</v>
      </c>
      <c r="Y13" s="120">
        <v>0.410464242788462</v>
      </c>
      <c r="Z13" s="120">
        <v>0.384021343712908</v>
      </c>
      <c r="AA13" s="120">
        <v>0.557761036676766</v>
      </c>
      <c r="AB13" s="120">
        <v>0.459185245858867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7"/>
  <sheetViews>
    <sheetView zoomScale="130" zoomScaleNormal="130" topLeftCell="A4" workbookViewId="0">
      <selection activeCell="E2" sqref="E2"/>
    </sheetView>
  </sheetViews>
  <sheetFormatPr defaultColWidth="9" defaultRowHeight="15"/>
  <cols>
    <col min="1" max="1" width="10.7666666666667" style="8" customWidth="1"/>
    <col min="2" max="2" width="11.125" style="8"/>
    <col min="3" max="4" width="9.375" style="8"/>
    <col min="5" max="28" width="9" style="8"/>
    <col min="29" max="29" width="12.625" style="8"/>
    <col min="30" max="16384" width="9" style="8"/>
  </cols>
  <sheetData>
    <row r="1" spans="2:28">
      <c r="B1" s="6" t="s">
        <v>30</v>
      </c>
      <c r="C1" s="6"/>
      <c r="D1" s="6"/>
      <c r="E1" s="6"/>
      <c r="F1" s="6"/>
      <c r="G1" s="6"/>
      <c r="H1" s="6"/>
      <c r="I1" s="6"/>
      <c r="J1" s="6"/>
      <c r="K1" s="99" t="s">
        <v>31</v>
      </c>
      <c r="L1" s="99"/>
      <c r="M1" s="99"/>
      <c r="N1" s="99"/>
      <c r="O1" s="99"/>
      <c r="P1" s="99"/>
      <c r="Q1" s="99"/>
      <c r="R1" s="99"/>
      <c r="S1" s="99"/>
      <c r="T1" s="105" t="s">
        <v>32</v>
      </c>
      <c r="U1" s="105"/>
      <c r="V1" s="105"/>
      <c r="W1" s="105"/>
      <c r="X1" s="105"/>
      <c r="Y1" s="105"/>
      <c r="Z1" s="105"/>
      <c r="AA1" s="105"/>
      <c r="AB1" s="105"/>
    </row>
    <row r="2" ht="135" spans="1:29">
      <c r="A2" s="84" t="s">
        <v>33</v>
      </c>
      <c r="B2" s="85" t="s">
        <v>1</v>
      </c>
      <c r="C2" s="85" t="s">
        <v>2</v>
      </c>
      <c r="D2" s="85" t="s">
        <v>3</v>
      </c>
      <c r="E2" s="85" t="s">
        <v>4</v>
      </c>
      <c r="F2" s="85" t="s">
        <v>5</v>
      </c>
      <c r="G2" s="85" t="s">
        <v>6</v>
      </c>
      <c r="H2" s="85" t="s">
        <v>7</v>
      </c>
      <c r="I2" s="85" t="s">
        <v>8</v>
      </c>
      <c r="J2" s="100" t="s">
        <v>9</v>
      </c>
      <c r="K2" s="101" t="s">
        <v>10</v>
      </c>
      <c r="L2" s="101" t="s">
        <v>11</v>
      </c>
      <c r="M2" s="102" t="s">
        <v>34</v>
      </c>
      <c r="N2" s="101" t="s">
        <v>13</v>
      </c>
      <c r="O2" s="101" t="s">
        <v>14</v>
      </c>
      <c r="P2" s="102" t="s">
        <v>15</v>
      </c>
      <c r="Q2" s="101" t="s">
        <v>16</v>
      </c>
      <c r="R2" s="101" t="s">
        <v>17</v>
      </c>
      <c r="S2" s="102" t="s">
        <v>18</v>
      </c>
      <c r="T2" s="106" t="s">
        <v>19</v>
      </c>
      <c r="U2" s="106" t="s">
        <v>20</v>
      </c>
      <c r="V2" s="106" t="s">
        <v>21</v>
      </c>
      <c r="W2" s="106" t="s">
        <v>22</v>
      </c>
      <c r="X2" s="106" t="s">
        <v>23</v>
      </c>
      <c r="Y2" s="106" t="s">
        <v>24</v>
      </c>
      <c r="Z2" s="106" t="s">
        <v>25</v>
      </c>
      <c r="AA2" s="106" t="s">
        <v>26</v>
      </c>
      <c r="AB2" s="106" t="s">
        <v>27</v>
      </c>
      <c r="AC2" s="8" t="s">
        <v>35</v>
      </c>
    </row>
    <row r="3" spans="1:28">
      <c r="A3" s="86"/>
      <c r="B3" s="87">
        <v>0</v>
      </c>
      <c r="C3" s="87">
        <v>0</v>
      </c>
      <c r="D3" s="87">
        <v>0</v>
      </c>
      <c r="E3" s="87">
        <v>0</v>
      </c>
      <c r="F3" s="87">
        <v>0</v>
      </c>
      <c r="G3" s="87">
        <v>0.257021727609963</v>
      </c>
      <c r="H3" s="87">
        <v>0.040091999970607</v>
      </c>
      <c r="I3" s="87">
        <v>0.0444979391995685</v>
      </c>
      <c r="J3" s="87">
        <v>0.161172161172161</v>
      </c>
      <c r="K3" s="103">
        <v>0.293462928945106</v>
      </c>
      <c r="L3" s="103">
        <v>0</v>
      </c>
      <c r="M3" s="103">
        <v>0</v>
      </c>
      <c r="N3" s="103">
        <v>0.165095907064199</v>
      </c>
      <c r="O3" s="103">
        <v>0</v>
      </c>
      <c r="P3" s="103">
        <v>0.224052718286656</v>
      </c>
      <c r="Q3" s="103">
        <v>0</v>
      </c>
      <c r="R3" s="103">
        <v>0</v>
      </c>
      <c r="S3" s="103">
        <v>0.0312406454012833</v>
      </c>
      <c r="T3" s="107">
        <v>0.0883154873023494</v>
      </c>
      <c r="U3" s="107">
        <v>0</v>
      </c>
      <c r="V3" s="107">
        <v>0</v>
      </c>
      <c r="W3" s="107">
        <v>0</v>
      </c>
      <c r="X3" s="107">
        <v>0</v>
      </c>
      <c r="Y3" s="107">
        <v>0</v>
      </c>
      <c r="Z3" s="107">
        <v>0</v>
      </c>
      <c r="AA3" s="107">
        <v>0.110606791522384</v>
      </c>
      <c r="AB3" s="107">
        <v>0.0898940637344989</v>
      </c>
    </row>
    <row r="4" spans="1:28">
      <c r="A4" s="86"/>
      <c r="B4" s="87">
        <v>0.00632509318634498</v>
      </c>
      <c r="C4" s="87">
        <v>0.0448723985309351</v>
      </c>
      <c r="D4" s="87">
        <v>0.020455102049637</v>
      </c>
      <c r="E4" s="87">
        <v>0.0470162748643761</v>
      </c>
      <c r="F4" s="87">
        <v>0.0353126248571658</v>
      </c>
      <c r="G4" s="87">
        <v>0.0688924218335983</v>
      </c>
      <c r="H4" s="87">
        <v>0.051378897323036</v>
      </c>
      <c r="I4" s="87">
        <v>0.0335945027589568</v>
      </c>
      <c r="J4" s="87">
        <v>0.179487179487179</v>
      </c>
      <c r="K4" s="103">
        <v>0.238604693780161</v>
      </c>
      <c r="L4" s="103">
        <v>0.0315919551102831</v>
      </c>
      <c r="M4" s="103">
        <v>0.102738400177888</v>
      </c>
      <c r="N4" s="103">
        <v>0.160615489847748</v>
      </c>
      <c r="O4" s="103">
        <v>0.0627385496183206</v>
      </c>
      <c r="P4" s="103">
        <v>0.0263591433278418</v>
      </c>
      <c r="Q4" s="103">
        <v>0.0405011912115062</v>
      </c>
      <c r="R4" s="103">
        <v>0.032639545884579</v>
      </c>
      <c r="S4" s="103">
        <v>0</v>
      </c>
      <c r="T4" s="107">
        <v>0.108296693812584</v>
      </c>
      <c r="U4" s="107">
        <v>0.035849613355344</v>
      </c>
      <c r="V4" s="107">
        <v>0.0334869649111068</v>
      </c>
      <c r="W4" s="107">
        <v>0.044018122735742</v>
      </c>
      <c r="X4" s="107">
        <v>0.0887586694395214</v>
      </c>
      <c r="Y4" s="107">
        <v>0.0679343350231511</v>
      </c>
      <c r="Z4" s="107">
        <v>0.0475071384409885</v>
      </c>
      <c r="AA4" s="107">
        <v>0.110901464909124</v>
      </c>
      <c r="AB4" s="107">
        <v>0.0987044274433302</v>
      </c>
    </row>
    <row r="5" spans="1:28">
      <c r="A5" s="86"/>
      <c r="B5" s="87">
        <v>0.0521335968822879</v>
      </c>
      <c r="C5" s="87">
        <v>0.0364676523213109</v>
      </c>
      <c r="D5" s="87">
        <v>0.0279052646278813</v>
      </c>
      <c r="E5" s="87">
        <v>0.0325497287522604</v>
      </c>
      <c r="F5" s="87">
        <v>0.0357615091908947</v>
      </c>
      <c r="G5" s="87">
        <v>0.177000529941706</v>
      </c>
      <c r="H5" s="87">
        <v>0.0779501348402125</v>
      </c>
      <c r="I5" s="87">
        <v>0.014455909104091</v>
      </c>
      <c r="J5" s="87">
        <v>0.159340659340659</v>
      </c>
      <c r="K5" s="103">
        <v>0.0969915678510646</v>
      </c>
      <c r="L5" s="103">
        <v>0.0625636363535934</v>
      </c>
      <c r="M5" s="103">
        <v>0.100452692788593</v>
      </c>
      <c r="N5" s="103">
        <v>0.162108962253232</v>
      </c>
      <c r="O5" s="103">
        <v>0.0849236641221374</v>
      </c>
      <c r="P5" s="103">
        <v>0.133443163097199</v>
      </c>
      <c r="Q5" s="103">
        <v>0.0734139239389394</v>
      </c>
      <c r="R5" s="103">
        <v>0.0369914853358562</v>
      </c>
      <c r="S5" s="103">
        <v>0.0392890828605969</v>
      </c>
      <c r="T5" s="107">
        <v>0.299662569038449</v>
      </c>
      <c r="U5" s="107">
        <v>0.0881059260161351</v>
      </c>
      <c r="V5" s="107">
        <v>0.0295754731349469</v>
      </c>
      <c r="W5" s="107">
        <v>0.0910465090341152</v>
      </c>
      <c r="X5" s="107">
        <v>0.0894430045178408</v>
      </c>
      <c r="Y5" s="107">
        <v>0.0770117677202101</v>
      </c>
      <c r="Z5" s="107">
        <v>0.0731711758207297</v>
      </c>
      <c r="AA5" s="107">
        <v>0</v>
      </c>
      <c r="AB5" s="107">
        <v>0.0989666065910328</v>
      </c>
    </row>
    <row r="6" spans="1:28">
      <c r="A6" s="86"/>
      <c r="B6" s="87">
        <v>0.14112938360943</v>
      </c>
      <c r="C6" s="87">
        <v>0.0455786797250212</v>
      </c>
      <c r="D6" s="87">
        <v>0.0504029895050158</v>
      </c>
      <c r="E6" s="87">
        <v>0.0433996383363472</v>
      </c>
      <c r="F6" s="87">
        <v>0.0482119052651347</v>
      </c>
      <c r="G6" s="87">
        <v>0.104928457869634</v>
      </c>
      <c r="H6" s="87">
        <v>0.0881788855658513</v>
      </c>
      <c r="I6" s="87">
        <v>0.00783231726287766</v>
      </c>
      <c r="J6" s="87">
        <v>0.183150183150183</v>
      </c>
      <c r="K6" s="103">
        <v>0.0634049057430645</v>
      </c>
      <c r="L6" s="103">
        <v>0.0724824052718161</v>
      </c>
      <c r="M6" s="103">
        <v>0.102057414220646</v>
      </c>
      <c r="N6" s="103">
        <v>0.163602434658715</v>
      </c>
      <c r="O6" s="103">
        <v>0.0858778625954198</v>
      </c>
      <c r="P6" s="103">
        <v>0.0107084019769358</v>
      </c>
      <c r="Q6" s="103">
        <v>0.105841348274949</v>
      </c>
      <c r="R6" s="103">
        <v>0.0483443708609271</v>
      </c>
      <c r="S6" s="103">
        <v>0.080313296405013</v>
      </c>
      <c r="T6" s="107">
        <v>0.223939504026333</v>
      </c>
      <c r="U6" s="107">
        <v>0.112294960502285</v>
      </c>
      <c r="V6" s="107">
        <v>0.0497433961087028</v>
      </c>
      <c r="W6" s="107">
        <v>0.106133575367095</v>
      </c>
      <c r="X6" s="107">
        <v>0.0914878141231188</v>
      </c>
      <c r="Y6" s="107">
        <v>0.0863820208268516</v>
      </c>
      <c r="Z6" s="107">
        <v>0.0935580457345143</v>
      </c>
      <c r="AA6" s="107">
        <v>0.109622917688248</v>
      </c>
      <c r="AB6" s="107">
        <v>0.10341698030557</v>
      </c>
    </row>
    <row r="7" spans="1:28">
      <c r="A7" s="86"/>
      <c r="B7" s="87">
        <v>0.10215170992927</v>
      </c>
      <c r="C7" s="87">
        <v>0.0422827008192862</v>
      </c>
      <c r="D7" s="87">
        <v>0.338230834474585</v>
      </c>
      <c r="E7" s="87">
        <v>0.0922242314647378</v>
      </c>
      <c r="F7" s="87">
        <v>0.0688567583914564</v>
      </c>
      <c r="G7" s="87">
        <v>0.127186009538951</v>
      </c>
      <c r="H7" s="87">
        <v>0.117733508711339</v>
      </c>
      <c r="I7" s="87">
        <v>0</v>
      </c>
      <c r="J7" s="87">
        <v>0.0164835164835165</v>
      </c>
      <c r="K7" s="103">
        <v>0.0686406841416455</v>
      </c>
      <c r="L7" s="103">
        <v>0.0773484318591965</v>
      </c>
      <c r="M7" s="103">
        <v>0.103855241054914</v>
      </c>
      <c r="N7" s="103">
        <v>0.108343955655817</v>
      </c>
      <c r="O7" s="103">
        <v>0.0989980916030534</v>
      </c>
      <c r="P7" s="103">
        <v>0</v>
      </c>
      <c r="Q7" s="103">
        <v>0.114885731933292</v>
      </c>
      <c r="R7" s="103">
        <v>0.0801324503311258</v>
      </c>
      <c r="S7" s="103">
        <v>0.247390049421203</v>
      </c>
      <c r="T7" s="107">
        <v>0.141536172618335</v>
      </c>
      <c r="U7" s="107">
        <v>0.029821710985103</v>
      </c>
      <c r="V7" s="107">
        <v>0.0706728758142655</v>
      </c>
      <c r="W7" s="107">
        <v>0.114793558813959</v>
      </c>
      <c r="X7" s="107">
        <v>0.0853410918627642</v>
      </c>
      <c r="Y7" s="107">
        <v>0.0998517596676488</v>
      </c>
      <c r="Z7" s="107">
        <v>0.098149101589851</v>
      </c>
      <c r="AA7" s="107">
        <v>0.111332606300186</v>
      </c>
      <c r="AB7" s="107">
        <v>0</v>
      </c>
    </row>
    <row r="8" spans="1:28">
      <c r="A8" s="86"/>
      <c r="B8" s="87">
        <v>0.0955270191210977</v>
      </c>
      <c r="C8" s="87">
        <v>0.0906158772012431</v>
      </c>
      <c r="D8" s="87">
        <v>0.0864866586126601</v>
      </c>
      <c r="E8" s="87">
        <v>0.128390596745027</v>
      </c>
      <c r="F8" s="87">
        <v>0.15703794375015</v>
      </c>
      <c r="G8" s="87">
        <v>0.0969793322734499</v>
      </c>
      <c r="H8" s="87">
        <v>0</v>
      </c>
      <c r="I8" s="87">
        <v>0.162972474911016</v>
      </c>
      <c r="J8" s="87">
        <v>0</v>
      </c>
      <c r="K8" s="103">
        <v>0.0647731810091423</v>
      </c>
      <c r="L8" s="103">
        <v>0.0887961139894536</v>
      </c>
      <c r="M8" s="103">
        <v>0.104736173537139</v>
      </c>
      <c r="N8" s="103">
        <v>0.114311124651928</v>
      </c>
      <c r="O8" s="103">
        <v>0.116412213740458</v>
      </c>
      <c r="P8" s="103">
        <v>0.056836902800659</v>
      </c>
      <c r="Q8" s="103">
        <v>0.12260654725139</v>
      </c>
      <c r="R8" s="103">
        <v>0.105014191106906</v>
      </c>
      <c r="S8" s="103">
        <v>0.156556449170213</v>
      </c>
      <c r="T8" s="107">
        <v>0.0821816273100214</v>
      </c>
      <c r="U8" s="107">
        <v>0.138842144131451</v>
      </c>
      <c r="V8" s="107">
        <v>0.0575328014210459</v>
      </c>
      <c r="W8" s="107">
        <v>0.12140660609478</v>
      </c>
      <c r="X8" s="107">
        <v>0.102232284634219</v>
      </c>
      <c r="Y8" s="107">
        <v>0.111564576050951</v>
      </c>
      <c r="Z8" s="107">
        <v>0.109039131512191</v>
      </c>
      <c r="AA8" s="107">
        <v>0.110763038036491</v>
      </c>
      <c r="AB8" s="107">
        <v>0.113688483113715</v>
      </c>
    </row>
    <row r="9" spans="1:28">
      <c r="A9" s="86"/>
      <c r="B9" s="87">
        <v>0.106065654032586</v>
      </c>
      <c r="C9" s="87">
        <v>0.141750635653075</v>
      </c>
      <c r="D9" s="87">
        <v>0.101140228371556</v>
      </c>
      <c r="E9" s="87">
        <v>0.141048824593128</v>
      </c>
      <c r="F9" s="87">
        <v>0.161076450781321</v>
      </c>
      <c r="G9" s="87">
        <v>0.0747217806041335</v>
      </c>
      <c r="H9" s="87">
        <v>0.129093888468406</v>
      </c>
      <c r="I9" s="87">
        <v>0.166311423930111</v>
      </c>
      <c r="J9" s="87">
        <v>0.0384615384615385</v>
      </c>
      <c r="K9" s="103">
        <v>0</v>
      </c>
      <c r="L9" s="103">
        <v>0.0864563156923183</v>
      </c>
      <c r="M9" s="103">
        <v>0.106631222757746</v>
      </c>
      <c r="N9" s="103">
        <v>0.061053151936175</v>
      </c>
      <c r="O9" s="103">
        <v>0.120467557251908</v>
      </c>
      <c r="P9" s="103">
        <v>0.130971993410214</v>
      </c>
      <c r="Q9" s="103">
        <v>0.12970969734404</v>
      </c>
      <c r="R9" s="103">
        <v>0.123368022705771</v>
      </c>
      <c r="S9" s="103">
        <v>0.103275661094802</v>
      </c>
      <c r="T9" s="107">
        <v>0.0212753966719439</v>
      </c>
      <c r="U9" s="107">
        <v>0.133695851216231</v>
      </c>
      <c r="V9" s="107">
        <v>0.244768757593843</v>
      </c>
      <c r="W9" s="107">
        <v>0.125293114608674</v>
      </c>
      <c r="X9" s="107">
        <v>0.118996445145626</v>
      </c>
      <c r="Y9" s="107">
        <v>0.122106110795922</v>
      </c>
      <c r="Z9" s="107">
        <v>0.112081464416904</v>
      </c>
      <c r="AA9" s="107">
        <v>0.111064094782413</v>
      </c>
      <c r="AB9" s="107">
        <v>0.112409779686364</v>
      </c>
    </row>
    <row r="10" spans="1:28">
      <c r="A10" s="86"/>
      <c r="B10" s="87">
        <v>0.150761174640012</v>
      </c>
      <c r="C10" s="87">
        <v>0.179889820133723</v>
      </c>
      <c r="D10" s="87">
        <v>0.114045254175655</v>
      </c>
      <c r="E10" s="87">
        <v>0.130198915009042</v>
      </c>
      <c r="F10" s="87">
        <v>0.161328857470769</v>
      </c>
      <c r="G10" s="87">
        <v>0.059353471118177</v>
      </c>
      <c r="H10" s="87">
        <v>0.160772153107938</v>
      </c>
      <c r="I10" s="87">
        <v>0.180308059004544</v>
      </c>
      <c r="J10" s="87">
        <v>0.0604395604395604</v>
      </c>
      <c r="K10" s="103">
        <v>0.0248307977166032</v>
      </c>
      <c r="L10" s="103">
        <v>0.179011029503924</v>
      </c>
      <c r="M10" s="103">
        <v>0.123887674205382</v>
      </c>
      <c r="N10" s="103">
        <v>0.0414289245281187</v>
      </c>
      <c r="O10" s="103">
        <v>0.135973282442748</v>
      </c>
      <c r="P10" s="103">
        <v>0.176276771004942</v>
      </c>
      <c r="Q10" s="103">
        <v>0.130724433071561</v>
      </c>
      <c r="R10" s="103">
        <v>0.140302743614002</v>
      </c>
      <c r="S10" s="103">
        <v>0.100784817918057</v>
      </c>
      <c r="T10" s="107">
        <v>0</v>
      </c>
      <c r="U10" s="107">
        <v>0.14724273187047</v>
      </c>
      <c r="V10" s="107">
        <v>0.132870849458339</v>
      </c>
      <c r="W10" s="107">
        <v>0.126681221216742</v>
      </c>
      <c r="X10" s="107">
        <v>0.13864136948972</v>
      </c>
      <c r="Y10" s="107">
        <v>0.142310719057118</v>
      </c>
      <c r="Z10" s="107">
        <v>0.145463084497544</v>
      </c>
      <c r="AA10" s="107">
        <v>0.11205515604386</v>
      </c>
      <c r="AB10" s="107">
        <v>0.118208976422187</v>
      </c>
    </row>
    <row r="11" spans="1:28">
      <c r="A11" s="86"/>
      <c r="B11" s="87">
        <v>0.154440132734342</v>
      </c>
      <c r="C11" s="87">
        <v>0.205457199359638</v>
      </c>
      <c r="D11" s="87">
        <v>0.143205130135654</v>
      </c>
      <c r="E11" s="87">
        <v>0.188065099457505</v>
      </c>
      <c r="F11" s="87">
        <v>0.163348110986355</v>
      </c>
      <c r="G11" s="87">
        <v>0.0339162692103869</v>
      </c>
      <c r="H11" s="87">
        <v>0.158442760880907</v>
      </c>
      <c r="I11" s="87">
        <v>0.190234269020106</v>
      </c>
      <c r="J11" s="87">
        <v>0.0787545787545788</v>
      </c>
      <c r="K11" s="103">
        <v>0.0646404515801129</v>
      </c>
      <c r="L11" s="103">
        <v>0.199811996764103</v>
      </c>
      <c r="M11" s="103">
        <v>0.127820590628845</v>
      </c>
      <c r="N11" s="103">
        <v>0</v>
      </c>
      <c r="O11" s="103">
        <v>0.143129770992366</v>
      </c>
      <c r="P11" s="103">
        <v>0.158154859967051</v>
      </c>
      <c r="Q11" s="103">
        <v>0.138754081002382</v>
      </c>
      <c r="R11" s="103">
        <v>0.186376537369915</v>
      </c>
      <c r="S11" s="103">
        <v>0.127296651806166</v>
      </c>
      <c r="T11" s="107">
        <v>0.0201994199138896</v>
      </c>
      <c r="U11" s="107">
        <v>0.146044545547607</v>
      </c>
      <c r="V11" s="107">
        <v>0.171450045427358</v>
      </c>
      <c r="W11" s="107">
        <v>0.132736420921117</v>
      </c>
      <c r="X11" s="107">
        <v>0.146304283240962</v>
      </c>
      <c r="Y11" s="107">
        <v>0.152266612982925</v>
      </c>
      <c r="Z11" s="107">
        <v>0.158279487462611</v>
      </c>
      <c r="AA11" s="107">
        <v>0.111616065327521</v>
      </c>
      <c r="AB11" s="107">
        <v>0.136110645025406</v>
      </c>
    </row>
    <row r="12" spans="1:28">
      <c r="A12" s="88"/>
      <c r="B12" s="87">
        <v>0.191466235864629</v>
      </c>
      <c r="C12" s="87">
        <v>0.213085036255768</v>
      </c>
      <c r="D12" s="87">
        <v>0.118128538047355</v>
      </c>
      <c r="E12" s="87">
        <v>0.197106690777577</v>
      </c>
      <c r="F12" s="87">
        <v>0.169065839306754</v>
      </c>
      <c r="G12" s="87">
        <v>0</v>
      </c>
      <c r="H12" s="87">
        <v>0.176357771131703</v>
      </c>
      <c r="I12" s="87">
        <v>0.19979310480873</v>
      </c>
      <c r="J12" s="87">
        <v>0.122710622710623</v>
      </c>
      <c r="K12" s="103">
        <v>0.0846507892331008</v>
      </c>
      <c r="L12" s="103">
        <v>0.201938115455311</v>
      </c>
      <c r="M12" s="103">
        <v>0.127820590628845</v>
      </c>
      <c r="N12" s="103">
        <v>0.0234400494040672</v>
      </c>
      <c r="O12" s="103">
        <v>0.151479007633588</v>
      </c>
      <c r="P12" s="103">
        <v>0.0831960461285008</v>
      </c>
      <c r="Q12" s="103">
        <v>0.14356304597194</v>
      </c>
      <c r="R12" s="103">
        <v>0.246830652790918</v>
      </c>
      <c r="S12" s="103">
        <v>0.113853345922666</v>
      </c>
      <c r="T12" s="107">
        <v>0.0145931293060945</v>
      </c>
      <c r="U12" s="107">
        <v>0.168102516375374</v>
      </c>
      <c r="V12" s="107">
        <v>0.209898836130393</v>
      </c>
      <c r="W12" s="107">
        <v>0.137890871207776</v>
      </c>
      <c r="X12" s="107">
        <v>0.138795037546228</v>
      </c>
      <c r="Y12" s="107">
        <v>0.140572097875222</v>
      </c>
      <c r="Z12" s="107">
        <v>0.162751370524667</v>
      </c>
      <c r="AA12" s="107">
        <v>0.112037865389773</v>
      </c>
      <c r="AB12" s="107">
        <v>0.128600037677895</v>
      </c>
    </row>
    <row r="13" spans="1:29">
      <c r="A13" s="89" t="s">
        <v>36</v>
      </c>
      <c r="B13" s="87">
        <v>0.875841558184171</v>
      </c>
      <c r="C13" s="87">
        <v>0.86521829743823</v>
      </c>
      <c r="D13" s="87">
        <v>0.833131196772139</v>
      </c>
      <c r="E13" s="87">
        <v>0.890651030046582</v>
      </c>
      <c r="F13" s="87">
        <v>0.887362169673719</v>
      </c>
      <c r="G13" s="87">
        <v>0.886532109068628</v>
      </c>
      <c r="H13" s="87">
        <v>0.913084888160928</v>
      </c>
      <c r="I13" s="87">
        <v>0.821712195838166</v>
      </c>
      <c r="J13" s="87">
        <v>0.879967901484749</v>
      </c>
      <c r="K13" s="103">
        <v>0.843339270166952</v>
      </c>
      <c r="L13" s="103">
        <v>0.890386436450496</v>
      </c>
      <c r="M13" s="103">
        <v>0.952133921614615</v>
      </c>
      <c r="N13" s="103">
        <v>0.895306912486212</v>
      </c>
      <c r="O13" s="103">
        <v>0.939660020599227</v>
      </c>
      <c r="P13" s="103">
        <v>0.860798744954139</v>
      </c>
      <c r="Q13" s="103">
        <v>0.933219129620418</v>
      </c>
      <c r="R13" s="103">
        <v>0.873448574915718</v>
      </c>
      <c r="S13" s="103">
        <v>0.890031113485995</v>
      </c>
      <c r="T13" s="107">
        <v>0.805959912027174</v>
      </c>
      <c r="U13" s="107">
        <v>0.9074991139158</v>
      </c>
      <c r="V13" s="107">
        <v>0.851821832705661</v>
      </c>
      <c r="W13" s="107">
        <v>0.938698780556645</v>
      </c>
      <c r="X13" s="107">
        <v>0.944761093246751</v>
      </c>
      <c r="Y13" s="107">
        <v>0.939403686830724</v>
      </c>
      <c r="Z13" s="107">
        <v>0.929469551079654</v>
      </c>
      <c r="AA13" s="107">
        <v>0.954233332527053</v>
      </c>
      <c r="AB13" s="107">
        <v>0.950750048650195</v>
      </c>
      <c r="AC13" s="110">
        <v>24.1544228225007</v>
      </c>
    </row>
    <row r="14" ht="21" customHeight="1" spans="1:29">
      <c r="A14" s="89" t="s">
        <v>37</v>
      </c>
      <c r="B14" s="87">
        <v>0.0436320767532094</v>
      </c>
      <c r="C14" s="87">
        <v>0.0473653301788914</v>
      </c>
      <c r="D14" s="87">
        <v>0.0586414610530817</v>
      </c>
      <c r="E14" s="87">
        <v>0.0384276943243958</v>
      </c>
      <c r="F14" s="87">
        <v>0.0395834740371614</v>
      </c>
      <c r="G14" s="87">
        <v>0.0398751760551753</v>
      </c>
      <c r="H14" s="87">
        <v>0.0305439306044247</v>
      </c>
      <c r="I14" s="87">
        <v>0.0626543555281519</v>
      </c>
      <c r="J14" s="87">
        <v>0.0421819866508547</v>
      </c>
      <c r="K14" s="103">
        <v>0.0550541138268208</v>
      </c>
      <c r="L14" s="103">
        <v>0.0385206784817674</v>
      </c>
      <c r="M14" s="103">
        <v>0.0168212195275793</v>
      </c>
      <c r="N14" s="103">
        <v>0.036791512225226</v>
      </c>
      <c r="O14" s="103">
        <v>0.0212048296837272</v>
      </c>
      <c r="P14" s="103">
        <v>0.0489184606014425</v>
      </c>
      <c r="Q14" s="103">
        <v>0.023468304043073</v>
      </c>
      <c r="R14" s="103">
        <v>0.0444730250456598</v>
      </c>
      <c r="S14" s="103">
        <v>0.0386455469855321</v>
      </c>
      <c r="T14" s="107">
        <v>0.0681900633401031</v>
      </c>
      <c r="U14" s="107">
        <v>0.032506897657048</v>
      </c>
      <c r="V14" s="107">
        <v>0.0520731500329786</v>
      </c>
      <c r="W14" s="107">
        <v>0.0215426311147278</v>
      </c>
      <c r="X14" s="107">
        <v>0.0194121977045776</v>
      </c>
      <c r="Y14" s="107">
        <v>0.0212949111513923</v>
      </c>
      <c r="Z14" s="107">
        <v>0.0247859905111867</v>
      </c>
      <c r="AA14" s="107">
        <v>0.0160834391823341</v>
      </c>
      <c r="AB14" s="107">
        <v>0.0173075436994778</v>
      </c>
      <c r="AC14" s="8">
        <v>1</v>
      </c>
    </row>
    <row r="15" ht="15.75" spans="1:29">
      <c r="A15" s="90" t="s">
        <v>38</v>
      </c>
      <c r="B15" s="91">
        <v>4.36320767532094</v>
      </c>
      <c r="C15" s="91">
        <v>4.73653301788914</v>
      </c>
      <c r="D15" s="91">
        <v>5.86414610530817</v>
      </c>
      <c r="E15" s="91">
        <v>3.84276943243958</v>
      </c>
      <c r="F15" s="91">
        <v>3.95834740371614</v>
      </c>
      <c r="G15" s="91">
        <v>3.98751760551753</v>
      </c>
      <c r="H15" s="91">
        <v>3.05439306044247</v>
      </c>
      <c r="I15" s="91">
        <v>6.26543555281519</v>
      </c>
      <c r="J15" s="91">
        <v>4.21819866508547</v>
      </c>
      <c r="K15" s="104">
        <v>5.50541138268208</v>
      </c>
      <c r="L15" s="104">
        <v>3.85206784817674</v>
      </c>
      <c r="M15" s="104">
        <v>1.68212195275793</v>
      </c>
      <c r="N15" s="104">
        <v>3.6791512225226</v>
      </c>
      <c r="O15" s="104">
        <v>2.12048296837272</v>
      </c>
      <c r="P15" s="104">
        <v>4.89184606014425</v>
      </c>
      <c r="Q15" s="104">
        <v>2.3468304043073</v>
      </c>
      <c r="R15" s="104">
        <v>4.44730250456598</v>
      </c>
      <c r="S15" s="104">
        <v>3.86455469855321</v>
      </c>
      <c r="T15" s="108">
        <v>6.81900633401031</v>
      </c>
      <c r="U15" s="108">
        <v>3.2506897657048</v>
      </c>
      <c r="V15" s="108">
        <v>5.20731500329786</v>
      </c>
      <c r="W15" s="108">
        <v>2.15426311147278</v>
      </c>
      <c r="X15" s="108">
        <v>1.94121977045776</v>
      </c>
      <c r="Y15" s="108">
        <v>2.12949111513923</v>
      </c>
      <c r="Z15" s="108">
        <v>2.47859905111867</v>
      </c>
      <c r="AA15" s="108">
        <v>1.60834391823341</v>
      </c>
      <c r="AB15" s="108">
        <v>1.73075436994778</v>
      </c>
      <c r="AC15" s="8">
        <v>100</v>
      </c>
    </row>
    <row r="16" spans="1:28">
      <c r="A16" s="92" t="s">
        <v>39</v>
      </c>
      <c r="B16" s="93" t="s">
        <v>40</v>
      </c>
      <c r="C16" s="93" t="s">
        <v>41</v>
      </c>
      <c r="D16" s="94" t="s">
        <v>42</v>
      </c>
      <c r="E16" s="95"/>
      <c r="F16" s="95"/>
      <c r="G16" s="95"/>
      <c r="H16" s="95"/>
      <c r="I16" s="95"/>
      <c r="J16" s="95"/>
      <c r="K16" s="11"/>
      <c r="L16" s="11"/>
      <c r="M16" s="11"/>
      <c r="N16" s="11"/>
      <c r="O16" s="11"/>
      <c r="P16" s="11"/>
      <c r="Q16" s="11"/>
      <c r="R16" s="11"/>
      <c r="S16" s="11"/>
      <c r="T16" s="109"/>
      <c r="U16" s="109"/>
      <c r="V16" s="109"/>
      <c r="W16" s="109"/>
      <c r="X16" s="109"/>
      <c r="Y16" s="109"/>
      <c r="Z16" s="109"/>
      <c r="AA16" s="109"/>
      <c r="AB16" s="109"/>
    </row>
    <row r="17" spans="1:4">
      <c r="A17" s="96">
        <v>1</v>
      </c>
      <c r="B17" s="97">
        <f>B15+C15+D15+E15+F15+G15+H15+I15+J15</f>
        <v>40.2905485185346</v>
      </c>
      <c r="C17" s="97">
        <f>K15+L15+M15+N15+O15+P15+Q15+R15+S15</f>
        <v>32.3897690420828</v>
      </c>
      <c r="D17" s="98">
        <f>T15+U15+V15+W15+X15+Y15+Z15+AA15+AB15</f>
        <v>27.3196824393826</v>
      </c>
    </row>
  </sheetData>
  <mergeCells count="4">
    <mergeCell ref="B1:J1"/>
    <mergeCell ref="K1:S1"/>
    <mergeCell ref="T1:AB1"/>
    <mergeCell ref="A2:A1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zoomScale="130" zoomScaleNormal="130" workbookViewId="0">
      <selection activeCell="B1" sqref="B1"/>
    </sheetView>
  </sheetViews>
  <sheetFormatPr defaultColWidth="9" defaultRowHeight="15" outlineLevelCol="4"/>
  <cols>
    <col min="1" max="1" width="9" style="38"/>
    <col min="2" max="2" width="18.625" style="38" customWidth="1"/>
    <col min="3" max="3" width="16.875" style="38" customWidth="1"/>
    <col min="4" max="4" width="14" style="38" customWidth="1"/>
    <col min="5" max="5" width="19.625" style="38" customWidth="1"/>
    <col min="6" max="16384" width="9" style="38"/>
  </cols>
  <sheetData>
    <row r="1" spans="1:5">
      <c r="A1" s="8" t="s">
        <v>43</v>
      </c>
      <c r="B1" s="8" t="s">
        <v>44</v>
      </c>
      <c r="C1" s="8" t="s">
        <v>31</v>
      </c>
      <c r="D1" s="8" t="s">
        <v>32</v>
      </c>
      <c r="E1" s="8" t="s">
        <v>45</v>
      </c>
    </row>
    <row r="2" spans="1:5">
      <c r="A2" s="8">
        <v>2009</v>
      </c>
      <c r="B2" s="10">
        <f>standardizing!B2*weighting!$B$14+standardizing!C2*weighting!$C$14+standardizing!D2*weighting!$D$14+standardizing!E2*weighting!$E$14+standardizing!F2*weighting!$F$14+standardizing!G2*weighting!$G$14+standardizing!H2*weighting!$H$14+standardizing!I2*weighting!$I$14+standardizing!J2*weighting!$J$14</f>
        <v>0.097893361854455</v>
      </c>
      <c r="C2" s="10">
        <f>standardizing!K2*weighting!$K$14+standardizing!L2*weighting!$L$14+standardizing!M2*weighting!$M$14+standardizing!N2*weighting!$N$14+standardizing!O2*weighting!$O$14+standardizing!P2*weighting!$P$14+standardizing!Q2*weighting!$Q$14+standardizing!R2*weighting!$R$14+standardizing!S2*weighting!$S$14</f>
        <v>0.145644282249627</v>
      </c>
      <c r="D2" s="10">
        <f>standardizing!T2*weighting!$T$14+standardizing!U2*weighting!$U$14+standardizing!V2*weighting!$V$14+standardizing!W2*weighting!$W$14+standardizing!X2*weighting!$X$14+standardizing!Y2*weighting!$Y$14+standardizing!Z2*weighting!$Z$14+standardizing!AA2*weighting!$AA$14+standardizing!AB2*weighting!$AB$14</f>
        <v>0.047403026738322</v>
      </c>
      <c r="E2" s="10">
        <f>SUM(B2:D2)</f>
        <v>0.290940670842404</v>
      </c>
    </row>
    <row r="3" spans="1:5">
      <c r="A3" s="8">
        <v>2010</v>
      </c>
      <c r="B3" s="10">
        <f>standardizing!B3*weighting!$B$14+standardizing!C3*weighting!$C$14+standardizing!D3*weighting!$D$14+standardizing!E3*weighting!$E$14+standardizing!F3*weighting!$F$14+standardizing!G3*weighting!$G$14+standardizing!H3*weighting!$H$14+standardizing!I3*weighting!$I$14+standardizing!J3*weighting!$J$14</f>
        <v>0.103856348794987</v>
      </c>
      <c r="C3" s="10">
        <f>standardizing!K3*weighting!$K$14+standardizing!L3*weighting!$L$14+standardizing!M3*weighting!$M$14+standardizing!N3*weighting!$N$14+standardizing!O3*weighting!$O$14+standardizing!P3*weighting!$P$14+standardizing!Q3*weighting!$Q$14+standardizing!R3*weighting!$R$14+standardizing!S3*weighting!$S$14</f>
        <v>0.127141594136725</v>
      </c>
      <c r="D3" s="10">
        <f>standardizing!T3*weighting!$T$14+standardizing!U3*weighting!$U$14+standardizing!V3*weighting!$V$14+standardizing!W3*weighting!$W$14+standardizing!X3*weighting!$X$14+standardizing!Y3*weighting!$Y$14+standardizing!Z3*weighting!$Z$14+standardizing!AA3*weighting!$AA$14+standardizing!AB3*weighting!$AB$14</f>
        <v>0.102558672665696</v>
      </c>
      <c r="E3" s="10">
        <f t="shared" ref="E3:E11" si="0">SUM(B3:D3)</f>
        <v>0.333556615597408</v>
      </c>
    </row>
    <row r="4" spans="1:5">
      <c r="A4" s="8">
        <v>2011</v>
      </c>
      <c r="B4" s="10">
        <f>standardizing!B4*weighting!$B$14+standardizing!C4*weighting!$C$14+standardizing!D4*weighting!$D$14+standardizing!E4*weighting!$E$14+standardizing!F4*weighting!$F$14+standardizing!G4*weighting!$G$14+standardizing!H4*weighting!$H$14+standardizing!I4*weighting!$I$14+standardizing!J4*weighting!$J$14</f>
        <v>0.121735918341235</v>
      </c>
      <c r="C4" s="10">
        <f>standardizing!K4*weighting!$K$14+standardizing!L4*weighting!$L$14+standardizing!M4*weighting!$M$14+standardizing!N4*weighting!$N$14+standardizing!O4*weighting!$O$14+standardizing!P4*weighting!$P$14+standardizing!Q4*weighting!$Q$14+standardizing!R4*weighting!$R$14+standardizing!S4*weighting!$S$14</f>
        <v>0.145302339269288</v>
      </c>
      <c r="D4" s="10">
        <f>standardizing!T4*weighting!$T$14+standardizing!U4*weighting!$U$14+standardizing!V4*weighting!$V$14+standardizing!W4*weighting!$W$14+standardizing!X4*weighting!$X$14+standardizing!Y4*weighting!$Y$14+standardizing!Z4*weighting!$Z$14+standardizing!AA4*weighting!$AA$14+standardizing!AB4*weighting!$AB$14</f>
        <v>0.152109583353733</v>
      </c>
      <c r="E4" s="10">
        <f t="shared" si="0"/>
        <v>0.419147840964256</v>
      </c>
    </row>
    <row r="5" spans="1:5">
      <c r="A5" s="8">
        <v>2012</v>
      </c>
      <c r="B5" s="10">
        <f>standardizing!B5*weighting!$B$14+standardizing!C5*weighting!$C$14+standardizing!D5*weighting!$D$14+standardizing!E5*weighting!$E$14+standardizing!F5*weighting!$F$14+standardizing!G5*weighting!$G$14+standardizing!H5*weighting!$H$14+standardizing!I5*weighting!$I$14+standardizing!J5*weighting!$J$14</f>
        <v>0.146969333249132</v>
      </c>
      <c r="C5" s="10">
        <f>standardizing!K5*weighting!$K$14+standardizing!L5*weighting!$L$14+standardizing!M5*weighting!$M$14+standardizing!N5*weighting!$N$14+standardizing!O5*weighting!$O$14+standardizing!P5*weighting!$P$14+standardizing!Q5*weighting!$Q$14+standardizing!R5*weighting!$R$14+standardizing!S5*weighting!$S$14</f>
        <v>0.128528770963298</v>
      </c>
      <c r="D5" s="10">
        <f>standardizing!T5*weighting!$T$14+standardizing!U5*weighting!$U$14+standardizing!V5*weighting!$V$14+standardizing!W5*weighting!$W$14+standardizing!X5*weighting!$X$14+standardizing!Y5*weighting!$Y$14+standardizing!Z5*weighting!$Z$14+standardizing!AA5*weighting!$AA$14+standardizing!AB5*weighting!$AB$14</f>
        <v>0.167190349763036</v>
      </c>
      <c r="E5" s="10">
        <f t="shared" si="0"/>
        <v>0.442688453975466</v>
      </c>
    </row>
    <row r="6" spans="1:5">
      <c r="A6" s="8">
        <v>2013</v>
      </c>
      <c r="B6" s="10">
        <f>standardizing!B6*weighting!$B$14+standardizing!C6*weighting!$C$14+standardizing!D6*weighting!$D$14+standardizing!E6*weighting!$E$14+standardizing!F6*weighting!$F$14+standardizing!G6*weighting!$G$14+standardizing!H6*weighting!$H$14+standardizing!I6*weighting!$I$14+standardizing!J6*weighting!$J$14</f>
        <v>0.169339391694905</v>
      </c>
      <c r="C6" s="10">
        <f>standardizing!K6*weighting!$K$14+standardizing!L6*weighting!$L$14+standardizing!M6*weighting!$M$14+standardizing!N6*weighting!$N$14+standardizing!O6*weighting!$O$14+standardizing!P6*weighting!$P$14+standardizing!Q6*weighting!$Q$14+standardizing!R6*weighting!$R$14+standardizing!S6*weighting!$S$14</f>
        <v>0.151165643640066</v>
      </c>
      <c r="D6" s="10">
        <f>standardizing!T6*weighting!$T$14+standardizing!U6*weighting!$U$14+standardizing!V6*weighting!$V$14+standardizing!W6*weighting!$W$14+standardizing!X6*weighting!$X$14+standardizing!Y6*weighting!$Y$14+standardizing!Z6*weighting!$Z$14+standardizing!AA6*weighting!$AA$14+standardizing!AB6*weighting!$AB$14</f>
        <v>0.127158742796881</v>
      </c>
      <c r="E6" s="10">
        <f t="shared" si="0"/>
        <v>0.447663778131853</v>
      </c>
    </row>
    <row r="7" spans="1:5">
      <c r="A7" s="8">
        <v>2014</v>
      </c>
      <c r="B7" s="10">
        <f>standardizing!B7*weighting!$B$14+standardizing!C7*weighting!$C$14+standardizing!D7*weighting!$D$14+standardizing!E7*weighting!$E$14+standardizing!F7*weighting!$F$14+standardizing!G7*weighting!$G$14+standardizing!H7*weighting!$H$14+standardizing!I7*weighting!$I$14+standardizing!J7*weighting!$J$14</f>
        <v>0.184857796505968</v>
      </c>
      <c r="C7" s="10">
        <f>standardizing!K7*weighting!$K$14+standardizing!L7*weighting!$L$14+standardizing!M7*weighting!$M$14+standardizing!N7*weighting!$N$14+standardizing!O7*weighting!$O$14+standardizing!P7*weighting!$P$14+standardizing!Q7*weighting!$Q$14+standardizing!R7*weighting!$R$14+standardizing!S7*weighting!$S$14</f>
        <v>0.160472521046066</v>
      </c>
      <c r="D7" s="10">
        <f>standardizing!T7*weighting!$T$14+standardizing!U7*weighting!$U$14+standardizing!V7*weighting!$V$14+standardizing!W7*weighting!$W$14+standardizing!X7*weighting!$X$14+standardizing!Y7*weighting!$Y$14+standardizing!Z7*weighting!$Z$14+standardizing!AA7*weighting!$AA$14+standardizing!AB7*weighting!$AB$14</f>
        <v>0.152884178394309</v>
      </c>
      <c r="E7" s="10">
        <f t="shared" si="0"/>
        <v>0.498214495946343</v>
      </c>
    </row>
    <row r="8" spans="1:5">
      <c r="A8" s="8">
        <v>2015</v>
      </c>
      <c r="B8" s="10">
        <f>standardizing!B8*weighting!$B$14+standardizing!C8*weighting!$C$14+standardizing!D8*weighting!$D$14+standardizing!E8*weighting!$E$14+standardizing!F8*weighting!$F$14+standardizing!G8*weighting!$G$14+standardizing!H8*weighting!$H$14+standardizing!I8*weighting!$I$14+standardizing!J8*weighting!$J$14</f>
        <v>0.233390117207059</v>
      </c>
      <c r="C8" s="10">
        <f>standardizing!K8*weighting!$K$14+standardizing!L8*weighting!$L$14+standardizing!M8*weighting!$M$14+standardizing!N8*weighting!$N$14+standardizing!O8*weighting!$O$14+standardizing!P8*weighting!$P$14+standardizing!Q8*weighting!$Q$14+standardizing!R8*weighting!$R$14+standardizing!S8*weighting!$S$14</f>
        <v>0.149154396615493</v>
      </c>
      <c r="D8" s="10">
        <f>standardizing!T8*weighting!$T$14+standardizing!U8*weighting!$U$14+standardizing!V8*weighting!$V$14+standardizing!W8*weighting!$W$14+standardizing!X8*weighting!$X$14+standardizing!Y8*weighting!$Y$14+standardizing!Z8*weighting!$Z$14+standardizing!AA8*weighting!$AA$14+standardizing!AB8*weighting!$AB$14</f>
        <v>0.182512523763137</v>
      </c>
      <c r="E8" s="10">
        <f t="shared" si="0"/>
        <v>0.565057037585689</v>
      </c>
    </row>
    <row r="9" spans="1:5">
      <c r="A9" s="8">
        <v>2016</v>
      </c>
      <c r="B9" s="10">
        <f>standardizing!B9*weighting!$B$14+standardizing!C9*weighting!$C$14+standardizing!D9*weighting!$D$14+standardizing!E9*weighting!$E$14+standardizing!F9*weighting!$F$14+standardizing!G9*weighting!$G$14+standardizing!H9*weighting!$H$14+standardizing!I9*weighting!$I$14+standardizing!J9*weighting!$J$14</f>
        <v>0.264787766549671</v>
      </c>
      <c r="C9" s="10">
        <f>standardizing!K9*weighting!$K$14+standardizing!L9*weighting!$L$14+standardizing!M9*weighting!$M$14+standardizing!N9*weighting!$N$14+standardizing!O9*weighting!$O$14+standardizing!P9*weighting!$P$14+standardizing!Q9*weighting!$Q$14+standardizing!R9*weighting!$R$14+standardizing!S9*weighting!$S$14</f>
        <v>0.184255848637565</v>
      </c>
      <c r="D9" s="10">
        <f>standardizing!T9*weighting!$T$14+standardizing!U9*weighting!$U$14+standardizing!V9*weighting!$V$14+standardizing!W9*weighting!$W$14+standardizing!X9*weighting!$X$14+standardizing!Y9*weighting!$Y$14+standardizing!Z9*weighting!$Z$14+standardizing!AA9*weighting!$AA$14+standardizing!AB9*weighting!$AB$14</f>
        <v>0.168097736576994</v>
      </c>
      <c r="E9" s="10">
        <f t="shared" si="0"/>
        <v>0.617141351764231</v>
      </c>
    </row>
    <row r="10" spans="1:5">
      <c r="A10" s="8">
        <v>2017</v>
      </c>
      <c r="B10" s="10">
        <f>standardizing!B10*weighting!$B$14+standardizing!C10*weighting!$C$14+standardizing!D10*weighting!$D$14+standardizing!E10*weighting!$E$14+standardizing!F10*weighting!$F$14+standardizing!G10*weighting!$G$14+standardizing!H10*weighting!$H$14+standardizing!I10*weighting!$I$14+standardizing!J10*weighting!$J$14</f>
        <v>0.291100477080085</v>
      </c>
      <c r="C10" s="10">
        <f>standardizing!K10*weighting!$K$14+standardizing!L10*weighting!$L$14+standardizing!M10*weighting!$M$14+standardizing!N10*weighting!$N$14+standardizing!O10*weighting!$O$14+standardizing!P10*weighting!$P$14+standardizing!Q10*weighting!$Q$14+standardizing!R10*weighting!$R$14+standardizing!S10*weighting!$S$14</f>
        <v>0.197777923664615</v>
      </c>
      <c r="D10" s="10">
        <f>standardizing!T10*weighting!$T$14+standardizing!U10*weighting!$U$14+standardizing!V10*weighting!$V$14+standardizing!W10*weighting!$W$14+standardizing!X10*weighting!$X$14+standardizing!Y10*weighting!$Y$14+standardizing!Z10*weighting!$Z$14+standardizing!AA10*weighting!$AA$14+standardizing!AB10*weighting!$AB$14</f>
        <v>0.188190318009951</v>
      </c>
      <c r="E10" s="10">
        <f t="shared" si="0"/>
        <v>0.677068718754651</v>
      </c>
    </row>
    <row r="11" spans="1:5">
      <c r="A11" s="8">
        <v>2018</v>
      </c>
      <c r="B11" s="10">
        <f>standardizing!B11*weighting!$B$14+standardizing!C11*weighting!$C$14+standardizing!D11*weighting!$D$14+standardizing!E11*weighting!$E$14+standardizing!F11*weighting!$F$14+standardizing!G11*weighting!$G$14+standardizing!H11*weighting!$H$14+standardizing!I11*weighting!$I$14+standardizing!J11*weighting!$J$14</f>
        <v>0.310949568795686</v>
      </c>
      <c r="C11" s="10">
        <f>standardizing!K11*weighting!$K$14+standardizing!L11*weighting!$L$14+standardizing!M11*weighting!$M$14+standardizing!N11*weighting!$N$14+standardizing!O11*weighting!$O$14+standardizing!P11*weighting!$P$14+standardizing!Q11*weighting!$Q$14+standardizing!R11*weighting!$R$14+standardizing!S11*weighting!$S$14</f>
        <v>0.20154222980098</v>
      </c>
      <c r="D11" s="10">
        <f>standardizing!T11*weighting!$T$14+standardizing!U11*weighting!$U$14+standardizing!V11*weighting!$V$14+standardizing!W11*weighting!$W$14+standardizing!X11*weighting!$X$14+standardizing!Y11*weighting!$Y$14+standardizing!Z11*weighting!$Z$14+standardizing!AA11*weighting!$AA$14+standardizing!AB11*weighting!$AB$14</f>
        <v>0.197319761492429</v>
      </c>
      <c r="E11" s="10">
        <f t="shared" si="0"/>
        <v>0.709811560089095</v>
      </c>
    </row>
    <row r="12" spans="1:5">
      <c r="A12" s="8"/>
      <c r="B12" s="8"/>
      <c r="C12" s="8"/>
      <c r="D12" s="8"/>
      <c r="E12" s="8"/>
    </row>
  </sheetData>
  <pageMargins left="0.75" right="0.75" top="1" bottom="1" header="0.5" footer="0.5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P81"/>
  <sheetViews>
    <sheetView topLeftCell="G25" workbookViewId="0">
      <selection activeCell="H26" sqref="H26:H35"/>
    </sheetView>
  </sheetViews>
  <sheetFormatPr defaultColWidth="9" defaultRowHeight="15"/>
  <cols>
    <col min="1" max="1" width="9" style="38"/>
    <col min="2" max="2" width="15.75" style="38" customWidth="1"/>
    <col min="3" max="5" width="10.5" style="38" customWidth="1"/>
    <col min="6" max="6" width="13.875" style="38" customWidth="1"/>
    <col min="7" max="7" width="16" style="38" customWidth="1"/>
    <col min="8" max="8" width="12.625" style="38"/>
    <col min="9" max="9" width="15.25" style="38" customWidth="1"/>
    <col min="10" max="12" width="12.625" style="38"/>
    <col min="13" max="13" width="11.25" style="38" customWidth="1"/>
    <col min="14" max="27" width="9.25" style="38"/>
    <col min="28" max="28" width="9.375" style="38"/>
    <col min="29" max="16384" width="9" style="38"/>
  </cols>
  <sheetData>
    <row r="1" ht="16.5" spans="7:13">
      <c r="G1" s="39" t="s">
        <v>46</v>
      </c>
      <c r="H1" s="40" t="s">
        <v>47</v>
      </c>
      <c r="I1" s="40"/>
      <c r="J1" s="40"/>
      <c r="K1" s="40"/>
      <c r="L1" s="40"/>
      <c r="M1" s="77"/>
    </row>
    <row r="2" ht="39" customHeight="1" spans="2:13">
      <c r="B2" s="8" t="s">
        <v>43</v>
      </c>
      <c r="C2" s="41" t="s">
        <v>48</v>
      </c>
      <c r="D2" s="41" t="s">
        <v>49</v>
      </c>
      <c r="E2" s="41" t="s">
        <v>50</v>
      </c>
      <c r="F2" s="41" t="s">
        <v>51</v>
      </c>
      <c r="G2" s="42"/>
      <c r="H2" s="43"/>
      <c r="I2" s="44" t="s">
        <v>52</v>
      </c>
      <c r="J2" s="44"/>
      <c r="K2" s="44" t="s">
        <v>53</v>
      </c>
      <c r="L2" s="8" t="s">
        <v>54</v>
      </c>
      <c r="M2" s="78" t="s">
        <v>55</v>
      </c>
    </row>
    <row r="3" customHeight="1" spans="2:13">
      <c r="B3" s="8">
        <v>2009</v>
      </c>
      <c r="C3" s="10">
        <v>0.097893361854455</v>
      </c>
      <c r="D3" s="10">
        <v>0.145644282249627</v>
      </c>
      <c r="E3" s="10">
        <v>0.047403026738322</v>
      </c>
      <c r="F3" s="10">
        <v>0.290940670842404</v>
      </c>
      <c r="G3" s="42"/>
      <c r="H3" s="44">
        <f>C3*D3*E3</f>
        <v>0.000675853793361386</v>
      </c>
      <c r="I3" s="44">
        <f>(C3+D3+E3)/3</f>
        <v>0.0969802236141347</v>
      </c>
      <c r="J3" s="44">
        <f>H3/I3</f>
        <v>0.00696898571868092</v>
      </c>
      <c r="K3" s="44">
        <f>POWER(J3,1/3)</f>
        <v>0.191010184838154</v>
      </c>
      <c r="L3" s="44">
        <f>K3*I3</f>
        <v>0.0185242104381813</v>
      </c>
      <c r="M3" s="79">
        <f>SQRT(L3)</f>
        <v>0.136103675329439</v>
      </c>
    </row>
    <row r="4" customHeight="1" spans="2:13">
      <c r="B4" s="8">
        <v>2010</v>
      </c>
      <c r="C4" s="10">
        <v>0.103856348794988</v>
      </c>
      <c r="D4" s="10">
        <v>0.127141594136725</v>
      </c>
      <c r="E4" s="10">
        <v>0.102558672665695</v>
      </c>
      <c r="F4" s="10">
        <v>0.333556615597408</v>
      </c>
      <c r="G4" s="42"/>
      <c r="H4" s="44">
        <f t="shared" ref="H4:H12" si="0">C4*D4*E4</f>
        <v>0.00135423207003875</v>
      </c>
      <c r="I4" s="44">
        <f t="shared" ref="I4:I12" si="1">(C4+D4+E4)/3</f>
        <v>0.111185538532469</v>
      </c>
      <c r="J4" s="44">
        <f t="shared" ref="J4:J12" si="2">H4/I4</f>
        <v>0.0121799299433467</v>
      </c>
      <c r="K4" s="44">
        <f t="shared" ref="K4:K12" si="3">POWER(J4,1/3)</f>
        <v>0.230081445279183</v>
      </c>
      <c r="L4" s="44">
        <f t="shared" ref="L4:L12" si="4">K4*I4</f>
        <v>0.0255817293996948</v>
      </c>
      <c r="M4" s="79">
        <f t="shared" ref="M4:M12" si="5">SQRT(L4)</f>
        <v>0.159942894183189</v>
      </c>
    </row>
    <row r="5" customHeight="1" spans="2:13">
      <c r="B5" s="8">
        <v>2011</v>
      </c>
      <c r="C5" s="10">
        <v>0.121735918341235</v>
      </c>
      <c r="D5" s="10">
        <v>0.145302339269288</v>
      </c>
      <c r="E5" s="10">
        <v>0.152109583353733</v>
      </c>
      <c r="F5" s="10">
        <v>0.419147840964256</v>
      </c>
      <c r="G5" s="42"/>
      <c r="H5" s="44">
        <f t="shared" si="0"/>
        <v>0.00269059245028231</v>
      </c>
      <c r="I5" s="44">
        <f t="shared" si="1"/>
        <v>0.139715946988085</v>
      </c>
      <c r="J5" s="44">
        <f t="shared" si="2"/>
        <v>0.019257590191274</v>
      </c>
      <c r="K5" s="44">
        <f t="shared" si="3"/>
        <v>0.268040640376885</v>
      </c>
      <c r="L5" s="44">
        <f t="shared" si="4"/>
        <v>0.0374495519015493</v>
      </c>
      <c r="M5" s="79">
        <f t="shared" si="5"/>
        <v>0.193518867042853</v>
      </c>
    </row>
    <row r="6" customHeight="1" spans="2:13">
      <c r="B6" s="8">
        <v>2012</v>
      </c>
      <c r="C6" s="10">
        <v>0.146969333249132</v>
      </c>
      <c r="D6" s="10">
        <v>0.128528770963298</v>
      </c>
      <c r="E6" s="10">
        <v>0.167190349763036</v>
      </c>
      <c r="F6" s="10">
        <v>0.442688453975466</v>
      </c>
      <c r="G6" s="42"/>
      <c r="H6" s="44">
        <f t="shared" si="0"/>
        <v>0.00315819022451782</v>
      </c>
      <c r="I6" s="44">
        <f t="shared" si="1"/>
        <v>0.147562817991822</v>
      </c>
      <c r="J6" s="44">
        <f t="shared" si="2"/>
        <v>0.0214023442185337</v>
      </c>
      <c r="K6" s="44">
        <f t="shared" si="3"/>
        <v>0.277643247065124</v>
      </c>
      <c r="L6" s="44">
        <f t="shared" si="4"/>
        <v>0.0409698199333293</v>
      </c>
      <c r="M6" s="79">
        <f t="shared" si="5"/>
        <v>0.202410029231087</v>
      </c>
    </row>
    <row r="7" customHeight="1" spans="2:13">
      <c r="B7" s="8">
        <v>2013</v>
      </c>
      <c r="C7" s="10">
        <v>0.169339391694905</v>
      </c>
      <c r="D7" s="10">
        <v>0.151165643640066</v>
      </c>
      <c r="E7" s="10">
        <v>0.127158742796881</v>
      </c>
      <c r="F7" s="10">
        <v>0.447663778131852</v>
      </c>
      <c r="G7" s="42"/>
      <c r="H7" s="44">
        <f t="shared" si="0"/>
        <v>0.00325504740911756</v>
      </c>
      <c r="I7" s="44">
        <f t="shared" si="1"/>
        <v>0.149221259377284</v>
      </c>
      <c r="J7" s="44">
        <f t="shared" si="2"/>
        <v>0.0218135634473346</v>
      </c>
      <c r="K7" s="44">
        <f t="shared" si="3"/>
        <v>0.279410167579165</v>
      </c>
      <c r="L7" s="44">
        <f t="shared" si="4"/>
        <v>0.0416939370889809</v>
      </c>
      <c r="M7" s="79">
        <f t="shared" si="5"/>
        <v>0.204190932925487</v>
      </c>
    </row>
    <row r="8" customHeight="1" spans="2:13">
      <c r="B8" s="8">
        <v>2014</v>
      </c>
      <c r="C8" s="10">
        <v>0.184857796505968</v>
      </c>
      <c r="D8" s="10">
        <v>0.160472521046067</v>
      </c>
      <c r="E8" s="10">
        <v>0.152884178394309</v>
      </c>
      <c r="F8" s="10">
        <v>0.498214495946344</v>
      </c>
      <c r="G8" s="42"/>
      <c r="H8" s="44">
        <f t="shared" si="0"/>
        <v>0.00453524748475597</v>
      </c>
      <c r="I8" s="44">
        <f t="shared" si="1"/>
        <v>0.166071498648781</v>
      </c>
      <c r="J8" s="44">
        <f t="shared" si="2"/>
        <v>0.0273090055888964</v>
      </c>
      <c r="K8" s="44">
        <f t="shared" si="3"/>
        <v>0.301140126692118</v>
      </c>
      <c r="L8" s="44">
        <f t="shared" si="4"/>
        <v>0.0500107921430438</v>
      </c>
      <c r="M8" s="79">
        <f t="shared" si="5"/>
        <v>0.22363092841341</v>
      </c>
    </row>
    <row r="9" customHeight="1" spans="2:13">
      <c r="B9" s="8">
        <v>2015</v>
      </c>
      <c r="C9" s="10">
        <v>0.233390117207059</v>
      </c>
      <c r="D9" s="10">
        <v>0.149154396615493</v>
      </c>
      <c r="E9" s="10">
        <v>0.182512523763137</v>
      </c>
      <c r="F9" s="10">
        <v>0.565057037585689</v>
      </c>
      <c r="G9" s="42"/>
      <c r="H9" s="44">
        <f t="shared" si="0"/>
        <v>0.00635347305146571</v>
      </c>
      <c r="I9" s="44">
        <f t="shared" si="1"/>
        <v>0.188352345861896</v>
      </c>
      <c r="J9" s="44">
        <f t="shared" si="2"/>
        <v>0.0337318498603899</v>
      </c>
      <c r="K9" s="44">
        <f t="shared" si="3"/>
        <v>0.323107262316367</v>
      </c>
      <c r="L9" s="44">
        <f t="shared" si="4"/>
        <v>0.0608580108223028</v>
      </c>
      <c r="M9" s="79">
        <f t="shared" si="5"/>
        <v>0.246694164548541</v>
      </c>
    </row>
    <row r="10" customHeight="1" spans="2:13">
      <c r="B10" s="8">
        <v>2016</v>
      </c>
      <c r="C10" s="10">
        <v>0.264787766549672</v>
      </c>
      <c r="D10" s="10">
        <v>0.184255848637565</v>
      </c>
      <c r="E10" s="10">
        <v>0.168097736576994</v>
      </c>
      <c r="F10" s="10">
        <v>0.617141351764231</v>
      </c>
      <c r="G10" s="42"/>
      <c r="H10" s="44">
        <f t="shared" si="0"/>
        <v>0.00820126913859806</v>
      </c>
      <c r="I10" s="44">
        <f t="shared" si="1"/>
        <v>0.20571378392141</v>
      </c>
      <c r="J10" s="44">
        <f t="shared" si="2"/>
        <v>0.039867377782187</v>
      </c>
      <c r="K10" s="44">
        <f t="shared" si="3"/>
        <v>0.34161680283548</v>
      </c>
      <c r="L10" s="44">
        <f t="shared" si="4"/>
        <v>0.0702752851624209</v>
      </c>
      <c r="M10" s="79">
        <f t="shared" si="5"/>
        <v>0.265094860686549</v>
      </c>
    </row>
    <row r="11" customHeight="1" spans="2:13">
      <c r="B11" s="8">
        <v>2017</v>
      </c>
      <c r="C11" s="10">
        <v>0.291100477080085</v>
      </c>
      <c r="D11" s="10">
        <v>0.197777923664615</v>
      </c>
      <c r="E11" s="10">
        <v>0.188190318009951</v>
      </c>
      <c r="F11" s="10">
        <v>0.677068718754651</v>
      </c>
      <c r="G11" s="42"/>
      <c r="H11" s="44">
        <f t="shared" si="0"/>
        <v>0.0108347278376928</v>
      </c>
      <c r="I11" s="44">
        <f t="shared" si="1"/>
        <v>0.225689572918217</v>
      </c>
      <c r="J11" s="44">
        <f t="shared" si="2"/>
        <v>0.0480072149439487</v>
      </c>
      <c r="K11" s="44">
        <f t="shared" si="3"/>
        <v>0.363442326575315</v>
      </c>
      <c r="L11" s="44">
        <f t="shared" si="4"/>
        <v>0.0820251434651859</v>
      </c>
      <c r="M11" s="79">
        <f t="shared" si="5"/>
        <v>0.286400320295187</v>
      </c>
    </row>
    <row r="12" ht="15.75" customHeight="1" spans="2:13">
      <c r="B12" s="8">
        <v>2018</v>
      </c>
      <c r="C12" s="10">
        <v>0.310949568795686</v>
      </c>
      <c r="D12" s="10">
        <v>0.20154222980098</v>
      </c>
      <c r="E12" s="10">
        <v>0.197319761492429</v>
      </c>
      <c r="F12" s="45">
        <v>0.709811560089095</v>
      </c>
      <c r="G12" s="46"/>
      <c r="H12" s="47">
        <f t="shared" si="0"/>
        <v>0.0123659247648763</v>
      </c>
      <c r="I12" s="47">
        <f t="shared" si="1"/>
        <v>0.236603853363032</v>
      </c>
      <c r="J12" s="47">
        <f t="shared" si="2"/>
        <v>0.0522642576995678</v>
      </c>
      <c r="K12" s="47">
        <f t="shared" si="3"/>
        <v>0.373882319966922</v>
      </c>
      <c r="L12" s="47">
        <f t="shared" si="4"/>
        <v>0.0884619976084836</v>
      </c>
      <c r="M12" s="80">
        <f t="shared" si="5"/>
        <v>0.297425616933854</v>
      </c>
    </row>
    <row r="13" ht="19.5" spans="2:13">
      <c r="B13" s="48" t="s">
        <v>56</v>
      </c>
      <c r="C13" s="49"/>
      <c r="D13" s="49"/>
      <c r="E13" s="49"/>
      <c r="F13" s="49"/>
      <c r="G13" s="50"/>
      <c r="H13" s="51"/>
      <c r="M13" s="81"/>
    </row>
    <row r="14" ht="18.75" spans="2:13">
      <c r="B14" s="52"/>
      <c r="C14" s="53" t="s">
        <v>47</v>
      </c>
      <c r="D14" s="54"/>
      <c r="E14" s="54"/>
      <c r="F14" s="54"/>
      <c r="G14" s="54"/>
      <c r="H14" s="51"/>
      <c r="M14" s="81"/>
    </row>
    <row r="15" spans="2:16">
      <c r="B15" s="55"/>
      <c r="C15" s="8"/>
      <c r="D15" s="8" t="s">
        <v>52</v>
      </c>
      <c r="E15" s="8"/>
      <c r="F15" s="8" t="s">
        <v>53</v>
      </c>
      <c r="G15" s="8" t="s">
        <v>54</v>
      </c>
      <c r="H15" s="56" t="s">
        <v>55</v>
      </c>
      <c r="J15" s="82"/>
      <c r="K15" s="82"/>
      <c r="L15" s="82"/>
      <c r="M15" s="82"/>
      <c r="N15" s="82"/>
      <c r="O15" s="82"/>
      <c r="P15" s="82"/>
    </row>
    <row r="16" spans="2:16">
      <c r="B16" s="57" t="s">
        <v>57</v>
      </c>
      <c r="C16" s="58">
        <f t="shared" ref="C16:C25" si="6">C3*D3</f>
        <v>0.0142576084242951</v>
      </c>
      <c r="D16" s="58">
        <f t="shared" ref="D16:D25" si="7">(C3+D3)/2</f>
        <v>0.121768822052041</v>
      </c>
      <c r="E16" s="58">
        <f>C16/D16</f>
        <v>0.117087512090753</v>
      </c>
      <c r="F16" s="58">
        <f>POWER(E16,1/2)</f>
        <v>0.342180525586646</v>
      </c>
      <c r="G16" s="58">
        <f>F16*D16</f>
        <v>0.0416669195298341</v>
      </c>
      <c r="H16" s="59">
        <f>SQRT(G16)</f>
        <v>0.204124764616727</v>
      </c>
      <c r="J16" s="82"/>
      <c r="K16" s="82"/>
      <c r="L16" s="82"/>
      <c r="M16" s="82"/>
      <c r="N16" s="82"/>
      <c r="O16" s="82"/>
      <c r="P16" s="82"/>
    </row>
    <row r="17" spans="2:16">
      <c r="B17" s="60"/>
      <c r="C17" s="45">
        <f t="shared" si="6"/>
        <v>0.0132044617470145</v>
      </c>
      <c r="D17" s="45">
        <f t="shared" si="7"/>
        <v>0.115498971465856</v>
      </c>
      <c r="E17" s="45">
        <f t="shared" ref="E17:E25" si="8">C17/D17</f>
        <v>0.114325362203922</v>
      </c>
      <c r="F17" s="45">
        <f t="shared" ref="F17:F25" si="9">POWER(E17,1/2)</f>
        <v>0.338120336868284</v>
      </c>
      <c r="G17" s="45">
        <f t="shared" ref="G17:G25" si="10">F17*D17</f>
        <v>0.0390525511399758</v>
      </c>
      <c r="H17" s="61">
        <f t="shared" ref="H17:H25" si="11">SQRT(G17)</f>
        <v>0.197617183311512</v>
      </c>
      <c r="J17" s="82"/>
      <c r="K17" s="82"/>
      <c r="L17" s="82"/>
      <c r="M17" s="82"/>
      <c r="N17" s="82"/>
      <c r="O17" s="82"/>
      <c r="P17" s="82"/>
    </row>
    <row r="18" spans="2:16">
      <c r="B18" s="60"/>
      <c r="C18" s="45">
        <f t="shared" si="6"/>
        <v>0.0176885137080765</v>
      </c>
      <c r="D18" s="45">
        <f t="shared" si="7"/>
        <v>0.133519128805262</v>
      </c>
      <c r="E18" s="45">
        <f t="shared" si="8"/>
        <v>0.132479247478279</v>
      </c>
      <c r="F18" s="45">
        <f t="shared" si="9"/>
        <v>0.363976987566905</v>
      </c>
      <c r="G18" s="45">
        <f t="shared" si="10"/>
        <v>0.0485978902850967</v>
      </c>
      <c r="H18" s="61">
        <f t="shared" si="11"/>
        <v>0.220449291867986</v>
      </c>
      <c r="J18" s="82"/>
      <c r="K18" s="82"/>
      <c r="L18" s="82"/>
      <c r="M18" s="82"/>
      <c r="N18" s="82"/>
      <c r="O18" s="82"/>
      <c r="P18" s="82"/>
    </row>
    <row r="19" spans="2:16">
      <c r="B19" s="60"/>
      <c r="C19" s="45">
        <f t="shared" si="6"/>
        <v>0.0188897877718063</v>
      </c>
      <c r="D19" s="45">
        <f t="shared" si="7"/>
        <v>0.137749052106215</v>
      </c>
      <c r="E19" s="45">
        <f t="shared" si="8"/>
        <v>0.137131889352246</v>
      </c>
      <c r="F19" s="45">
        <f t="shared" si="9"/>
        <v>0.370313231403155</v>
      </c>
      <c r="G19" s="45">
        <f t="shared" si="10"/>
        <v>0.051010296608174</v>
      </c>
      <c r="H19" s="61">
        <f t="shared" si="11"/>
        <v>0.225854591735864</v>
      </c>
      <c r="J19" s="82"/>
      <c r="K19" s="82"/>
      <c r="L19" s="82"/>
      <c r="M19" s="82"/>
      <c r="N19" s="82"/>
      <c r="O19" s="82"/>
      <c r="P19" s="82"/>
    </row>
    <row r="20" spans="2:16">
      <c r="B20" s="60"/>
      <c r="C20" s="45">
        <f t="shared" si="6"/>
        <v>0.0255982981391776</v>
      </c>
      <c r="D20" s="45">
        <f t="shared" si="7"/>
        <v>0.160252517667485</v>
      </c>
      <c r="E20" s="45">
        <f t="shared" si="8"/>
        <v>0.159737260367369</v>
      </c>
      <c r="F20" s="45">
        <f t="shared" si="9"/>
        <v>0.399671440520047</v>
      </c>
      <c r="G20" s="45">
        <f t="shared" si="10"/>
        <v>0.0640483545831282</v>
      </c>
      <c r="H20" s="61">
        <f t="shared" si="11"/>
        <v>0.253077763904947</v>
      </c>
      <c r="J20" s="82"/>
      <c r="K20" s="82"/>
      <c r="L20" s="82"/>
      <c r="M20" s="82"/>
      <c r="N20" s="82"/>
      <c r="O20" s="82"/>
      <c r="P20" s="82"/>
    </row>
    <row r="21" spans="2:16">
      <c r="B21" s="60"/>
      <c r="C21" s="45">
        <f t="shared" si="6"/>
        <v>0.0296645966403335</v>
      </c>
      <c r="D21" s="45">
        <f t="shared" si="7"/>
        <v>0.172665158776018</v>
      </c>
      <c r="E21" s="45">
        <f t="shared" si="8"/>
        <v>0.171804183603796</v>
      </c>
      <c r="F21" s="45">
        <f t="shared" si="9"/>
        <v>0.414492682207776</v>
      </c>
      <c r="G21" s="45">
        <f t="shared" si="10"/>
        <v>0.071568444784903</v>
      </c>
      <c r="H21" s="61">
        <f t="shared" si="11"/>
        <v>0.267522793019404</v>
      </c>
      <c r="J21" s="82"/>
      <c r="K21" s="82"/>
      <c r="L21" s="82"/>
      <c r="M21" s="82"/>
      <c r="N21" s="82"/>
      <c r="O21" s="82"/>
      <c r="P21" s="82"/>
    </row>
    <row r="22" spans="2:16">
      <c r="B22" s="60"/>
      <c r="C22" s="45">
        <f t="shared" si="6"/>
        <v>0.0348111621080381</v>
      </c>
      <c r="D22" s="45">
        <f t="shared" si="7"/>
        <v>0.191272256911276</v>
      </c>
      <c r="E22" s="45">
        <f t="shared" si="8"/>
        <v>0.181997968080576</v>
      </c>
      <c r="F22" s="45">
        <f t="shared" si="9"/>
        <v>0.426612198701087</v>
      </c>
      <c r="G22" s="45">
        <f t="shared" si="10"/>
        <v>0.0815990780714386</v>
      </c>
      <c r="H22" s="61">
        <f t="shared" si="11"/>
        <v>0.285655523439402</v>
      </c>
      <c r="J22" s="82"/>
      <c r="K22" s="82"/>
      <c r="L22" s="82"/>
      <c r="M22" s="82"/>
      <c r="N22" s="82"/>
      <c r="O22" s="82"/>
      <c r="P22" s="82"/>
    </row>
    <row r="23" spans="2:16">
      <c r="B23" s="60"/>
      <c r="C23" s="45">
        <f t="shared" si="6"/>
        <v>0.0487886946344553</v>
      </c>
      <c r="D23" s="45">
        <f t="shared" si="7"/>
        <v>0.224521807593619</v>
      </c>
      <c r="E23" s="45">
        <f t="shared" si="8"/>
        <v>0.217300471421298</v>
      </c>
      <c r="F23" s="45">
        <f t="shared" si="9"/>
        <v>0.466154986481211</v>
      </c>
      <c r="G23" s="45">
        <f t="shared" si="10"/>
        <v>0.10466196018354</v>
      </c>
      <c r="H23" s="61">
        <f t="shared" si="11"/>
        <v>0.32351500766354</v>
      </c>
      <c r="J23" s="82"/>
      <c r="K23" s="82"/>
      <c r="L23" s="82"/>
      <c r="M23" s="82"/>
      <c r="N23" s="82"/>
      <c r="O23" s="82"/>
      <c r="P23" s="82"/>
    </row>
    <row r="24" spans="2:16">
      <c r="B24" s="60"/>
      <c r="C24" s="45">
        <f t="shared" si="6"/>
        <v>0.0575732479346781</v>
      </c>
      <c r="D24" s="45">
        <f t="shared" si="7"/>
        <v>0.24443920037235</v>
      </c>
      <c r="E24" s="45">
        <f t="shared" si="8"/>
        <v>0.235531976241854</v>
      </c>
      <c r="F24" s="45">
        <f t="shared" si="9"/>
        <v>0.48531636716873</v>
      </c>
      <c r="G24" s="45">
        <f t="shared" si="10"/>
        <v>0.118630344718338</v>
      </c>
      <c r="H24" s="61">
        <f t="shared" si="11"/>
        <v>0.3444275609157</v>
      </c>
      <c r="J24" s="82"/>
      <c r="K24" s="82"/>
      <c r="L24" s="82"/>
      <c r="M24" s="82"/>
      <c r="N24" s="82"/>
      <c r="O24" s="82"/>
      <c r="P24" s="82"/>
    </row>
    <row r="25" spans="2:16">
      <c r="B25" s="62"/>
      <c r="C25" s="35">
        <f t="shared" si="6"/>
        <v>0.0626694694507358</v>
      </c>
      <c r="D25" s="35">
        <f t="shared" si="7"/>
        <v>0.256245899298333</v>
      </c>
      <c r="E25" s="35">
        <f t="shared" si="8"/>
        <v>0.244567696975214</v>
      </c>
      <c r="F25" s="35">
        <f t="shared" si="9"/>
        <v>0.494537862023944</v>
      </c>
      <c r="G25" s="35">
        <f t="shared" si="10"/>
        <v>0.1267232991914</v>
      </c>
      <c r="H25" s="63">
        <f t="shared" si="11"/>
        <v>0.35598216133874</v>
      </c>
      <c r="J25" s="74"/>
      <c r="K25" s="74"/>
      <c r="L25" s="74"/>
      <c r="M25" s="74"/>
      <c r="N25" s="74"/>
      <c r="O25" s="74"/>
      <c r="P25" s="74"/>
    </row>
    <row r="26" spans="2:8">
      <c r="B26" s="64" t="s">
        <v>58</v>
      </c>
      <c r="C26" s="58">
        <f t="shared" ref="C26:C35" si="12">C3*E3</f>
        <v>0.00464044164949096</v>
      </c>
      <c r="D26" s="58">
        <f t="shared" ref="D26:D35" si="13">(C3+E3)/2</f>
        <v>0.0726481942963885</v>
      </c>
      <c r="E26" s="58">
        <f t="shared" ref="E26:E35" si="14">C26/D26</f>
        <v>0.0638755263559475</v>
      </c>
      <c r="F26" s="58">
        <f t="shared" ref="F26:F35" si="15">POWER(E26,1/2)</f>
        <v>0.252736080439552</v>
      </c>
      <c r="G26" s="58">
        <f t="shared" ref="G26:G35" si="16">F26*D26</f>
        <v>0.0183608198774802</v>
      </c>
      <c r="H26" s="65">
        <f t="shared" ref="H26:H35" si="17">SQRT(G26)</f>
        <v>0.135502102852613</v>
      </c>
    </row>
    <row r="27" spans="2:8">
      <c r="B27" s="60"/>
      <c r="C27" s="45">
        <f t="shared" si="12"/>
        <v>0.0106513692803194</v>
      </c>
      <c r="D27" s="45">
        <f t="shared" si="13"/>
        <v>0.103207510730341</v>
      </c>
      <c r="E27" s="45">
        <f t="shared" si="14"/>
        <v>0.103203431658662</v>
      </c>
      <c r="F27" s="45">
        <f t="shared" si="15"/>
        <v>0.321252909183188</v>
      </c>
      <c r="G27" s="45">
        <f t="shared" si="16"/>
        <v>0.0331557130716773</v>
      </c>
      <c r="H27" s="66">
        <f t="shared" si="17"/>
        <v>0.182087102980077</v>
      </c>
    </row>
    <row r="28" spans="2:8">
      <c r="B28" s="60"/>
      <c r="C28" s="45">
        <f t="shared" si="12"/>
        <v>0.0185171998180693</v>
      </c>
      <c r="D28" s="45">
        <f t="shared" si="13"/>
        <v>0.136922750847484</v>
      </c>
      <c r="E28" s="45">
        <f t="shared" si="14"/>
        <v>0.135238298262758</v>
      </c>
      <c r="F28" s="45">
        <f t="shared" si="15"/>
        <v>0.367747601301161</v>
      </c>
      <c r="G28" s="45">
        <f t="shared" si="16"/>
        <v>0.0503530131877188</v>
      </c>
      <c r="H28" s="66">
        <f t="shared" si="17"/>
        <v>0.22439477085645</v>
      </c>
    </row>
    <row r="29" spans="2:8">
      <c r="B29" s="60"/>
      <c r="C29" s="45">
        <f t="shared" si="12"/>
        <v>0.0245718542303626</v>
      </c>
      <c r="D29" s="45">
        <f t="shared" si="13"/>
        <v>0.157079841506084</v>
      </c>
      <c r="E29" s="45">
        <f t="shared" si="14"/>
        <v>0.156429074506106</v>
      </c>
      <c r="F29" s="45">
        <f t="shared" si="15"/>
        <v>0.395511155981859</v>
      </c>
      <c r="G29" s="45">
        <f t="shared" si="16"/>
        <v>0.0621268296955184</v>
      </c>
      <c r="H29" s="66">
        <f t="shared" si="17"/>
        <v>0.249252542004126</v>
      </c>
    </row>
    <row r="30" spans="2:8">
      <c r="B30" s="60"/>
      <c r="C30" s="45">
        <f t="shared" si="12"/>
        <v>0.0215329841539127</v>
      </c>
      <c r="D30" s="45">
        <f t="shared" si="13"/>
        <v>0.148249067245893</v>
      </c>
      <c r="E30" s="45">
        <f t="shared" si="14"/>
        <v>0.145248699057223</v>
      </c>
      <c r="F30" s="45">
        <f t="shared" si="15"/>
        <v>0.381115073248518</v>
      </c>
      <c r="G30" s="45">
        <f t="shared" si="16"/>
        <v>0.0564999541224429</v>
      </c>
      <c r="H30" s="66">
        <f t="shared" si="17"/>
        <v>0.237697189975908</v>
      </c>
    </row>
    <row r="31" spans="2:8">
      <c r="B31" s="60"/>
      <c r="C31" s="45">
        <f t="shared" si="12"/>
        <v>0.0282618323385973</v>
      </c>
      <c r="D31" s="45">
        <f t="shared" si="13"/>
        <v>0.168870987450139</v>
      </c>
      <c r="E31" s="45">
        <f t="shared" si="14"/>
        <v>0.167357535864128</v>
      </c>
      <c r="F31" s="45">
        <f t="shared" si="15"/>
        <v>0.409093553926395</v>
      </c>
      <c r="G31" s="45">
        <f t="shared" si="16"/>
        <v>0.0690840324110368</v>
      </c>
      <c r="H31" s="66">
        <f t="shared" si="17"/>
        <v>0.262838415021543</v>
      </c>
    </row>
    <row r="32" spans="2:8">
      <c r="B32" s="60"/>
      <c r="C32" s="45">
        <f t="shared" si="12"/>
        <v>0.0425966193128347</v>
      </c>
      <c r="D32" s="45">
        <f t="shared" si="13"/>
        <v>0.207951320485098</v>
      </c>
      <c r="E32" s="45">
        <f t="shared" si="14"/>
        <v>0.204839378819367</v>
      </c>
      <c r="F32" s="45">
        <f t="shared" si="15"/>
        <v>0.452591845727878</v>
      </c>
      <c r="G32" s="45">
        <f t="shared" si="16"/>
        <v>0.0941170719599</v>
      </c>
      <c r="H32" s="66">
        <f t="shared" si="17"/>
        <v>0.306785058240945</v>
      </c>
    </row>
    <row r="33" spans="2:8">
      <c r="B33" s="60"/>
      <c r="C33" s="45">
        <f t="shared" si="12"/>
        <v>0.0445102242302774</v>
      </c>
      <c r="D33" s="45">
        <f t="shared" si="13"/>
        <v>0.216442751563333</v>
      </c>
      <c r="E33" s="45">
        <f t="shared" si="14"/>
        <v>0.205644328159695</v>
      </c>
      <c r="F33" s="45">
        <f t="shared" si="15"/>
        <v>0.453480240098392</v>
      </c>
      <c r="G33" s="45">
        <f t="shared" si="16"/>
        <v>0.0981525109464968</v>
      </c>
      <c r="H33" s="66">
        <f t="shared" si="17"/>
        <v>0.313293011327251</v>
      </c>
    </row>
    <row r="34" spans="2:8">
      <c r="B34" s="60"/>
      <c r="C34" s="45">
        <f t="shared" si="12"/>
        <v>0.0547822913545497</v>
      </c>
      <c r="D34" s="45">
        <f t="shared" si="13"/>
        <v>0.239645397545018</v>
      </c>
      <c r="E34" s="45">
        <f t="shared" si="14"/>
        <v>0.228597302162912</v>
      </c>
      <c r="F34" s="45">
        <f t="shared" si="15"/>
        <v>0.478118502217716</v>
      </c>
      <c r="G34" s="45">
        <f t="shared" si="16"/>
        <v>0.114578898537593</v>
      </c>
      <c r="H34" s="66">
        <f t="shared" si="17"/>
        <v>0.338495049502342</v>
      </c>
    </row>
    <row r="35" spans="2:8">
      <c r="B35" s="62"/>
      <c r="C35" s="35">
        <f t="shared" si="12"/>
        <v>0.0613564947509384</v>
      </c>
      <c r="D35" s="35">
        <f t="shared" si="13"/>
        <v>0.254134665144058</v>
      </c>
      <c r="E35" s="35">
        <f t="shared" si="14"/>
        <v>0.241433000555663</v>
      </c>
      <c r="F35" s="35">
        <f t="shared" si="15"/>
        <v>0.491358321956251</v>
      </c>
      <c r="G35" s="35">
        <f t="shared" si="16"/>
        <v>0.124871182616098</v>
      </c>
      <c r="H35" s="67">
        <f t="shared" si="17"/>
        <v>0.353371168343001</v>
      </c>
    </row>
    <row r="36" spans="2:8">
      <c r="B36" s="68" t="s">
        <v>59</v>
      </c>
      <c r="C36" s="45">
        <f t="shared" ref="C36:C45" si="18">D3*E3</f>
        <v>0.00690397980576278</v>
      </c>
      <c r="D36" s="45">
        <f t="shared" ref="D36:D45" si="19">(D3+E3)/2</f>
        <v>0.0965236544939745</v>
      </c>
      <c r="E36" s="45">
        <f t="shared" ref="E36:E45" si="20">C36/D36</f>
        <v>0.0715262993507334</v>
      </c>
      <c r="F36" s="45">
        <f t="shared" ref="F36:F45" si="21">POWER(E36,1/2)</f>
        <v>0.267444011618756</v>
      </c>
      <c r="G36" s="45">
        <f t="shared" ref="G36:G45" si="22">F36*D36</f>
        <v>0.0258146733739713</v>
      </c>
      <c r="H36" s="69">
        <f t="shared" ref="H36:H45" si="23">SQRT(G36)</f>
        <v>0.160669453767576</v>
      </c>
    </row>
    <row r="37" spans="2:8">
      <c r="B37" s="60"/>
      <c r="C37" s="45">
        <f t="shared" si="18"/>
        <v>0.013039473135263</v>
      </c>
      <c r="D37" s="45">
        <f t="shared" si="19"/>
        <v>0.11485013340121</v>
      </c>
      <c r="E37" s="45">
        <f t="shared" si="20"/>
        <v>0.113534679926855</v>
      </c>
      <c r="F37" s="45">
        <f t="shared" si="21"/>
        <v>0.336949076162638</v>
      </c>
      <c r="G37" s="45">
        <f t="shared" si="22"/>
        <v>0.0386986463466935</v>
      </c>
      <c r="H37" s="69">
        <f t="shared" si="23"/>
        <v>0.196719715195741</v>
      </c>
    </row>
    <row r="38" spans="2:8">
      <c r="B38" s="60"/>
      <c r="C38" s="45">
        <f t="shared" si="18"/>
        <v>0.0221018782865742</v>
      </c>
      <c r="D38" s="45">
        <f t="shared" si="19"/>
        <v>0.148705961311511</v>
      </c>
      <c r="E38" s="45">
        <f t="shared" si="20"/>
        <v>0.148628058294684</v>
      </c>
      <c r="F38" s="45">
        <f t="shared" si="21"/>
        <v>0.385523096966555</v>
      </c>
      <c r="G38" s="45">
        <f t="shared" si="22"/>
        <v>0.0573295827422022</v>
      </c>
      <c r="H38" s="69">
        <f t="shared" si="23"/>
        <v>0.239435967937572</v>
      </c>
    </row>
    <row r="39" spans="2:8">
      <c r="B39" s="60"/>
      <c r="C39" s="45">
        <f t="shared" si="18"/>
        <v>0.0214887701719669</v>
      </c>
      <c r="D39" s="45">
        <f t="shared" si="19"/>
        <v>0.147859560363167</v>
      </c>
      <c r="E39" s="45">
        <f t="shared" si="20"/>
        <v>0.145332301267412</v>
      </c>
      <c r="F39" s="45">
        <f t="shared" si="21"/>
        <v>0.381224738530191</v>
      </c>
      <c r="G39" s="45">
        <f t="shared" si="22"/>
        <v>0.0563677222386373</v>
      </c>
      <c r="H39" s="69">
        <f t="shared" si="23"/>
        <v>0.237418875068174</v>
      </c>
    </row>
    <row r="40" spans="2:8">
      <c r="B40" s="60"/>
      <c r="C40" s="45">
        <f t="shared" si="18"/>
        <v>0.0192220331993521</v>
      </c>
      <c r="D40" s="45">
        <f t="shared" si="19"/>
        <v>0.139162193218474</v>
      </c>
      <c r="E40" s="45">
        <f t="shared" si="20"/>
        <v>0.138126834270103</v>
      </c>
      <c r="F40" s="45">
        <f t="shared" si="21"/>
        <v>0.37165418640196</v>
      </c>
      <c r="G40" s="45">
        <f t="shared" si="22"/>
        <v>0.0517202116985241</v>
      </c>
      <c r="H40" s="69">
        <f t="shared" si="23"/>
        <v>0.227420781149226</v>
      </c>
    </row>
    <row r="41" spans="2:8">
      <c r="B41" s="60"/>
      <c r="C41" s="45">
        <f t="shared" si="18"/>
        <v>0.0245337095349914</v>
      </c>
      <c r="D41" s="45">
        <f t="shared" si="19"/>
        <v>0.156678349720188</v>
      </c>
      <c r="E41" s="45">
        <f t="shared" si="20"/>
        <v>0.156586468895072</v>
      </c>
      <c r="F41" s="45">
        <f t="shared" si="21"/>
        <v>0.395710081871908</v>
      </c>
      <c r="G41" s="45">
        <f t="shared" si="22"/>
        <v>0.061999202595331</v>
      </c>
      <c r="H41" s="69">
        <f t="shared" si="23"/>
        <v>0.248996390727518</v>
      </c>
    </row>
    <row r="42" spans="2:9">
      <c r="B42" s="60"/>
      <c r="C42" s="45">
        <f t="shared" si="18"/>
        <v>0.0272225453566615</v>
      </c>
      <c r="D42" s="45">
        <f t="shared" si="19"/>
        <v>0.165833460189315</v>
      </c>
      <c r="E42" s="45">
        <f t="shared" si="20"/>
        <v>0.164155926829147</v>
      </c>
      <c r="F42" s="45">
        <f t="shared" si="21"/>
        <v>0.405161605818157</v>
      </c>
      <c r="G42" s="45">
        <f t="shared" si="22"/>
        <v>0.0671893510286842</v>
      </c>
      <c r="H42" s="70">
        <f t="shared" si="23"/>
        <v>0.259209087473191</v>
      </c>
      <c r="I42" s="55"/>
    </row>
    <row r="43" spans="2:9">
      <c r="B43" s="60"/>
      <c r="C43" s="45">
        <f t="shared" si="18"/>
        <v>0.0309729911070479</v>
      </c>
      <c r="D43" s="45">
        <f t="shared" si="19"/>
        <v>0.17617679260728</v>
      </c>
      <c r="E43" s="45">
        <f t="shared" si="20"/>
        <v>0.175806305976353</v>
      </c>
      <c r="F43" s="45">
        <f t="shared" si="21"/>
        <v>0.419292625711869</v>
      </c>
      <c r="G43" s="45">
        <f t="shared" si="22"/>
        <v>0.0738696299618015</v>
      </c>
      <c r="H43" s="69">
        <f t="shared" si="23"/>
        <v>0.271789679645496</v>
      </c>
      <c r="I43" s="60"/>
    </row>
    <row r="44" spans="2:8">
      <c r="B44" s="60"/>
      <c r="C44" s="45">
        <f t="shared" si="18"/>
        <v>0.0372198903497917</v>
      </c>
      <c r="D44" s="45">
        <f t="shared" si="19"/>
        <v>0.192984120837283</v>
      </c>
      <c r="E44" s="45">
        <f t="shared" si="20"/>
        <v>0.19286504085574</v>
      </c>
      <c r="F44" s="45">
        <f t="shared" si="21"/>
        <v>0.439164025001753</v>
      </c>
      <c r="G44" s="45">
        <f t="shared" si="22"/>
        <v>0.0847516832683259</v>
      </c>
      <c r="H44" s="69">
        <f t="shared" si="23"/>
        <v>0.291121423581855</v>
      </c>
    </row>
    <row r="45" ht="15.75" spans="2:8">
      <c r="B45" s="71"/>
      <c r="C45" s="72">
        <f t="shared" si="18"/>
        <v>0.0397682647149817</v>
      </c>
      <c r="D45" s="72">
        <f t="shared" si="19"/>
        <v>0.199430995646704</v>
      </c>
      <c r="E45" s="72">
        <f t="shared" si="20"/>
        <v>0.199408645511813</v>
      </c>
      <c r="F45" s="72">
        <f t="shared" si="21"/>
        <v>0.446551951638119</v>
      </c>
      <c r="G45" s="72">
        <f t="shared" si="22"/>
        <v>0.0890563003231692</v>
      </c>
      <c r="H45" s="73">
        <f t="shared" si="23"/>
        <v>0.298423022441582</v>
      </c>
    </row>
    <row r="46" spans="2:8">
      <c r="B46" s="74"/>
      <c r="C46" s="10"/>
      <c r="D46" s="10"/>
      <c r="E46" s="10"/>
      <c r="F46" s="10"/>
      <c r="G46" s="10"/>
      <c r="H46" s="16"/>
    </row>
    <row r="47" spans="2:8">
      <c r="B47" s="75" t="s">
        <v>43</v>
      </c>
      <c r="C47" s="10" t="s">
        <v>60</v>
      </c>
      <c r="D47" s="10" t="s">
        <v>61</v>
      </c>
      <c r="E47" s="10" t="s">
        <v>62</v>
      </c>
      <c r="F47" s="10" t="s">
        <v>63</v>
      </c>
      <c r="G47" s="10"/>
      <c r="H47" s="16"/>
    </row>
    <row r="48" spans="2:6">
      <c r="B48" s="75">
        <v>2009</v>
      </c>
      <c r="C48" s="10">
        <v>0.204124764616727</v>
      </c>
      <c r="D48" s="10">
        <v>0.135502102852613</v>
      </c>
      <c r="E48" s="10">
        <v>0.160669453767576</v>
      </c>
      <c r="F48" s="10">
        <v>0.136103675329439</v>
      </c>
    </row>
    <row r="49" spans="2:6">
      <c r="B49" s="75">
        <v>2010</v>
      </c>
      <c r="C49" s="10">
        <v>0.197617183311512</v>
      </c>
      <c r="D49" s="10">
        <v>0.182087102980077</v>
      </c>
      <c r="E49" s="10">
        <v>0.196719715195741</v>
      </c>
      <c r="F49" s="10">
        <v>0.159942894183189</v>
      </c>
    </row>
    <row r="50" spans="2:6">
      <c r="B50" s="75">
        <v>2011</v>
      </c>
      <c r="C50" s="10">
        <v>0.220449291867986</v>
      </c>
      <c r="D50" s="10">
        <v>0.22439477085645</v>
      </c>
      <c r="E50" s="10">
        <v>0.239435967937572</v>
      </c>
      <c r="F50" s="10">
        <v>0.193518867042853</v>
      </c>
    </row>
    <row r="51" spans="2:6">
      <c r="B51" s="75">
        <v>2012</v>
      </c>
      <c r="C51" s="10">
        <v>0.225854591735864</v>
      </c>
      <c r="D51" s="10">
        <v>0.249252542004126</v>
      </c>
      <c r="E51" s="10">
        <v>0.237418875068174</v>
      </c>
      <c r="F51" s="10">
        <v>0.202410029231087</v>
      </c>
    </row>
    <row r="52" spans="2:6">
      <c r="B52" s="75">
        <v>2013</v>
      </c>
      <c r="C52" s="10">
        <v>0.253077763904947</v>
      </c>
      <c r="D52" s="10">
        <v>0.237697189975908</v>
      </c>
      <c r="E52" s="10">
        <v>0.227420781149226</v>
      </c>
      <c r="F52" s="10">
        <v>0.204190932925487</v>
      </c>
    </row>
    <row r="53" spans="2:6">
      <c r="B53" s="75">
        <v>2014</v>
      </c>
      <c r="C53" s="10">
        <v>0.267522793019404</v>
      </c>
      <c r="D53" s="10">
        <v>0.262838415021543</v>
      </c>
      <c r="E53" s="10">
        <v>0.248996390727518</v>
      </c>
      <c r="F53" s="10">
        <v>0.22363092841341</v>
      </c>
    </row>
    <row r="54" spans="2:6">
      <c r="B54" s="75">
        <v>2015</v>
      </c>
      <c r="C54" s="10">
        <v>0.285655523439402</v>
      </c>
      <c r="D54" s="10">
        <v>0.306785058240945</v>
      </c>
      <c r="E54" s="10">
        <v>0.259209087473191</v>
      </c>
      <c r="F54" s="10">
        <v>0.246694164548541</v>
      </c>
    </row>
    <row r="55" spans="2:6">
      <c r="B55" s="75">
        <v>2016</v>
      </c>
      <c r="C55" s="10">
        <v>0.32351500766354</v>
      </c>
      <c r="D55" s="10">
        <v>0.313293011327251</v>
      </c>
      <c r="E55" s="10">
        <v>0.271789679645496</v>
      </c>
      <c r="F55" s="10">
        <v>0.265094860686549</v>
      </c>
    </row>
    <row r="56" spans="2:6">
      <c r="B56" s="75">
        <v>2017</v>
      </c>
      <c r="C56" s="10">
        <v>0.3444275609157</v>
      </c>
      <c r="D56" s="10">
        <v>0.338495049502342</v>
      </c>
      <c r="E56" s="10">
        <v>0.291121423581855</v>
      </c>
      <c r="F56" s="10">
        <v>0.286400320295187</v>
      </c>
    </row>
    <row r="57" spans="2:6">
      <c r="B57" s="75">
        <v>2018</v>
      </c>
      <c r="C57" s="10">
        <v>0.35598216133874</v>
      </c>
      <c r="D57" s="10">
        <v>0.353371168343001</v>
      </c>
      <c r="E57" s="10">
        <v>0.298423022441582</v>
      </c>
      <c r="F57" s="10">
        <v>0.297425616933854</v>
      </c>
    </row>
    <row r="58" spans="2:2">
      <c r="B58" s="76"/>
    </row>
    <row r="59" spans="2:2">
      <c r="B59" s="74"/>
    </row>
    <row r="60" spans="2:2">
      <c r="B60" s="74"/>
    </row>
    <row r="61" spans="2:2">
      <c r="B61" s="74"/>
    </row>
    <row r="62" spans="2:2">
      <c r="B62" s="74"/>
    </row>
    <row r="63" spans="2:2">
      <c r="B63" s="74"/>
    </row>
    <row r="64" spans="2:2">
      <c r="B64" s="74"/>
    </row>
    <row r="65" spans="2:2">
      <c r="B65" s="74"/>
    </row>
    <row r="66" spans="2:2">
      <c r="B66" s="74"/>
    </row>
    <row r="67" spans="2:2">
      <c r="B67" s="74"/>
    </row>
    <row r="68" spans="2:2">
      <c r="B68" s="83"/>
    </row>
    <row r="69" spans="2:2">
      <c r="B69" s="74"/>
    </row>
    <row r="70" spans="2:2">
      <c r="B70" s="74"/>
    </row>
    <row r="71" spans="2:2">
      <c r="B71" s="74"/>
    </row>
    <row r="72" spans="2:2">
      <c r="B72" s="74"/>
    </row>
    <row r="73" spans="2:2">
      <c r="B73" s="74"/>
    </row>
    <row r="74" spans="2:2">
      <c r="B74" s="74"/>
    </row>
    <row r="75" spans="2:2">
      <c r="B75" s="74"/>
    </row>
    <row r="76" spans="2:2">
      <c r="B76" s="74"/>
    </row>
    <row r="77" spans="2:2">
      <c r="B77" s="74"/>
    </row>
    <row r="78" spans="2:2">
      <c r="B78" s="74"/>
    </row>
    <row r="79" spans="2:2">
      <c r="B79" s="74"/>
    </row>
    <row r="80" spans="2:2">
      <c r="B80" s="74"/>
    </row>
    <row r="81" spans="2:2">
      <c r="B81" s="74"/>
    </row>
  </sheetData>
  <mergeCells count="4">
    <mergeCell ref="H1:M1"/>
    <mergeCell ref="B13:H13"/>
    <mergeCell ref="C14:G14"/>
    <mergeCell ref="G1:G12"/>
  </mergeCells>
  <pageMargins left="0.75" right="0.75" top="1" bottom="1" header="0.5" footer="0.5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32"/>
  <sheetViews>
    <sheetView zoomScale="110" zoomScaleNormal="110" workbookViewId="0">
      <selection activeCell="C2" sqref="C2"/>
    </sheetView>
  </sheetViews>
  <sheetFormatPr defaultColWidth="9" defaultRowHeight="15"/>
  <cols>
    <col min="1" max="1" width="12.75" style="8" customWidth="1"/>
    <col min="2" max="2" width="9" style="8"/>
    <col min="3" max="3" width="12.875" style="8"/>
    <col min="4" max="5" width="12.625" style="8"/>
    <col min="6" max="6" width="11.5" style="8"/>
    <col min="7" max="7" width="10.375" style="8"/>
    <col min="8" max="9" width="11.5" style="8"/>
    <col min="10" max="18" width="12.625" style="8"/>
    <col min="19" max="19" width="11.5" style="8"/>
    <col min="20" max="20" width="14.125" style="8"/>
    <col min="21" max="21" width="10.375" style="8"/>
    <col min="22" max="23" width="9.25" style="8"/>
    <col min="24" max="24" width="10.375" style="8"/>
    <col min="25" max="25" width="9.25" style="8"/>
    <col min="26" max="26" width="10.375" style="8"/>
    <col min="27" max="29" width="9.25" style="8"/>
    <col min="30" max="30" width="12.625" style="8"/>
    <col min="31" max="16384" width="9" style="8"/>
  </cols>
  <sheetData>
    <row r="1" s="11" customFormat="1" spans="1:30">
      <c r="A1" s="12"/>
      <c r="B1" s="12"/>
      <c r="C1" s="12" t="s">
        <v>64</v>
      </c>
      <c r="D1" s="13" t="s">
        <v>65</v>
      </c>
      <c r="E1" s="12" t="s">
        <v>66</v>
      </c>
      <c r="F1" s="13" t="s">
        <v>67</v>
      </c>
      <c r="G1" s="12" t="s">
        <v>68</v>
      </c>
      <c r="H1" s="13" t="s">
        <v>69</v>
      </c>
      <c r="I1" s="12" t="s">
        <v>70</v>
      </c>
      <c r="J1" s="13" t="s">
        <v>71</v>
      </c>
      <c r="K1" s="12" t="s">
        <v>72</v>
      </c>
      <c r="L1" s="13" t="s">
        <v>73</v>
      </c>
      <c r="M1" s="12" t="s">
        <v>74</v>
      </c>
      <c r="N1" s="13" t="s">
        <v>75</v>
      </c>
      <c r="O1" s="12" t="s">
        <v>76</v>
      </c>
      <c r="P1" s="13" t="s">
        <v>77</v>
      </c>
      <c r="Q1" s="12" t="s">
        <v>78</v>
      </c>
      <c r="R1" s="12" t="s">
        <v>79</v>
      </c>
      <c r="S1" s="12" t="s">
        <v>80</v>
      </c>
      <c r="T1" s="12" t="s">
        <v>81</v>
      </c>
      <c r="U1" s="12" t="s">
        <v>82</v>
      </c>
      <c r="V1" s="12" t="s">
        <v>83</v>
      </c>
      <c r="W1" s="12" t="s">
        <v>84</v>
      </c>
      <c r="X1" s="12" t="s">
        <v>85</v>
      </c>
      <c r="Y1" s="12" t="s">
        <v>86</v>
      </c>
      <c r="Z1" s="12" t="s">
        <v>87</v>
      </c>
      <c r="AA1" s="12" t="s">
        <v>88</v>
      </c>
      <c r="AB1" s="12" t="s">
        <v>89</v>
      </c>
      <c r="AC1" s="12" t="s">
        <v>90</v>
      </c>
      <c r="AD1" s="34" t="s">
        <v>91</v>
      </c>
    </row>
    <row r="2" spans="1:30">
      <c r="A2" s="14" t="s">
        <v>92</v>
      </c>
      <c r="B2" s="15">
        <v>2009</v>
      </c>
      <c r="C2" s="16">
        <f>(1-standardizing!B2)*weighting!$B$14</f>
        <v>0.0436320767532094</v>
      </c>
      <c r="D2" s="16">
        <f>(1-standardizing!C2)*weighting!$C$14</f>
        <v>0.0473653301788914</v>
      </c>
      <c r="E2" s="16">
        <f>(1-standardizing!D2)*weighting!$D$14</f>
        <v>0.0586414610530817</v>
      </c>
      <c r="F2" s="16">
        <f>(1-standardizing!E2)*weighting!$E$14</f>
        <v>0.0384276943243958</v>
      </c>
      <c r="G2" s="16">
        <f>(1-standardizing!C2)*weighting!$C$14</f>
        <v>0.0473653301788914</v>
      </c>
      <c r="H2" s="16">
        <f>(1-standardizing!G2)*weighting!$G$14</f>
        <v>0</v>
      </c>
      <c r="I2" s="16">
        <f>(1-standardizing!H2)*weighting!$H$14</f>
        <v>0.0236002770470188</v>
      </c>
      <c r="J2" s="16">
        <f>(1-standardizing!I2)*weighting!$I$14</f>
        <v>0.0486999715390302</v>
      </c>
      <c r="K2" s="16">
        <f>(1-standardizing!J2)*weighting!$J$14</f>
        <v>0.00506183839810256</v>
      </c>
      <c r="L2" s="16">
        <f>(1-standardizing!K2)*weighting!$K$14</f>
        <v>0</v>
      </c>
      <c r="M2" s="16">
        <f>(1-standardizing!L2)*weighting!$L$14</f>
        <v>0.0385206784817674</v>
      </c>
      <c r="N2" s="16">
        <f>(1-standardizing!M2)*weighting!$M$14</f>
        <v>0.0168212195275793</v>
      </c>
      <c r="O2" s="16">
        <f>(1-standardizing!N2)*weighting!$N$14</f>
        <v>0</v>
      </c>
      <c r="P2" s="16">
        <f>(1-standardizing!O2)*weighting!$O$14</f>
        <v>0.0212048296837272</v>
      </c>
      <c r="Q2" s="16">
        <f>(1-standardizing!P2)*weighting!$P$14</f>
        <v>0</v>
      </c>
      <c r="R2" s="16">
        <f>(1-standardizing!Q2)*weighting!$Q$14</f>
        <v>0.023468304043073</v>
      </c>
      <c r="S2" s="16">
        <f>(1-standardizing!R2)*weighting!$R$14</f>
        <v>0.0444730250456598</v>
      </c>
      <c r="T2" s="16">
        <f>(1-standardizing!S2)*weighting!$S$14</f>
        <v>0.0337653513893944</v>
      </c>
      <c r="U2" s="16">
        <f>(1-standardizing!T2)*weighting!$T$14</f>
        <v>0.0480933302299809</v>
      </c>
      <c r="V2" s="16">
        <f>(1-standardizing!U2)*weighting!$U$14</f>
        <v>0.032506897657048</v>
      </c>
      <c r="W2" s="16">
        <f>(1-standardizing!V2)*weighting!$V$14</f>
        <v>0.0520731500329786</v>
      </c>
      <c r="X2" s="16">
        <f>(1-standardizing!W2)*weighting!$W$14</f>
        <v>0.0215426311147278</v>
      </c>
      <c r="Y2" s="16">
        <f>(1-standardizing!X2)*weighting!$X$14</f>
        <v>0.0194121977045776</v>
      </c>
      <c r="Z2" s="16">
        <f>(1-standardizing!Y2)*weighting!$Y$14</f>
        <v>0.0212949111513923</v>
      </c>
      <c r="AA2" s="16">
        <f>(1-standardizing!Z2)*weighting!$Z$14</f>
        <v>0.0247859905111867</v>
      </c>
      <c r="AB2" s="16">
        <f>(1-standardizing!AA2)*weighting!$AA$14</f>
        <v>0.00020788586190432</v>
      </c>
      <c r="AC2" s="16">
        <f>(1-standardizing!AB2)*weighting!$AB$14</f>
        <v>0.00587680339170779</v>
      </c>
      <c r="AD2" s="10">
        <f t="shared" ref="AD2:AD11" si="0">SUM(C2:AC2)</f>
        <v>0.716841185299326</v>
      </c>
    </row>
    <row r="3" spans="1:30">
      <c r="A3" s="17"/>
      <c r="B3" s="15">
        <v>2010</v>
      </c>
      <c r="C3" s="16">
        <f>(1-standardizing!B3)*weighting!$B$14</f>
        <v>0.0421906897110944</v>
      </c>
      <c r="D3" s="16">
        <f>(1-standardizing!C3)*weighting!$C$14</f>
        <v>0.0373909274254976</v>
      </c>
      <c r="E3" s="16">
        <f>(1-standardizing!D3)*weighting!$D$14</f>
        <v>0.0550950159986444</v>
      </c>
      <c r="F3" s="16">
        <f>(1-standardizing!E3)*weighting!$E$14</f>
        <v>0.0292614553112372</v>
      </c>
      <c r="G3" s="16">
        <f>(1-standardizing!C3)*weighting!$C$14</f>
        <v>0.0373909274254976</v>
      </c>
      <c r="H3" s="16">
        <f>(1-standardizing!G3)*weighting!$G$14</f>
        <v>0.0291869845352314</v>
      </c>
      <c r="I3" s="16">
        <f>(1-standardizing!H3)*weighting!$H$14</f>
        <v>0.0216454654883356</v>
      </c>
      <c r="J3" s="16">
        <f>(1-standardizing!I3)*weighting!$I$14</f>
        <v>0.0521192476140614</v>
      </c>
      <c r="K3" s="16">
        <f>(1-standardizing!J3)*weighting!$J$14</f>
        <v>0.000843639733017095</v>
      </c>
      <c r="L3" s="16">
        <f>(1-standardizing!K3)*weighting!$K$14</f>
        <v>0.0102914924687961</v>
      </c>
      <c r="M3" s="16">
        <f>(1-standardizing!L3)*weighting!$L$14</f>
        <v>0.0324943592667455</v>
      </c>
      <c r="N3" s="16">
        <f>(1-standardizing!M3)*weighting!$M$14</f>
        <v>0.00330082211115123</v>
      </c>
      <c r="O3" s="16">
        <f>(1-standardizing!N3)*weighting!$N$14</f>
        <v>0.000998457973455898</v>
      </c>
      <c r="P3" s="16">
        <f>(1-standardizing!O3)*weighting!$O$14</f>
        <v>0.0124223569170811</v>
      </c>
      <c r="Q3" s="16">
        <f>(1-standardizing!P3)*weighting!$P$14</f>
        <v>0.0431633475895081</v>
      </c>
      <c r="R3" s="16">
        <f>(1-standardizing!Q3)*weighting!$Q$14</f>
        <v>0.0168475593867912</v>
      </c>
      <c r="S3" s="16">
        <f>(1-standardizing!R3)*weighting!$R$14</f>
        <v>0.0385921535850417</v>
      </c>
      <c r="T3" s="16">
        <f>(1-standardizing!S3)*weighting!$S$14</f>
        <v>0.0386455469855321</v>
      </c>
      <c r="U3" s="16">
        <f>(1-standardizing!T3)*weighting!$T$14</f>
        <v>0.0435464836154149</v>
      </c>
      <c r="V3" s="16">
        <f>(1-standardizing!U3)*weighting!$U$14</f>
        <v>0.0255744629885232</v>
      </c>
      <c r="W3" s="16">
        <f>(1-standardizing!V3)*weighting!$V$14</f>
        <v>0.04494899021329</v>
      </c>
      <c r="X3" s="16">
        <f>(1-standardizing!W3)*weighting!$W$14</f>
        <v>0.0146656988555209</v>
      </c>
      <c r="Y3" s="16">
        <f>(1-standardizing!X3)*weighting!$X$14</f>
        <v>0.00763536656206434</v>
      </c>
      <c r="Z3" s="16">
        <f>(1-standardizing!Y3)*weighting!$Y$14</f>
        <v>0.0117941046376942</v>
      </c>
      <c r="AA3" s="16">
        <f>(1-standardizing!Z3)*weighting!$Z$14</f>
        <v>0.0175509578425462</v>
      </c>
      <c r="AB3" s="16">
        <f>(1-standardizing!AA3)*weighting!$AA$14</f>
        <v>0.000165590963020593</v>
      </c>
      <c r="AC3" s="16">
        <f>(1-standardizing!AB3)*weighting!$AB$14</f>
        <v>0.00475649605005623</v>
      </c>
      <c r="AD3" s="10">
        <f t="shared" si="0"/>
        <v>0.67251860125485</v>
      </c>
    </row>
    <row r="4" spans="1:30">
      <c r="A4" s="17"/>
      <c r="B4" s="15">
        <v>2011</v>
      </c>
      <c r="C4" s="16">
        <f>(1-standardizing!B4)*weighting!$B$14</f>
        <v>0.0317516682293947</v>
      </c>
      <c r="D4" s="16">
        <f>(1-standardizing!C4)*weighting!$C$14</f>
        <v>0.0392591655067996</v>
      </c>
      <c r="E4" s="16">
        <f>(1-standardizing!D4)*weighting!$D$14</f>
        <v>0.0538033288603327</v>
      </c>
      <c r="F4" s="16">
        <f>(1-standardizing!E4)*weighting!$E$14</f>
        <v>0.0320818365460552</v>
      </c>
      <c r="G4" s="16">
        <f>(1-standardizing!C4)*weighting!$C$14</f>
        <v>0.0392591655067996</v>
      </c>
      <c r="H4" s="16">
        <f>(1-standardizing!G4)*weighting!$G$14</f>
        <v>0.0124147455347041</v>
      </c>
      <c r="I4" s="16">
        <f>(1-standardizing!H4)*weighting!$H$14</f>
        <v>0.017043513277269</v>
      </c>
      <c r="J4" s="16">
        <f>(1-standardizing!I4)*weighting!$I$14</f>
        <v>0.0581210375772774</v>
      </c>
      <c r="K4" s="16">
        <f>(1-standardizing!J4)*weighting!$J$14</f>
        <v>0.00548365826461111</v>
      </c>
      <c r="L4" s="16">
        <f>(1-standardizing!K4)*weighting!$K$14</f>
        <v>0.0368583409027621</v>
      </c>
      <c r="M4" s="16">
        <f>(1-standardizing!L4)*weighting!$L$14</f>
        <v>0.0265863603111083</v>
      </c>
      <c r="N4" s="16">
        <f>(1-standardizing!M4)*weighting!$M$14</f>
        <v>0.00360162173648535</v>
      </c>
      <c r="O4" s="16">
        <f>(1-standardizing!N4)*weighting!$N$14</f>
        <v>0.000665638648970502</v>
      </c>
      <c r="P4" s="16">
        <f>(1-standardizing!O4)*weighting!$O$14</f>
        <v>0.00931676768781084</v>
      </c>
      <c r="Q4" s="16">
        <f>(1-standardizing!P4)*weighting!$P$14</f>
        <v>0.0197832009785245</v>
      </c>
      <c r="R4" s="16">
        <f>(1-standardizing!Q4)*weighting!$Q$14</f>
        <v>0.0114673028360436</v>
      </c>
      <c r="S4" s="16">
        <f>(1-standardizing!R4)*weighting!$R$14</f>
        <v>0.0378080373902926</v>
      </c>
      <c r="T4" s="16">
        <f>(1-standardizing!S4)*weighting!$S$14</f>
        <v>0.032508080659542</v>
      </c>
      <c r="U4" s="16">
        <f>(1-standardizing!T4)*weighting!$T$14</f>
        <v>0</v>
      </c>
      <c r="V4" s="16">
        <f>(1-standardizing!U4)*weighting!$U$14</f>
        <v>0.0154693756630851</v>
      </c>
      <c r="W4" s="16">
        <f>(1-standardizing!V4)*weighting!$V$14</f>
        <v>0.0457811376659102</v>
      </c>
      <c r="X4" s="16">
        <f>(1-standardizing!W4)*weighting!$W$14</f>
        <v>0.00731847442309123</v>
      </c>
      <c r="Y4" s="16">
        <f>(1-standardizing!X4)*weighting!$X$14</f>
        <v>0.00754456643275688</v>
      </c>
      <c r="Z4" s="16">
        <f>(1-standardizing!Y4)*weighting!$Y$14</f>
        <v>0.0105246003190535</v>
      </c>
      <c r="AA4" s="16">
        <f>(1-standardizing!Z4)*weighting!$Z$14</f>
        <v>0.0136424894534791</v>
      </c>
      <c r="AB4" s="16">
        <f>(1-standardizing!AA4)*weighting!$AA$14</f>
        <v>0.0160834391823341</v>
      </c>
      <c r="AC4" s="16">
        <f>(1-standardizing!AB4)*weighting!$AB$14</f>
        <v>0.00472315790038317</v>
      </c>
      <c r="AD4" s="10">
        <f t="shared" si="0"/>
        <v>0.588900711494876</v>
      </c>
    </row>
    <row r="5" spans="1:30">
      <c r="A5" s="17"/>
      <c r="B5" s="15">
        <v>2012</v>
      </c>
      <c r="C5" s="16">
        <f>(1-standardizing!B5)*weighting!$B$14</f>
        <v>0.0114709593114195</v>
      </c>
      <c r="D5" s="16">
        <f>(1-standardizing!C5)*weighting!$C$14</f>
        <v>0.0372339326287496</v>
      </c>
      <c r="E5" s="16">
        <f>(1-standardizing!D5)*weighting!$D$14</f>
        <v>0.0499027399054113</v>
      </c>
      <c r="F5" s="16">
        <f>(1-standardizing!E5)*weighting!$E$14</f>
        <v>0.0299665506199417</v>
      </c>
      <c r="G5" s="16">
        <f>(1-standardizing!C5)*weighting!$C$14</f>
        <v>0.0372339326287496</v>
      </c>
      <c r="H5" s="16">
        <f>(1-standardizing!G5)*weighting!$G$14</f>
        <v>0.0235962382017223</v>
      </c>
      <c r="I5" s="16">
        <f>(1-standardizing!H5)*weighting!$H$14</f>
        <v>0.0152719653022124</v>
      </c>
      <c r="J5" s="16">
        <f>(1-standardizing!I5)*weighting!$I$14</f>
        <v>0.0601981707120272</v>
      </c>
      <c r="K5" s="16">
        <f>(1-standardizing!J5)*weighting!$J$14</f>
        <v>0</v>
      </c>
      <c r="L5" s="16">
        <f>(1-standardizing!K5)*weighting!$K$14</f>
        <v>0.0431592523173779</v>
      </c>
      <c r="M5" s="16">
        <f>(1-standardizing!L5)*weighting!$L$14</f>
        <v>0.0246943068591271</v>
      </c>
      <c r="N5" s="16">
        <f>(1-standardizing!M5)*weighting!$M$14</f>
        <v>0.00339044002189321</v>
      </c>
      <c r="O5" s="16">
        <f>(1-standardizing!N5)*weighting!$N$14</f>
        <v>0.000332819324485249</v>
      </c>
      <c r="P5" s="16">
        <f>(1-standardizing!O5)*weighting!$O$14</f>
        <v>0.00918319395751965</v>
      </c>
      <c r="Q5" s="16">
        <f>(1-standardizing!P5)*weighting!$P$14</f>
        <v>0.0465804459403441</v>
      </c>
      <c r="R5" s="16">
        <f>(1-standardizing!Q5)*weighting!$Q$14</f>
        <v>0.00616637982692913</v>
      </c>
      <c r="S5" s="16">
        <f>(1-standardizing!R5)*weighting!$R$14</f>
        <v>0.0357625168822515</v>
      </c>
      <c r="T5" s="16">
        <f>(1-standardizing!S5)*weighting!$S$14</f>
        <v>0.0260995643276019</v>
      </c>
      <c r="U5" s="16">
        <f>(1-standardizing!T5)*weighting!$T$14</f>
        <v>0.0172312498556348</v>
      </c>
      <c r="V5" s="16">
        <f>(1-standardizing!U5)*weighting!$U$14</f>
        <v>0.0107918105354564</v>
      </c>
      <c r="W5" s="16">
        <f>(1-standardizing!V5)*weighting!$V$14</f>
        <v>0.0414905276665384</v>
      </c>
      <c r="X5" s="16">
        <f>(1-standardizing!W5)*weighting!$W$14</f>
        <v>0.00496142858120176</v>
      </c>
      <c r="Y5" s="16">
        <f>(1-standardizing!X5)*weighting!$X$14</f>
        <v>0.00727325347153278</v>
      </c>
      <c r="Z5" s="16">
        <f>(1-standardizing!Y5)*weighting!$Y$14</f>
        <v>0.0092141442481986</v>
      </c>
      <c r="AA5" s="16">
        <f>(1-standardizing!Z5)*weighting!$Z$14</f>
        <v>0.0105376998433709</v>
      </c>
      <c r="AB5" s="16">
        <f>(1-standardizing!AA5)*weighting!$AA$14</f>
        <v>0.000349102701299247</v>
      </c>
      <c r="AC5" s="16">
        <f>(1-standardizing!AB5)*weighting!$AB$14</f>
        <v>0.00415725772755697</v>
      </c>
      <c r="AD5" s="10">
        <f t="shared" si="0"/>
        <v>0.566249883398553</v>
      </c>
    </row>
    <row r="6" spans="1:30">
      <c r="A6" s="17"/>
      <c r="B6" s="15">
        <v>2013</v>
      </c>
      <c r="C6" s="16">
        <f>(1-standardizing!B6)*weighting!$B$14</f>
        <v>0.0203533444588284</v>
      </c>
      <c r="D6" s="16">
        <f>(1-standardizing!C6)*weighting!$C$14</f>
        <v>0.0379665750135739</v>
      </c>
      <c r="E6" s="16">
        <f>(1-standardizing!D6)*weighting!$D$14</f>
        <v>0</v>
      </c>
      <c r="F6" s="16">
        <f>(1-standardizing!E6)*weighting!$E$14</f>
        <v>0.0204477639524308</v>
      </c>
      <c r="G6" s="16">
        <f>(1-standardizing!C6)*weighting!$C$14</f>
        <v>0.0379665750135739</v>
      </c>
      <c r="H6" s="16">
        <f>(1-standardizing!G6)*weighting!$G$14</f>
        <v>0.020143130172202</v>
      </c>
      <c r="I6" s="16">
        <f>(1-standardizing!H6)*weighting!$H$14</f>
        <v>0.0101533115984209</v>
      </c>
      <c r="J6" s="16">
        <f>(1-standardizing!I6)*weighting!$I$14</f>
        <v>0.0626543555281519</v>
      </c>
      <c r="K6" s="16">
        <f>(1-standardizing!J6)*weighting!$J$14</f>
        <v>0.0383856078522778</v>
      </c>
      <c r="L6" s="16">
        <f>(1-standardizing!K6)*weighting!$K$14</f>
        <v>0.0421770119336822</v>
      </c>
      <c r="M6" s="16">
        <f>(1-standardizing!L6)*weighting!$L$14</f>
        <v>0.0237660886016001</v>
      </c>
      <c r="N6" s="16">
        <f>(1-standardizing!M6)*weighting!$M$14</f>
        <v>0.00315384559134791</v>
      </c>
      <c r="O6" s="16">
        <f>(1-standardizing!N6)*weighting!$N$14</f>
        <v>0.0126471343304409</v>
      </c>
      <c r="P6" s="16">
        <f>(1-standardizing!O6)*weighting!$O$14</f>
        <v>0.00734655516601573</v>
      </c>
      <c r="Q6" s="16">
        <f>(1-standardizing!P6)*weighting!$P$14</f>
        <v>0.0489184606014425</v>
      </c>
      <c r="R6" s="16">
        <f>(1-standardizing!Q6)*weighting!$Q$14</f>
        <v>0.00468789109649583</v>
      </c>
      <c r="S6" s="16">
        <f>(1-standardizing!R6)*weighting!$R$14</f>
        <v>0.0300350594597365</v>
      </c>
      <c r="T6" s="16">
        <f>(1-standardizing!S6)*weighting!$S$14</f>
        <v>0</v>
      </c>
      <c r="U6" s="16">
        <f>(1-standardizing!T6)*weighting!$T$14</f>
        <v>0.0359826354763925</v>
      </c>
      <c r="V6" s="16">
        <f>(1-standardizing!U6)*weighting!$U$14</f>
        <v>0.0267401112468666</v>
      </c>
      <c r="W6" s="16">
        <f>(1-standardizing!V6)*weighting!$V$14</f>
        <v>0.0370379008381243</v>
      </c>
      <c r="X6" s="16">
        <f>(1-standardizing!W6)*weighting!$W$14</f>
        <v>0.00360848311627441</v>
      </c>
      <c r="Y6" s="16">
        <f>(1-standardizing!X6)*weighting!$X$14</f>
        <v>0.00808882349525252</v>
      </c>
      <c r="Z6" s="16">
        <f>(1-standardizing!Y6)*weighting!$Y$14</f>
        <v>0.00733036364634465</v>
      </c>
      <c r="AA6" s="16">
        <f>(1-standardizing!Z6)*weighting!$Z$14</f>
        <v>0.00983851146480388</v>
      </c>
      <c r="AB6" s="16">
        <f>(1-standardizing!AA6)*weighting!$AA$14</f>
        <v>0.000103708613408538</v>
      </c>
      <c r="AC6" s="16">
        <f>(1-standardizing!AB6)*weighting!$AB$14</f>
        <v>0.0173075436994778</v>
      </c>
      <c r="AD6" s="10">
        <f t="shared" si="0"/>
        <v>0.566840791967167</v>
      </c>
    </row>
    <row r="7" spans="1:30">
      <c r="A7" s="17"/>
      <c r="B7" s="15">
        <v>2014</v>
      </c>
      <c r="C7" s="16">
        <f>(1-standardizing!B7)*weighting!$B$14</f>
        <v>0.0218630049820177</v>
      </c>
      <c r="D7" s="16">
        <f>(1-standardizing!C7)*weighting!$C$14</f>
        <v>0.0272228977561146</v>
      </c>
      <c r="E7" s="16">
        <f>(1-standardizing!D7)*weighting!$D$14</f>
        <v>0.0436466601487704</v>
      </c>
      <c r="F7" s="16">
        <f>(1-standardizing!E7)*weighting!$E$14</f>
        <v>0.0133968108653857</v>
      </c>
      <c r="G7" s="16">
        <f>(1-standardizing!C7)*weighting!$C$14</f>
        <v>0.0272228977561146</v>
      </c>
      <c r="H7" s="16">
        <f>(1-standardizing!G7)*weighting!$G$14</f>
        <v>0.0248294910694081</v>
      </c>
      <c r="I7" s="16">
        <f>(1-standardizing!H7)*weighting!$H$14</f>
        <v>0.0305439306044247</v>
      </c>
      <c r="J7" s="16">
        <f>(1-standardizing!I7)*weighting!$I$14</f>
        <v>0.0115468090782733</v>
      </c>
      <c r="K7" s="16">
        <f>(1-standardizing!J7)*weighting!$J$14</f>
        <v>0.0421819866508547</v>
      </c>
      <c r="L7" s="16">
        <f>(1-standardizing!K7)*weighting!$K$14</f>
        <v>0.0429025616937415</v>
      </c>
      <c r="M7" s="16">
        <f>(1-standardizing!L7)*weighting!$L$14</f>
        <v>0.0215823875122498</v>
      </c>
      <c r="N7" s="16">
        <f>(1-standardizing!M7)*weighting!$M$14</f>
        <v>0.0030379146713015</v>
      </c>
      <c r="O7" s="16">
        <f>(1-standardizing!N7)*weighting!$N$14</f>
        <v>0.0113173547194599</v>
      </c>
      <c r="P7" s="16">
        <f>(1-standardizing!O7)*weighting!$O$14</f>
        <v>0.00490883458820142</v>
      </c>
      <c r="Q7" s="16">
        <f>(1-standardizing!P7)*weighting!$P$14</f>
        <v>0.0365089981694589</v>
      </c>
      <c r="R7" s="16">
        <f>(1-standardizing!Q7)*weighting!$Q$14</f>
        <v>0.00342576657051618</v>
      </c>
      <c r="S7" s="16">
        <f>(1-standardizing!R7)*weighting!$R$14</f>
        <v>0.0255519603462798</v>
      </c>
      <c r="T7" s="16">
        <f>(1-standardizing!S7)*weighting!$S$14</f>
        <v>0.0141893911035526</v>
      </c>
      <c r="U7" s="16">
        <f>(1-standardizing!T7)*weighting!$T$14</f>
        <v>0.0494891278524143</v>
      </c>
      <c r="V7" s="16">
        <f>(1-standardizing!U7)*weighting!$U$14</f>
        <v>0.00565823728549291</v>
      </c>
      <c r="W7" s="16">
        <f>(1-standardizing!V7)*weighting!$V$14</f>
        <v>0.0398333763393647</v>
      </c>
      <c r="X7" s="16">
        <f>(1-standardizing!W7)*weighting!$W$14</f>
        <v>0.00257532960243284</v>
      </c>
      <c r="Y7" s="16">
        <f>(1-standardizing!X7)*weighting!$X$14</f>
        <v>0.00584763707007064</v>
      </c>
      <c r="Z7" s="16">
        <f>(1-standardizing!Y7)*weighting!$Y$14</f>
        <v>0.00569229355777601</v>
      </c>
      <c r="AA7" s="16">
        <f>(1-standardizing!Z7)*weighting!$Z$14</f>
        <v>0.00818002971161491</v>
      </c>
      <c r="AB7" s="16">
        <f>(1-standardizing!AA7)*weighting!$AA$14</f>
        <v>0.000185459572960456</v>
      </c>
      <c r="AC7" s="16">
        <f>(1-standardizing!AB7)*weighting!$AB$14</f>
        <v>0.00285115500739067</v>
      </c>
      <c r="AD7" s="10">
        <f t="shared" si="0"/>
        <v>0.526192304285643</v>
      </c>
    </row>
    <row r="8" spans="1:30">
      <c r="A8" s="17"/>
      <c r="B8" s="15">
        <v>2015</v>
      </c>
      <c r="C8" s="16">
        <f>(1-standardizing!B8)*weighting!$B$14</f>
        <v>0.0194614195262027</v>
      </c>
      <c r="D8" s="16">
        <f>(1-standardizing!C8)*weighting!$C$14</f>
        <v>0.0158564744715546</v>
      </c>
      <c r="E8" s="16">
        <f>(1-standardizing!D8)*weighting!$D$14</f>
        <v>0.0411060675926843</v>
      </c>
      <c r="F8" s="16">
        <f>(1-standardizing!E8)*weighting!$E$14</f>
        <v>0.0109289772849199</v>
      </c>
      <c r="G8" s="16">
        <f>(1-standardizing!C8)*weighting!$C$14</f>
        <v>0.0158564744715546</v>
      </c>
      <c r="H8" s="16">
        <f>(1-standardizing!G8)*weighting!$G$14</f>
        <v>0.0282825990989285</v>
      </c>
      <c r="I8" s="16">
        <f>(1-standardizing!H8)*weighting!$H$14</f>
        <v>0.00818577340198582</v>
      </c>
      <c r="J8" s="16">
        <f>(1-standardizing!I8)*weighting!$I$14</f>
        <v>0.0104997274027922</v>
      </c>
      <c r="K8" s="16">
        <f>(1-standardizing!J8)*weighting!$J$14</f>
        <v>0.0333237694541752</v>
      </c>
      <c r="L8" s="16">
        <f>(1-standardizing!K8)*weighting!$K$14</f>
        <v>0.0550541138268208</v>
      </c>
      <c r="M8" s="16">
        <f>(1-standardizing!L8)*weighting!$L$14</f>
        <v>0.0220287154266849</v>
      </c>
      <c r="N8" s="16">
        <f>(1-standardizing!M8)*weighting!$M$14</f>
        <v>0.002788525752047</v>
      </c>
      <c r="O8" s="16">
        <f>(1-standardizing!N8)*weighting!$N$14</f>
        <v>0.0231858582402675</v>
      </c>
      <c r="P8" s="16">
        <f>(1-standardizing!O8)*weighting!$O$14</f>
        <v>0.00434114623446384</v>
      </c>
      <c r="Q8" s="16">
        <f>(1-standardizing!P8)*weighting!$P$14</f>
        <v>0.0203227428233934</v>
      </c>
      <c r="R8" s="16">
        <f>(1-standardizing!Q8)*weighting!$Q$14</f>
        <v>0.00226461200661491</v>
      </c>
      <c r="S8" s="16">
        <f>(1-standardizing!R8)*weighting!$R$14</f>
        <v>0.0222450355249467</v>
      </c>
      <c r="T8" s="16">
        <f>(1-standardizing!S8)*weighting!$S$14</f>
        <v>0.0225125439700964</v>
      </c>
      <c r="U8" s="16">
        <f>(1-standardizing!T8)*weighting!$T$14</f>
        <v>0.0633487157827459</v>
      </c>
      <c r="V8" s="16">
        <f>(1-standardizing!U8)*weighting!$U$14</f>
        <v>0.00665340392972513</v>
      </c>
      <c r="W8" s="16">
        <f>(1-standardizing!V8)*weighting!$V$14</f>
        <v>0</v>
      </c>
      <c r="X8" s="16">
        <f>(1-standardizing!W8)*weighting!$W$14</f>
        <v>0.00196814205980787</v>
      </c>
      <c r="Y8" s="16">
        <f>(1-standardizing!X8)*weighting!$X$14</f>
        <v>0.00362330575871229</v>
      </c>
      <c r="Z8" s="16">
        <f>(1-standardizing!Y8)*weighting!$Y$14</f>
        <v>0.00421803047806424</v>
      </c>
      <c r="AA8" s="16">
        <f>(1-standardizing!Z8)*weighting!$Z$14</f>
        <v>0.00771670191127135</v>
      </c>
      <c r="AB8" s="16">
        <f>(1-standardizing!AA8)*weighting!$AA$14</f>
        <v>0.000142248461268572</v>
      </c>
      <c r="AC8" s="16">
        <f>(1-standardizing!AB8)*weighting!$AB$14</f>
        <v>0.0030137522490936</v>
      </c>
      <c r="AD8" s="10">
        <f t="shared" si="0"/>
        <v>0.448928877140822</v>
      </c>
    </row>
    <row r="9" spans="1:30">
      <c r="A9" s="17"/>
      <c r="B9" s="15">
        <v>2016</v>
      </c>
      <c r="C9" s="16">
        <f>(1-standardizing!B9)*weighting!$B$14</f>
        <v>0.00927602899579795</v>
      </c>
      <c r="D9" s="16">
        <f>(1-standardizing!C9)*weighting!$C$14</f>
        <v>0.00737875544715907</v>
      </c>
      <c r="E9" s="16">
        <f>(1-standardizing!D9)*weighting!$D$14</f>
        <v>0.0388686324124895</v>
      </c>
      <c r="F9" s="16">
        <f>(1-standardizing!E9)*weighting!$E$14</f>
        <v>0.0130442632110334</v>
      </c>
      <c r="G9" s="16">
        <f>(1-standardizing!C9)*weighting!$C$14</f>
        <v>0.00737875544715907</v>
      </c>
      <c r="H9" s="16">
        <f>(1-standardizing!G9)*weighting!$G$14</f>
        <v>0.0306668879764544</v>
      </c>
      <c r="I9" s="16">
        <f>(1-standardizing!H9)*weighting!$H$14</f>
        <v>0.00269931986716603</v>
      </c>
      <c r="J9" s="16">
        <f>(1-standardizing!I9)*weighting!$I$14</f>
        <v>0.00611043603565082</v>
      </c>
      <c r="K9" s="16">
        <f>(1-standardizing!J9)*weighting!$J$14</f>
        <v>0.0282619310560726</v>
      </c>
      <c r="L9" s="16">
        <f>(1-standardizing!K9)*weighting!$K$14</f>
        <v>0.0503958165460888</v>
      </c>
      <c r="M9" s="16">
        <f>(1-standardizing!L9)*weighting!$L$14</f>
        <v>0.00437345324564383</v>
      </c>
      <c r="N9" s="16">
        <f>(1-standardizing!M9)*weighting!$M$14</f>
        <v>0.000517572718270371</v>
      </c>
      <c r="O9" s="16">
        <f>(1-standardizing!N9)*weighting!$N$14</f>
        <v>0.0275591041640042</v>
      </c>
      <c r="P9" s="16">
        <f>(1-standardizing!O9)*weighting!$O$14</f>
        <v>0.00217057311723191</v>
      </c>
      <c r="Q9" s="16">
        <f>(1-standardizing!P9)*weighting!$P$14</f>
        <v>0.0104311423341311</v>
      </c>
      <c r="R9" s="16">
        <f>(1-standardizing!Q9)*weighting!$Q$14</f>
        <v>0.00209873278320045</v>
      </c>
      <c r="S9" s="16">
        <f>(1-standardizing!R9)*weighting!$R$14</f>
        <v>0.0191938007671188</v>
      </c>
      <c r="T9" s="16">
        <f>(1-standardizing!S9)*weighting!$S$14</f>
        <v>0.022901646107574</v>
      </c>
      <c r="U9" s="16">
        <f>(1-standardizing!T9)*weighting!$T$14</f>
        <v>0.0681900633401031</v>
      </c>
      <c r="V9" s="16">
        <f>(1-standardizing!U9)*weighting!$U$14</f>
        <v>0.00403376995579784</v>
      </c>
      <c r="W9" s="16">
        <f>(1-standardizing!V9)*weighting!$V$14</f>
        <v>0.0238056384973175</v>
      </c>
      <c r="X9" s="16">
        <f>(1-standardizing!W9)*weighting!$W$14</f>
        <v>0.00175127876535183</v>
      </c>
      <c r="Y9" s="16">
        <f>(1-standardizing!X9)*weighting!$X$14</f>
        <v>0.00101674396290396</v>
      </c>
      <c r="Z9" s="16">
        <f>(1-standardizing!Y9)*weighting!$Y$14</f>
        <v>0.00139235957528334</v>
      </c>
      <c r="AA9" s="16">
        <f>(1-standardizing!Z9)*weighting!$Z$14</f>
        <v>0.00263289514577702</v>
      </c>
      <c r="AB9" s="16">
        <f>(1-standardizing!AA9)*weighting!$AA$14</f>
        <v>0</v>
      </c>
      <c r="AC9" s="16">
        <f>(1-standardizing!AB9)*weighting!$AB$14</f>
        <v>0.00227633857429696</v>
      </c>
      <c r="AD9" s="10">
        <f t="shared" si="0"/>
        <v>0.388425940049078</v>
      </c>
    </row>
    <row r="10" spans="1:30">
      <c r="A10" s="17"/>
      <c r="B10" s="15">
        <v>2017</v>
      </c>
      <c r="C10" s="16">
        <f>(1-standardizing!B10)*weighting!$B$14</f>
        <v>0.00843765359650751</v>
      </c>
      <c r="D10" s="16">
        <f>(1-standardizing!C10)*weighting!$C$14</f>
        <v>0.00169554380487908</v>
      </c>
      <c r="E10" s="16">
        <f>(1-standardizing!D10)*weighting!$D$14</f>
        <v>0.0338129794201261</v>
      </c>
      <c r="F10" s="16">
        <f>(1-standardizing!E10)*weighting!$E$14</f>
        <v>0.00176273827176126</v>
      </c>
      <c r="G10" s="16">
        <f>(1-standardizing!C10)*weighting!$C$14</f>
        <v>0.00169554380487908</v>
      </c>
      <c r="H10" s="16">
        <f>(1-standardizing!G10)*weighting!$G$14</f>
        <v>0.0346132971530491</v>
      </c>
      <c r="I10" s="16">
        <f>(1-standardizing!H10)*weighting!$H$14</f>
        <v>0.00310275428389947</v>
      </c>
      <c r="J10" s="16">
        <f>(1-standardizing!I10)*weighting!$I$14</f>
        <v>0.00299761443974283</v>
      </c>
      <c r="K10" s="16">
        <f>(1-standardizing!J10)*weighting!$J$14</f>
        <v>0.0240437323909872</v>
      </c>
      <c r="L10" s="16">
        <f>(1-standardizing!K10)*weighting!$K$14</f>
        <v>0.0429274619464591</v>
      </c>
      <c r="M10" s="16">
        <f>(1-standardizing!L10)*weighting!$L$14</f>
        <v>0.000405567489492669</v>
      </c>
      <c r="N10" s="16">
        <f>(1-standardizing!M10)*weighting!$M$14</f>
        <v>0</v>
      </c>
      <c r="O10" s="16">
        <f>(1-standardizing!N10)*weighting!$N$14</f>
        <v>0.036791512225226</v>
      </c>
      <c r="P10" s="16">
        <f>(1-standardizing!O10)*weighting!$O$14</f>
        <v>0.00116877014004795</v>
      </c>
      <c r="Q10" s="16">
        <f>(1-standardizing!P10)*weighting!$P$14</f>
        <v>0.014387782529836</v>
      </c>
      <c r="R10" s="16">
        <f>(1-standardizing!Q10)*weighting!$Q$14</f>
        <v>0.000786123276181605</v>
      </c>
      <c r="S10" s="16">
        <f>(1-standardizing!R10)*weighting!$R$14</f>
        <v>0.0108923967053188</v>
      </c>
      <c r="T10" s="16">
        <f>(1-standardizing!S10)*weighting!$S$14</f>
        <v>0.0187601524436509</v>
      </c>
      <c r="U10" s="16">
        <f>(1-standardizing!T10)*weighting!$T$14</f>
        <v>0.0635935609214619</v>
      </c>
      <c r="V10" s="16">
        <f>(1-standardizing!U10)*weighting!$U$14</f>
        <v>0.00426546976024581</v>
      </c>
      <c r="W10" s="16">
        <f>(1-standardizing!V10)*weighting!$V$14</f>
        <v>0.0155981357114435</v>
      </c>
      <c r="X10" s="16">
        <f>(1-standardizing!W10)*weighting!$W$14</f>
        <v>0.000805277536881808</v>
      </c>
      <c r="Y10" s="16">
        <f>(1-standardizing!X10)*weighting!$X$14</f>
        <v>0</v>
      </c>
      <c r="Z10" s="16">
        <f>(1-standardizing!Y10)*weighting!$Y$14</f>
        <v>0</v>
      </c>
      <c r="AA10" s="16">
        <f>(1-standardizing!Z10)*weighting!$Z$14</f>
        <v>0.000681039126035857</v>
      </c>
      <c r="AB10" s="16">
        <f>(1-standardizing!AA10)*weighting!$AA$14</f>
        <v>6.3023327806495e-5</v>
      </c>
      <c r="AC10" s="16">
        <f>(1-standardizing!AB10)*weighting!$AB$14</f>
        <v>0</v>
      </c>
      <c r="AD10" s="10">
        <f t="shared" si="0"/>
        <v>0.32328813030592</v>
      </c>
    </row>
    <row r="11" spans="1:30">
      <c r="A11" s="18"/>
      <c r="B11" s="19">
        <v>2018</v>
      </c>
      <c r="C11" s="20">
        <f>(1-standardizing!B11)*weighting!$B$14</f>
        <v>0</v>
      </c>
      <c r="D11" s="20">
        <f>(1-standardizing!C11)*weighting!$C$14</f>
        <v>0</v>
      </c>
      <c r="E11" s="20">
        <f>(1-standardizing!D11)*weighting!$D$14</f>
        <v>0.0381606847397029</v>
      </c>
      <c r="F11" s="20">
        <f>(1-standardizing!E11)*weighting!$E$14</f>
        <v>0</v>
      </c>
      <c r="G11" s="20">
        <f>(1-standardizing!C11)*weighting!$C$14</f>
        <v>0</v>
      </c>
      <c r="H11" s="20">
        <f>(1-standardizing!G11)*weighting!$G$14</f>
        <v>0.0398751760551753</v>
      </c>
      <c r="I11" s="20">
        <f>(1-standardizing!H11)*weighting!$H$14</f>
        <v>0</v>
      </c>
      <c r="J11" s="20">
        <f>(1-standardizing!I11)*weighting!$I$14</f>
        <v>0</v>
      </c>
      <c r="K11" s="20">
        <f>(1-standardizing!J11)*weighting!$J$14</f>
        <v>0.013920055594782</v>
      </c>
      <c r="L11" s="20">
        <f>(1-standardizing!K11)*weighting!$K$14</f>
        <v>0.0391734906669494</v>
      </c>
      <c r="M11" s="20">
        <f>(1-standardizing!L11)*weighting!$L$14</f>
        <v>0</v>
      </c>
      <c r="N11" s="20">
        <f>(1-standardizing!M11)*weighting!$M$14</f>
        <v>0</v>
      </c>
      <c r="O11" s="20">
        <f>(1-standardizing!N11)*weighting!$N$14</f>
        <v>0.0315679129274294</v>
      </c>
      <c r="P11" s="20">
        <f>(1-standardizing!O11)*weighting!$O$14</f>
        <v>0</v>
      </c>
      <c r="Q11" s="20">
        <f>(1-standardizing!P11)*weighting!$P$14</f>
        <v>0.0307538851575245</v>
      </c>
      <c r="R11" s="20">
        <f>(1-standardizing!Q11)*weighting!$Q$14</f>
        <v>0</v>
      </c>
      <c r="S11" s="20">
        <f>(1-standardizing!R11)*weighting!$R$14</f>
        <v>0</v>
      </c>
      <c r="T11" s="20">
        <f>(1-standardizing!S11)*weighting!$S$14</f>
        <v>0.0208601718679453</v>
      </c>
      <c r="U11" s="20">
        <f>(1-standardizing!T11)*weighting!$T$14</f>
        <v>0.0648693068809097</v>
      </c>
      <c r="V11" s="20">
        <f>(1-standardizing!U11)*weighting!$U$14</f>
        <v>0</v>
      </c>
      <c r="W11" s="20">
        <f>(1-standardizing!V11)*weighting!$V$14</f>
        <v>0.0074183758983547</v>
      </c>
      <c r="X11" s="20">
        <f>(1-standardizing!W11)*weighting!$W$14</f>
        <v>0</v>
      </c>
      <c r="Y11" s="20">
        <f>(1-standardizing!X11)*weighting!$X$14</f>
        <v>0.000996354712310969</v>
      </c>
      <c r="Z11" s="20">
        <f>(1-standardizing!Y11)*weighting!$Y$14</f>
        <v>0.00163551060405526</v>
      </c>
      <c r="AA11" s="20">
        <f>(1-standardizing!Z11)*weighting!$Z$14</f>
        <v>0</v>
      </c>
      <c r="AB11" s="20">
        <f>(1-standardizing!AA11)*weighting!$AA$14</f>
        <v>2.48175267643366e-6</v>
      </c>
      <c r="AC11" s="20">
        <f>(1-standardizing!AB11)*weighting!$AB$14</f>
        <v>0.000955033053089987</v>
      </c>
      <c r="AD11" s="35">
        <f t="shared" si="0"/>
        <v>0.290188439910906</v>
      </c>
    </row>
    <row r="12" s="6" customFormat="1" ht="14.25" spans="1:30">
      <c r="A12" s="21" t="s">
        <v>93</v>
      </c>
      <c r="B12" s="6">
        <v>2009</v>
      </c>
      <c r="C12" s="22">
        <f>C2/$AD$2*100</f>
        <v>6.08671455379482</v>
      </c>
      <c r="D12" s="22">
        <f t="shared" ref="D12:AC12" si="1">D2/$AD$2*100</f>
        <v>6.60750681604788</v>
      </c>
      <c r="E12" s="22">
        <f t="shared" si="1"/>
        <v>8.18053737085366</v>
      </c>
      <c r="F12" s="22">
        <f t="shared" si="1"/>
        <v>5.36069845210551</v>
      </c>
      <c r="G12" s="22">
        <f t="shared" si="1"/>
        <v>6.60750681604788</v>
      </c>
      <c r="H12" s="22">
        <f t="shared" si="1"/>
        <v>0</v>
      </c>
      <c r="I12" s="22">
        <f t="shared" si="1"/>
        <v>3.29226020086502</v>
      </c>
      <c r="J12" s="22">
        <f t="shared" si="1"/>
        <v>6.79369050464015</v>
      </c>
      <c r="K12" s="22">
        <f t="shared" si="1"/>
        <v>0.706131079227671</v>
      </c>
      <c r="L12" s="22">
        <f t="shared" si="1"/>
        <v>0</v>
      </c>
      <c r="M12" s="22">
        <f t="shared" si="1"/>
        <v>5.37366982697605</v>
      </c>
      <c r="N12" s="22">
        <f t="shared" si="1"/>
        <v>2.34657548597119</v>
      </c>
      <c r="O12" s="22">
        <f t="shared" si="1"/>
        <v>0</v>
      </c>
      <c r="P12" s="22">
        <f t="shared" si="1"/>
        <v>2.95809310605847</v>
      </c>
      <c r="Q12" s="22">
        <f t="shared" si="1"/>
        <v>0</v>
      </c>
      <c r="R12" s="22">
        <f t="shared" si="1"/>
        <v>3.27384984629106</v>
      </c>
      <c r="S12" s="22">
        <f t="shared" si="1"/>
        <v>6.20402760858244</v>
      </c>
      <c r="T12" s="22">
        <f t="shared" si="1"/>
        <v>4.7102973548172</v>
      </c>
      <c r="U12" s="22">
        <f t="shared" si="1"/>
        <v>6.70906348801637</v>
      </c>
      <c r="V12" s="22">
        <f t="shared" si="1"/>
        <v>4.53474190987985</v>
      </c>
      <c r="W12" s="22">
        <f t="shared" si="1"/>
        <v>7.26425198508018</v>
      </c>
      <c r="X12" s="22">
        <f t="shared" si="1"/>
        <v>3.00521671417811</v>
      </c>
      <c r="Y12" s="22">
        <f t="shared" si="1"/>
        <v>2.70801930785712</v>
      </c>
      <c r="Z12" s="22">
        <f t="shared" si="1"/>
        <v>2.97065955306409</v>
      </c>
      <c r="AA12" s="22">
        <f t="shared" si="1"/>
        <v>3.45766831196187</v>
      </c>
      <c r="AB12" s="22">
        <f t="shared" si="1"/>
        <v>0.0290002675861202</v>
      </c>
      <c r="AC12" s="22">
        <f t="shared" si="1"/>
        <v>0.819819440097301</v>
      </c>
      <c r="AD12" s="36">
        <f t="shared" ref="AD12:AD24" si="2">SUM(C12:AC12)</f>
        <v>100</v>
      </c>
    </row>
    <row r="13" s="6" customFormat="1" ht="14.25" spans="1:30">
      <c r="A13" s="23"/>
      <c r="B13" s="6">
        <v>2010</v>
      </c>
      <c r="C13" s="22">
        <f>C3/$AD$3*100</f>
        <v>6.27353498213595</v>
      </c>
      <c r="D13" s="22">
        <f t="shared" ref="D13:AC13" si="3">D3/$AD$3*100</f>
        <v>5.55983542399125</v>
      </c>
      <c r="E13" s="22">
        <f t="shared" si="3"/>
        <v>8.19234083575425</v>
      </c>
      <c r="F13" s="22">
        <f t="shared" si="3"/>
        <v>4.35102542244011</v>
      </c>
      <c r="G13" s="22">
        <f t="shared" si="3"/>
        <v>5.55983542399125</v>
      </c>
      <c r="H13" s="22">
        <f t="shared" si="3"/>
        <v>4.33995200739006</v>
      </c>
      <c r="I13" s="22">
        <f t="shared" si="3"/>
        <v>3.21856755306803</v>
      </c>
      <c r="J13" s="22">
        <f t="shared" si="3"/>
        <v>7.74985963463498</v>
      </c>
      <c r="K13" s="22">
        <f t="shared" si="3"/>
        <v>0.125444817651579</v>
      </c>
      <c r="L13" s="22">
        <f t="shared" si="3"/>
        <v>1.53029112497308</v>
      </c>
      <c r="M13" s="22">
        <f t="shared" si="3"/>
        <v>4.83174133862088</v>
      </c>
      <c r="N13" s="22">
        <f t="shared" si="3"/>
        <v>0.490814990840735</v>
      </c>
      <c r="O13" s="22">
        <f t="shared" si="3"/>
        <v>0.148465480596801</v>
      </c>
      <c r="P13" s="22">
        <f t="shared" si="3"/>
        <v>1.84713952802231</v>
      </c>
      <c r="Q13" s="22">
        <f t="shared" si="3"/>
        <v>6.41816412348592</v>
      </c>
      <c r="R13" s="22">
        <f t="shared" si="3"/>
        <v>2.50514399978757</v>
      </c>
      <c r="S13" s="22">
        <f t="shared" si="3"/>
        <v>5.73845147376336</v>
      </c>
      <c r="T13" s="22">
        <f t="shared" si="3"/>
        <v>5.74639079326929</v>
      </c>
      <c r="U13" s="22">
        <f t="shared" si="3"/>
        <v>6.47513444745791</v>
      </c>
      <c r="V13" s="22">
        <f t="shared" si="3"/>
        <v>3.80278894008343</v>
      </c>
      <c r="W13" s="22">
        <f t="shared" si="3"/>
        <v>6.68367984609196</v>
      </c>
      <c r="X13" s="22">
        <f t="shared" si="3"/>
        <v>2.18071274581197</v>
      </c>
      <c r="Y13" s="22">
        <f t="shared" si="3"/>
        <v>1.1353390891817</v>
      </c>
      <c r="Z13" s="22">
        <f t="shared" si="3"/>
        <v>1.75372169865452</v>
      </c>
      <c r="AA13" s="22">
        <f t="shared" si="3"/>
        <v>2.60973567270822</v>
      </c>
      <c r="AB13" s="22">
        <f t="shared" si="3"/>
        <v>0.0246225104720698</v>
      </c>
      <c r="AC13" s="22">
        <f t="shared" si="3"/>
        <v>0.707266095120804</v>
      </c>
      <c r="AD13" s="36">
        <f t="shared" si="2"/>
        <v>100</v>
      </c>
    </row>
    <row r="14" s="6" customFormat="1" ht="14.25" spans="1:30">
      <c r="A14" s="23"/>
      <c r="B14" s="6">
        <v>2011</v>
      </c>
      <c r="C14" s="22">
        <f>C4/$AD$4*100</f>
        <v>5.3916844740764</v>
      </c>
      <c r="D14" s="22">
        <f t="shared" ref="D14:AC14" si="4">D4/$AD$4*100</f>
        <v>6.66651690862173</v>
      </c>
      <c r="E14" s="22">
        <f t="shared" si="4"/>
        <v>9.13623091467445</v>
      </c>
      <c r="F14" s="22">
        <f t="shared" si="4"/>
        <v>5.44774966642816</v>
      </c>
      <c r="G14" s="22">
        <f t="shared" si="4"/>
        <v>6.66651690862173</v>
      </c>
      <c r="H14" s="22">
        <f t="shared" si="4"/>
        <v>2.1081220131642</v>
      </c>
      <c r="I14" s="22">
        <f t="shared" si="4"/>
        <v>2.89412339713522</v>
      </c>
      <c r="J14" s="22">
        <f t="shared" si="4"/>
        <v>9.86941201509876</v>
      </c>
      <c r="K14" s="22">
        <f t="shared" si="4"/>
        <v>0.931168558226274</v>
      </c>
      <c r="L14" s="22">
        <f t="shared" si="4"/>
        <v>6.25883789632385</v>
      </c>
      <c r="M14" s="22">
        <f t="shared" si="4"/>
        <v>4.51457432333899</v>
      </c>
      <c r="N14" s="22">
        <f t="shared" si="4"/>
        <v>0.611583865698333</v>
      </c>
      <c r="O14" s="22">
        <f t="shared" si="4"/>
        <v>0.113030708908609</v>
      </c>
      <c r="P14" s="22">
        <f t="shared" si="4"/>
        <v>1.58206086458293</v>
      </c>
      <c r="Q14" s="22">
        <f t="shared" si="4"/>
        <v>3.35934404431376</v>
      </c>
      <c r="R14" s="22">
        <f t="shared" si="4"/>
        <v>1.94723874707755</v>
      </c>
      <c r="S14" s="22">
        <f t="shared" si="4"/>
        <v>6.42010387359186</v>
      </c>
      <c r="T14" s="22">
        <f t="shared" si="4"/>
        <v>5.52012928920104</v>
      </c>
      <c r="U14" s="22">
        <f t="shared" si="4"/>
        <v>0</v>
      </c>
      <c r="V14" s="22">
        <f t="shared" si="4"/>
        <v>2.62682237618925</v>
      </c>
      <c r="W14" s="22">
        <f t="shared" si="4"/>
        <v>7.77399938093104</v>
      </c>
      <c r="X14" s="22">
        <f t="shared" si="4"/>
        <v>1.2427348583964</v>
      </c>
      <c r="Y14" s="22">
        <f t="shared" si="4"/>
        <v>1.28112707040302</v>
      </c>
      <c r="Z14" s="22">
        <f t="shared" si="4"/>
        <v>1.78716040134128</v>
      </c>
      <c r="AA14" s="22">
        <f t="shared" si="4"/>
        <v>2.31660264407709</v>
      </c>
      <c r="AB14" s="22">
        <f t="shared" si="4"/>
        <v>2.73109522002573</v>
      </c>
      <c r="AC14" s="22">
        <f t="shared" si="4"/>
        <v>0.802029579552353</v>
      </c>
      <c r="AD14" s="36">
        <f t="shared" si="2"/>
        <v>100</v>
      </c>
    </row>
    <row r="15" s="6" customFormat="1" ht="14.25" spans="1:30">
      <c r="A15" s="23"/>
      <c r="B15" s="6">
        <v>2012</v>
      </c>
      <c r="C15" s="22">
        <f>C5/$AD$5*100</f>
        <v>2.02577689598316</v>
      </c>
      <c r="D15" s="22">
        <f t="shared" ref="D15:AC15" si="5">D5/$AD$5*100</f>
        <v>6.57553029508399</v>
      </c>
      <c r="E15" s="22">
        <f t="shared" si="5"/>
        <v>8.81284771414026</v>
      </c>
      <c r="F15" s="22">
        <f t="shared" si="5"/>
        <v>5.29210715949055</v>
      </c>
      <c r="G15" s="22">
        <f t="shared" si="5"/>
        <v>6.57553029508398</v>
      </c>
      <c r="H15" s="22">
        <f t="shared" si="5"/>
        <v>4.16710694227449</v>
      </c>
      <c r="I15" s="22">
        <f t="shared" si="5"/>
        <v>2.69703637033039</v>
      </c>
      <c r="J15" s="22">
        <f t="shared" si="5"/>
        <v>10.6310257144295</v>
      </c>
      <c r="K15" s="22">
        <f t="shared" si="5"/>
        <v>0</v>
      </c>
      <c r="L15" s="22">
        <f t="shared" si="5"/>
        <v>7.62194458360716</v>
      </c>
      <c r="M15" s="22">
        <f t="shared" si="5"/>
        <v>4.36102639190233</v>
      </c>
      <c r="N15" s="22">
        <f t="shared" si="5"/>
        <v>0.598753328043842</v>
      </c>
      <c r="O15" s="22">
        <f t="shared" si="5"/>
        <v>0.0587760517472805</v>
      </c>
      <c r="P15" s="22">
        <f t="shared" si="5"/>
        <v>1.62175644123817</v>
      </c>
      <c r="Q15" s="22">
        <f t="shared" si="5"/>
        <v>8.22612901229661</v>
      </c>
      <c r="R15" s="22">
        <f t="shared" si="5"/>
        <v>1.08898562414166</v>
      </c>
      <c r="S15" s="22">
        <f t="shared" si="5"/>
        <v>6.31567757111222</v>
      </c>
      <c r="T15" s="22">
        <f t="shared" si="5"/>
        <v>4.60919553236037</v>
      </c>
      <c r="U15" s="22">
        <f t="shared" si="5"/>
        <v>3.04304695874112</v>
      </c>
      <c r="V15" s="22">
        <f t="shared" si="5"/>
        <v>1.90583889760567</v>
      </c>
      <c r="W15" s="22">
        <f t="shared" si="5"/>
        <v>7.3272470128414</v>
      </c>
      <c r="X15" s="22">
        <f t="shared" si="5"/>
        <v>0.876190658340441</v>
      </c>
      <c r="Y15" s="22">
        <f t="shared" si="5"/>
        <v>1.28446003871643</v>
      </c>
      <c r="Z15" s="22">
        <f t="shared" si="5"/>
        <v>1.62722227736218</v>
      </c>
      <c r="AA15" s="22">
        <f t="shared" si="5"/>
        <v>1.8609628279524</v>
      </c>
      <c r="AB15" s="22">
        <f t="shared" si="5"/>
        <v>0.0616517038739118</v>
      </c>
      <c r="AC15" s="22">
        <f t="shared" si="5"/>
        <v>0.734173701300508</v>
      </c>
      <c r="AD15" s="36">
        <f t="shared" si="2"/>
        <v>100</v>
      </c>
    </row>
    <row r="16" s="6" customFormat="1" ht="14.25" spans="1:30">
      <c r="A16" s="23"/>
      <c r="B16" s="6">
        <v>2013</v>
      </c>
      <c r="C16" s="22">
        <f>C6/$AD$6*100</f>
        <v>3.5906633303849</v>
      </c>
      <c r="D16" s="22">
        <f t="shared" ref="D16:AC16" si="6">D6/$AD$6*100</f>
        <v>6.69792568770758</v>
      </c>
      <c r="E16" s="22">
        <f t="shared" si="6"/>
        <v>0</v>
      </c>
      <c r="F16" s="22">
        <f t="shared" si="6"/>
        <v>3.60732047555519</v>
      </c>
      <c r="G16" s="22">
        <f t="shared" si="6"/>
        <v>6.69792568770757</v>
      </c>
      <c r="H16" s="22">
        <f t="shared" si="6"/>
        <v>3.55357808711988</v>
      </c>
      <c r="I16" s="22">
        <f t="shared" si="6"/>
        <v>1.79121046726098</v>
      </c>
      <c r="J16" s="22">
        <f t="shared" si="6"/>
        <v>11.053254532144</v>
      </c>
      <c r="K16" s="22">
        <f t="shared" si="6"/>
        <v>6.77184994380243</v>
      </c>
      <c r="L16" s="22">
        <f t="shared" si="6"/>
        <v>7.4407157232476</v>
      </c>
      <c r="M16" s="22">
        <f t="shared" si="6"/>
        <v>4.19272729457634</v>
      </c>
      <c r="N16" s="22">
        <f t="shared" si="6"/>
        <v>0.556390019215588</v>
      </c>
      <c r="O16" s="22">
        <f t="shared" si="6"/>
        <v>2.23116164356313</v>
      </c>
      <c r="P16" s="22">
        <f t="shared" si="6"/>
        <v>1.29605266066336</v>
      </c>
      <c r="Q16" s="22">
        <f t="shared" si="6"/>
        <v>8.63001768656692</v>
      </c>
      <c r="R16" s="22">
        <f t="shared" si="6"/>
        <v>0.827020772486566</v>
      </c>
      <c r="S16" s="22">
        <f t="shared" si="6"/>
        <v>5.29867643355425</v>
      </c>
      <c r="T16" s="22">
        <f t="shared" si="6"/>
        <v>0</v>
      </c>
      <c r="U16" s="22">
        <f t="shared" si="6"/>
        <v>6.34792625836229</v>
      </c>
      <c r="V16" s="22">
        <f t="shared" si="6"/>
        <v>4.71739360077944</v>
      </c>
      <c r="W16" s="22">
        <f t="shared" si="6"/>
        <v>6.53409235238484</v>
      </c>
      <c r="X16" s="22">
        <f t="shared" si="6"/>
        <v>0.636595525129996</v>
      </c>
      <c r="Y16" s="22">
        <f t="shared" si="6"/>
        <v>1.42700095156896</v>
      </c>
      <c r="Z16" s="22">
        <f t="shared" si="6"/>
        <v>1.29319621139215</v>
      </c>
      <c r="AA16" s="22">
        <f t="shared" si="6"/>
        <v>1.73567456757307</v>
      </c>
      <c r="AB16" s="22">
        <f t="shared" si="6"/>
        <v>0.0182958980507785</v>
      </c>
      <c r="AC16" s="22">
        <f t="shared" si="6"/>
        <v>3.05333418920216</v>
      </c>
      <c r="AD16" s="36">
        <f t="shared" si="2"/>
        <v>100</v>
      </c>
    </row>
    <row r="17" s="6" customFormat="1" ht="14.25" spans="1:30">
      <c r="A17" s="23"/>
      <c r="B17" s="6">
        <v>2014</v>
      </c>
      <c r="C17" s="22">
        <f>C7/$AD$7*100</f>
        <v>4.15494578768096</v>
      </c>
      <c r="D17" s="22">
        <f t="shared" ref="D17:AC17" si="7">D7/$AD$7*100</f>
        <v>5.17356440495121</v>
      </c>
      <c r="E17" s="22">
        <f t="shared" si="7"/>
        <v>8.29481157236326</v>
      </c>
      <c r="F17" s="22">
        <f t="shared" si="7"/>
        <v>2.54599140965643</v>
      </c>
      <c r="G17" s="22">
        <f t="shared" si="7"/>
        <v>5.17356440495121</v>
      </c>
      <c r="H17" s="22">
        <f t="shared" si="7"/>
        <v>4.71871041578925</v>
      </c>
      <c r="I17" s="22">
        <f t="shared" si="7"/>
        <v>5.80470872638304</v>
      </c>
      <c r="J17" s="22">
        <f t="shared" si="7"/>
        <v>2.19440858108885</v>
      </c>
      <c r="K17" s="22">
        <f t="shared" si="7"/>
        <v>8.01645829999754</v>
      </c>
      <c r="L17" s="22">
        <f t="shared" si="7"/>
        <v>8.15339968758872</v>
      </c>
      <c r="M17" s="22">
        <f t="shared" si="7"/>
        <v>4.10161595608092</v>
      </c>
      <c r="N17" s="22">
        <f t="shared" si="7"/>
        <v>0.577339243952981</v>
      </c>
      <c r="O17" s="22">
        <f t="shared" si="7"/>
        <v>2.15080202186239</v>
      </c>
      <c r="P17" s="22">
        <f t="shared" si="7"/>
        <v>0.932897449890614</v>
      </c>
      <c r="Q17" s="22">
        <f t="shared" si="7"/>
        <v>6.93833753783674</v>
      </c>
      <c r="R17" s="22">
        <f t="shared" si="7"/>
        <v>0.651048398582528</v>
      </c>
      <c r="S17" s="22">
        <f t="shared" si="7"/>
        <v>4.85601179229884</v>
      </c>
      <c r="T17" s="22">
        <f t="shared" si="7"/>
        <v>2.69661699496272</v>
      </c>
      <c r="U17" s="22">
        <f t="shared" si="7"/>
        <v>9.40514094359487</v>
      </c>
      <c r="V17" s="22">
        <f t="shared" si="7"/>
        <v>1.07531737720386</v>
      </c>
      <c r="W17" s="22">
        <f t="shared" si="7"/>
        <v>7.57011761953501</v>
      </c>
      <c r="X17" s="22">
        <f t="shared" si="7"/>
        <v>0.489427454840697</v>
      </c>
      <c r="Y17" s="22">
        <f t="shared" si="7"/>
        <v>1.11131178134758</v>
      </c>
      <c r="Z17" s="22">
        <f t="shared" si="7"/>
        <v>1.08178958745964</v>
      </c>
      <c r="AA17" s="22">
        <f t="shared" si="7"/>
        <v>1.55457038139699</v>
      </c>
      <c r="AB17" s="22">
        <f t="shared" si="7"/>
        <v>0.0352455882478622</v>
      </c>
      <c r="AC17" s="22">
        <f t="shared" si="7"/>
        <v>0.541846580455294</v>
      </c>
      <c r="AD17" s="36">
        <f t="shared" si="2"/>
        <v>100</v>
      </c>
    </row>
    <row r="18" s="6" customFormat="1" ht="14.25" spans="1:30">
      <c r="A18" s="23"/>
      <c r="B18" s="6">
        <v>2015</v>
      </c>
      <c r="C18" s="22">
        <f>C8/$AD$8*100</f>
        <v>4.3350785652619</v>
      </c>
      <c r="D18" s="22">
        <f t="shared" ref="D18:AC18" si="8">D8/$AD$8*100</f>
        <v>3.5320682805131</v>
      </c>
      <c r="E18" s="22">
        <f t="shared" si="8"/>
        <v>9.15647660147956</v>
      </c>
      <c r="F18" s="22">
        <f t="shared" si="8"/>
        <v>2.43445628949631</v>
      </c>
      <c r="G18" s="22">
        <f t="shared" si="8"/>
        <v>3.5320682805131</v>
      </c>
      <c r="H18" s="22">
        <f t="shared" si="8"/>
        <v>6.30001778434419</v>
      </c>
      <c r="I18" s="22">
        <f t="shared" si="8"/>
        <v>1.82340094807892</v>
      </c>
      <c r="J18" s="22">
        <f t="shared" si="8"/>
        <v>2.33883983353082</v>
      </c>
      <c r="K18" s="22">
        <f t="shared" si="8"/>
        <v>7.42295075033055</v>
      </c>
      <c r="L18" s="22">
        <f t="shared" si="8"/>
        <v>12.2634378473165</v>
      </c>
      <c r="M18" s="22">
        <f t="shared" si="8"/>
        <v>4.90694997545788</v>
      </c>
      <c r="N18" s="22">
        <f t="shared" si="8"/>
        <v>0.621150898068043</v>
      </c>
      <c r="O18" s="22">
        <f t="shared" si="8"/>
        <v>5.1647063534731</v>
      </c>
      <c r="P18" s="22">
        <f t="shared" si="8"/>
        <v>0.967000889341785</v>
      </c>
      <c r="Q18" s="22">
        <f t="shared" si="8"/>
        <v>4.52694042602621</v>
      </c>
      <c r="R18" s="22">
        <f t="shared" si="8"/>
        <v>0.504447836155689</v>
      </c>
      <c r="S18" s="22">
        <f t="shared" si="8"/>
        <v>4.95513580383219</v>
      </c>
      <c r="T18" s="22">
        <f t="shared" si="8"/>
        <v>5.01472396105955</v>
      </c>
      <c r="U18" s="22">
        <f t="shared" si="8"/>
        <v>14.1110806206557</v>
      </c>
      <c r="V18" s="22">
        <f t="shared" si="8"/>
        <v>1.48206191860499</v>
      </c>
      <c r="W18" s="22">
        <f t="shared" si="8"/>
        <v>0</v>
      </c>
      <c r="X18" s="22">
        <f t="shared" si="8"/>
        <v>0.438408433946764</v>
      </c>
      <c r="Y18" s="22">
        <f t="shared" si="8"/>
        <v>0.807100176265942</v>
      </c>
      <c r="Z18" s="22">
        <f t="shared" si="8"/>
        <v>0.939576554960867</v>
      </c>
      <c r="AA18" s="22">
        <f t="shared" si="8"/>
        <v>1.71891413188168</v>
      </c>
      <c r="AB18" s="22">
        <f t="shared" si="8"/>
        <v>0.031686190956246</v>
      </c>
      <c r="AC18" s="22">
        <f t="shared" si="8"/>
        <v>0.671320648448336</v>
      </c>
      <c r="AD18" s="36">
        <f t="shared" si="2"/>
        <v>99.9999999999999</v>
      </c>
    </row>
    <row r="19" s="6" customFormat="1" ht="14.25" spans="1:30">
      <c r="A19" s="23"/>
      <c r="B19" s="6">
        <v>2016</v>
      </c>
      <c r="C19" s="22">
        <f>C9/$AD$9*100</f>
        <v>2.38810749730719</v>
      </c>
      <c r="D19" s="22">
        <f t="shared" ref="D19:AC19" si="9">D9/$AD$9*100</f>
        <v>1.89965568371329</v>
      </c>
      <c r="E19" s="22">
        <f t="shared" si="9"/>
        <v>10.0067035707189</v>
      </c>
      <c r="F19" s="22">
        <f t="shared" si="9"/>
        <v>3.35823689050872</v>
      </c>
      <c r="G19" s="22">
        <f t="shared" si="9"/>
        <v>1.89965568371329</v>
      </c>
      <c r="H19" s="22">
        <f t="shared" si="9"/>
        <v>7.89516991902745</v>
      </c>
      <c r="I19" s="22">
        <f t="shared" si="9"/>
        <v>0.694938105015584</v>
      </c>
      <c r="J19" s="22">
        <f t="shared" si="9"/>
        <v>1.57312769453007</v>
      </c>
      <c r="K19" s="22">
        <f t="shared" si="9"/>
        <v>7.27601535893861</v>
      </c>
      <c r="L19" s="22">
        <f t="shared" si="9"/>
        <v>12.9743694614529</v>
      </c>
      <c r="M19" s="22">
        <f t="shared" si="9"/>
        <v>1.12594263016812</v>
      </c>
      <c r="N19" s="22">
        <f t="shared" si="9"/>
        <v>0.133248752182971</v>
      </c>
      <c r="O19" s="22">
        <f t="shared" si="9"/>
        <v>7.09507304288743</v>
      </c>
      <c r="P19" s="22">
        <f t="shared" si="9"/>
        <v>0.55881260581043</v>
      </c>
      <c r="Q19" s="22">
        <f t="shared" si="9"/>
        <v>2.68549065822255</v>
      </c>
      <c r="R19" s="22">
        <f t="shared" si="9"/>
        <v>0.540317359580896</v>
      </c>
      <c r="S19" s="22">
        <f t="shared" si="9"/>
        <v>4.94143124547595</v>
      </c>
      <c r="T19" s="22">
        <f t="shared" si="9"/>
        <v>5.89601356301805</v>
      </c>
      <c r="U19" s="22">
        <f t="shared" si="9"/>
        <v>17.5554864671209</v>
      </c>
      <c r="V19" s="22">
        <f t="shared" si="9"/>
        <v>1.03849139305376</v>
      </c>
      <c r="W19" s="22">
        <f t="shared" si="9"/>
        <v>6.12874580269012</v>
      </c>
      <c r="X19" s="22">
        <f t="shared" si="9"/>
        <v>0.450865553709043</v>
      </c>
      <c r="Y19" s="22">
        <f t="shared" si="9"/>
        <v>0.26176005721335</v>
      </c>
      <c r="Z19" s="22">
        <f t="shared" si="9"/>
        <v>0.358462046872414</v>
      </c>
      <c r="AA19" s="22">
        <f t="shared" si="9"/>
        <v>0.677837104659991</v>
      </c>
      <c r="AB19" s="22">
        <f t="shared" si="9"/>
        <v>0</v>
      </c>
      <c r="AC19" s="22">
        <f t="shared" si="9"/>
        <v>0.58604185240804</v>
      </c>
      <c r="AD19" s="36">
        <f t="shared" si="2"/>
        <v>100</v>
      </c>
    </row>
    <row r="20" s="6" customFormat="1" ht="14.25" spans="1:30">
      <c r="A20" s="23"/>
      <c r="B20" s="6">
        <v>2017</v>
      </c>
      <c r="C20" s="22">
        <f>C10/$AD$10*100</f>
        <v>2.6099484656375</v>
      </c>
      <c r="D20" s="22">
        <f t="shared" ref="D20:AC20" si="10">D10/$AD$10*100</f>
        <v>0.524468313536481</v>
      </c>
      <c r="E20" s="22">
        <f t="shared" si="10"/>
        <v>10.4590847143474</v>
      </c>
      <c r="F20" s="22">
        <f t="shared" si="10"/>
        <v>0.545253013184623</v>
      </c>
      <c r="G20" s="22">
        <f t="shared" si="10"/>
        <v>0.524468313536481</v>
      </c>
      <c r="H20" s="22">
        <f t="shared" si="10"/>
        <v>10.7066402717277</v>
      </c>
      <c r="I20" s="22">
        <f t="shared" si="10"/>
        <v>0.959748902925513</v>
      </c>
      <c r="J20" s="22">
        <f t="shared" si="10"/>
        <v>0.927226878668962</v>
      </c>
      <c r="K20" s="22">
        <f t="shared" si="10"/>
        <v>7.43724564469322</v>
      </c>
      <c r="L20" s="22">
        <f t="shared" si="10"/>
        <v>13.2783909838687</v>
      </c>
      <c r="M20" s="22">
        <f t="shared" si="10"/>
        <v>0.125450782591025</v>
      </c>
      <c r="N20" s="22">
        <f t="shared" si="10"/>
        <v>0</v>
      </c>
      <c r="O20" s="22">
        <f t="shared" si="10"/>
        <v>11.38040923136</v>
      </c>
      <c r="P20" s="22">
        <f t="shared" si="10"/>
        <v>0.361525843507453</v>
      </c>
      <c r="Q20" s="22">
        <f t="shared" si="10"/>
        <v>4.45045183571113</v>
      </c>
      <c r="R20" s="22">
        <f t="shared" si="10"/>
        <v>0.243164905385705</v>
      </c>
      <c r="S20" s="22">
        <f t="shared" si="10"/>
        <v>3.36925351852899</v>
      </c>
      <c r="T20" s="22">
        <f t="shared" si="10"/>
        <v>5.8029202698839</v>
      </c>
      <c r="U20" s="22">
        <f t="shared" si="10"/>
        <v>19.6708616741619</v>
      </c>
      <c r="V20" s="22">
        <f t="shared" si="10"/>
        <v>1.31940190820167</v>
      </c>
      <c r="W20" s="22">
        <f t="shared" si="10"/>
        <v>4.82484021194448</v>
      </c>
      <c r="X20" s="22">
        <f t="shared" si="10"/>
        <v>0.249089731849973</v>
      </c>
      <c r="Y20" s="22">
        <f t="shared" si="10"/>
        <v>0</v>
      </c>
      <c r="Z20" s="22">
        <f t="shared" si="10"/>
        <v>0</v>
      </c>
      <c r="AA20" s="22">
        <f t="shared" si="10"/>
        <v>0.210660108489416</v>
      </c>
      <c r="AB20" s="22">
        <f t="shared" si="10"/>
        <v>0.019494476257714</v>
      </c>
      <c r="AC20" s="22">
        <f t="shared" si="10"/>
        <v>0</v>
      </c>
      <c r="AD20" s="36">
        <f t="shared" si="2"/>
        <v>99.9999999999999</v>
      </c>
    </row>
    <row r="21" s="6" customFormat="1" ht="14.25" spans="1:30">
      <c r="A21" s="24"/>
      <c r="B21" s="25">
        <v>2018</v>
      </c>
      <c r="C21" s="26">
        <f>C11/$AD$11*100</f>
        <v>0</v>
      </c>
      <c r="D21" s="26">
        <f t="shared" ref="D21:AC21" si="11">D11/$AD$11*100</f>
        <v>0</v>
      </c>
      <c r="E21" s="26">
        <f t="shared" si="11"/>
        <v>13.1503118288995</v>
      </c>
      <c r="F21" s="26">
        <f t="shared" si="11"/>
        <v>0</v>
      </c>
      <c r="G21" s="26">
        <f t="shared" si="11"/>
        <v>0</v>
      </c>
      <c r="H21" s="26">
        <f t="shared" si="11"/>
        <v>13.7411318202124</v>
      </c>
      <c r="I21" s="26">
        <f t="shared" si="11"/>
        <v>0</v>
      </c>
      <c r="J21" s="26">
        <f t="shared" si="11"/>
        <v>0</v>
      </c>
      <c r="K21" s="26">
        <f t="shared" si="11"/>
        <v>4.79690217813493</v>
      </c>
      <c r="L21" s="26">
        <f t="shared" si="11"/>
        <v>13.499328463593</v>
      </c>
      <c r="M21" s="26">
        <f t="shared" si="11"/>
        <v>0</v>
      </c>
      <c r="N21" s="26">
        <f t="shared" si="11"/>
        <v>0</v>
      </c>
      <c r="O21" s="26">
        <f t="shared" si="11"/>
        <v>10.8784184983804</v>
      </c>
      <c r="P21" s="26">
        <f t="shared" si="11"/>
        <v>0</v>
      </c>
      <c r="Q21" s="26">
        <f t="shared" si="11"/>
        <v>10.597901545274</v>
      </c>
      <c r="R21" s="26">
        <f t="shared" si="11"/>
        <v>0</v>
      </c>
      <c r="S21" s="26">
        <f t="shared" si="11"/>
        <v>0</v>
      </c>
      <c r="T21" s="26">
        <f t="shared" si="11"/>
        <v>7.18849168297325</v>
      </c>
      <c r="U21" s="26">
        <f t="shared" si="11"/>
        <v>22.3542009119405</v>
      </c>
      <c r="V21" s="26">
        <f t="shared" si="11"/>
        <v>0</v>
      </c>
      <c r="W21" s="26">
        <f t="shared" si="11"/>
        <v>2.5563995246097</v>
      </c>
      <c r="X21" s="26">
        <f t="shared" si="11"/>
        <v>0</v>
      </c>
      <c r="Y21" s="26">
        <f t="shared" si="11"/>
        <v>0.343347485729229</v>
      </c>
      <c r="Z21" s="26">
        <f t="shared" si="11"/>
        <v>0.563602948676177</v>
      </c>
      <c r="AA21" s="26">
        <f t="shared" si="11"/>
        <v>0</v>
      </c>
      <c r="AB21" s="26">
        <f t="shared" si="11"/>
        <v>0.000855221068487639</v>
      </c>
      <c r="AC21" s="26">
        <f t="shared" si="11"/>
        <v>0.329107890508389</v>
      </c>
      <c r="AD21" s="37">
        <f t="shared" si="2"/>
        <v>100</v>
      </c>
    </row>
    <row r="22" s="6" customFormat="1" ht="14.25" spans="1:30">
      <c r="A22" s="21" t="s">
        <v>94</v>
      </c>
      <c r="B22" s="25"/>
      <c r="C22" s="27" t="s">
        <v>95</v>
      </c>
      <c r="D22" s="27" t="s">
        <v>96</v>
      </c>
      <c r="E22" s="28" t="s">
        <v>97</v>
      </c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36"/>
    </row>
    <row r="23" spans="1:30">
      <c r="A23" s="23"/>
      <c r="B23" s="29">
        <v>2009</v>
      </c>
      <c r="C23" s="30">
        <f>SUM(C12:K12)</f>
        <v>43.6350457935826</v>
      </c>
      <c r="D23" s="30">
        <f>SUM(L12:T12)</f>
        <v>24.8665132286964</v>
      </c>
      <c r="E23" s="31">
        <f>SUM(U12:AC12)</f>
        <v>31.498440977721</v>
      </c>
      <c r="J23" s="33"/>
      <c r="K23" s="33"/>
      <c r="L23" s="33"/>
      <c r="M23" s="33"/>
      <c r="N23" s="33"/>
      <c r="O23" s="33"/>
      <c r="P23" s="33"/>
      <c r="Q23" s="33"/>
      <c r="R23" s="33"/>
      <c r="AD23" s="8">
        <f>SUM(C23:AC23)</f>
        <v>100</v>
      </c>
    </row>
    <row r="24" spans="1:30">
      <c r="A24" s="23"/>
      <c r="B24" s="29">
        <v>2010</v>
      </c>
      <c r="C24" s="30">
        <f t="shared" ref="C24:C32" si="12">SUM(C13:K13)</f>
        <v>45.3703961010575</v>
      </c>
      <c r="D24" s="30">
        <f t="shared" ref="D24:D32" si="13">SUM(L13:T13)</f>
        <v>29.25660285336</v>
      </c>
      <c r="E24" s="31">
        <f t="shared" ref="E24:E32" si="14">SUM(U13:AC13)</f>
        <v>25.3730010455826</v>
      </c>
      <c r="J24" s="33"/>
      <c r="K24" s="33"/>
      <c r="L24" s="33"/>
      <c r="M24" s="33"/>
      <c r="N24" s="33"/>
      <c r="O24" s="33"/>
      <c r="P24" s="33"/>
      <c r="Q24" s="33"/>
      <c r="R24" s="33"/>
      <c r="AD24" s="8">
        <f>SUM(C24:AC24)</f>
        <v>100</v>
      </c>
    </row>
    <row r="25" spans="1:30">
      <c r="A25" s="23"/>
      <c r="B25" s="29">
        <v>2011</v>
      </c>
      <c r="C25" s="30">
        <f t="shared" si="12"/>
        <v>49.1115248560469</v>
      </c>
      <c r="D25" s="30">
        <f t="shared" si="13"/>
        <v>30.3269036130369</v>
      </c>
      <c r="E25" s="31">
        <f t="shared" si="14"/>
        <v>20.5615715309162</v>
      </c>
      <c r="J25" s="33"/>
      <c r="K25" s="33"/>
      <c r="L25" s="33"/>
      <c r="M25" s="33"/>
      <c r="N25" s="33"/>
      <c r="O25" s="33"/>
      <c r="P25" s="33"/>
      <c r="Q25" s="33"/>
      <c r="R25" s="33"/>
      <c r="AD25" s="8">
        <f>SUM(C25:AC25)</f>
        <v>100</v>
      </c>
    </row>
    <row r="26" spans="1:18">
      <c r="A26" s="23"/>
      <c r="B26" s="29">
        <v>2012</v>
      </c>
      <c r="C26" s="30">
        <f t="shared" si="12"/>
        <v>46.7769613868163</v>
      </c>
      <c r="D26" s="30">
        <f t="shared" si="13"/>
        <v>34.5022445364496</v>
      </c>
      <c r="E26" s="31">
        <f t="shared" si="14"/>
        <v>18.7207940767341</v>
      </c>
      <c r="J26" s="33"/>
      <c r="K26" s="33"/>
      <c r="L26" s="33"/>
      <c r="M26" s="33"/>
      <c r="N26" s="33"/>
      <c r="O26" s="33"/>
      <c r="P26" s="33"/>
      <c r="Q26" s="33"/>
      <c r="R26" s="33"/>
    </row>
    <row r="27" spans="1:18">
      <c r="A27" s="23"/>
      <c r="B27" s="29">
        <v>2013</v>
      </c>
      <c r="C27" s="30">
        <f t="shared" si="12"/>
        <v>43.7637282116825</v>
      </c>
      <c r="D27" s="30">
        <f t="shared" si="13"/>
        <v>30.4727622338738</v>
      </c>
      <c r="E27" s="31">
        <f t="shared" si="14"/>
        <v>25.7635095544437</v>
      </c>
      <c r="J27" s="33"/>
      <c r="K27" s="33"/>
      <c r="L27" s="33"/>
      <c r="M27" s="33"/>
      <c r="N27" s="33"/>
      <c r="O27" s="33"/>
      <c r="P27" s="33"/>
      <c r="Q27" s="33"/>
      <c r="R27" s="33"/>
    </row>
    <row r="28" spans="1:18">
      <c r="A28" s="23"/>
      <c r="B28" s="29">
        <v>2014</v>
      </c>
      <c r="C28" s="30">
        <f t="shared" si="12"/>
        <v>46.0771636028618</v>
      </c>
      <c r="D28" s="30">
        <f t="shared" si="13"/>
        <v>31.0580690830565</v>
      </c>
      <c r="E28" s="31">
        <f t="shared" si="14"/>
        <v>22.8647673140818</v>
      </c>
      <c r="J28" s="33"/>
      <c r="K28" s="33"/>
      <c r="L28" s="33"/>
      <c r="M28" s="33"/>
      <c r="N28" s="33"/>
      <c r="O28" s="33"/>
      <c r="P28" s="33"/>
      <c r="Q28" s="33"/>
      <c r="R28" s="33"/>
    </row>
    <row r="29" spans="1:18">
      <c r="A29" s="23"/>
      <c r="B29" s="29">
        <v>2015</v>
      </c>
      <c r="C29" s="30">
        <f t="shared" si="12"/>
        <v>40.8753573335485</v>
      </c>
      <c r="D29" s="30">
        <f t="shared" si="13"/>
        <v>38.924493990731</v>
      </c>
      <c r="E29" s="31">
        <f t="shared" si="14"/>
        <v>20.2001486757205</v>
      </c>
      <c r="J29" s="33"/>
      <c r="K29" s="33"/>
      <c r="L29" s="33"/>
      <c r="M29" s="33"/>
      <c r="N29" s="33"/>
      <c r="O29" s="33"/>
      <c r="P29" s="33"/>
      <c r="Q29" s="33"/>
      <c r="R29" s="33"/>
    </row>
    <row r="30" spans="1:18">
      <c r="A30" s="23"/>
      <c r="B30" s="29">
        <v>2016</v>
      </c>
      <c r="C30" s="30">
        <f t="shared" si="12"/>
        <v>36.9916104034731</v>
      </c>
      <c r="D30" s="30">
        <f t="shared" si="13"/>
        <v>35.9506993187993</v>
      </c>
      <c r="E30" s="31">
        <f t="shared" si="14"/>
        <v>27.0576902777276</v>
      </c>
      <c r="J30" s="33"/>
      <c r="K30" s="33"/>
      <c r="L30" s="33"/>
      <c r="M30" s="33"/>
      <c r="N30" s="33"/>
      <c r="O30" s="33"/>
      <c r="P30" s="33"/>
      <c r="Q30" s="33"/>
      <c r="R30" s="33"/>
    </row>
    <row r="31" spans="1:18">
      <c r="A31" s="23"/>
      <c r="B31" s="29">
        <v>2017</v>
      </c>
      <c r="C31" s="30">
        <f t="shared" si="12"/>
        <v>34.6940845182579</v>
      </c>
      <c r="D31" s="30">
        <f t="shared" si="13"/>
        <v>39.0115673708369</v>
      </c>
      <c r="E31" s="31">
        <f t="shared" si="14"/>
        <v>26.2943481109052</v>
      </c>
      <c r="J31" s="33"/>
      <c r="K31" s="33"/>
      <c r="L31" s="33"/>
      <c r="M31" s="33"/>
      <c r="N31" s="33"/>
      <c r="O31" s="33"/>
      <c r="P31" s="33"/>
      <c r="Q31" s="33"/>
      <c r="R31" s="33"/>
    </row>
    <row r="32" spans="1:18">
      <c r="A32" s="24"/>
      <c r="B32" s="32">
        <v>2018</v>
      </c>
      <c r="C32" s="27">
        <f t="shared" si="12"/>
        <v>31.6883458272468</v>
      </c>
      <c r="D32" s="27">
        <f t="shared" si="13"/>
        <v>42.1641401902207</v>
      </c>
      <c r="E32" s="28">
        <f t="shared" si="14"/>
        <v>26.1475139825325</v>
      </c>
      <c r="J32" s="33"/>
      <c r="K32" s="33"/>
      <c r="L32" s="33"/>
      <c r="M32" s="33"/>
      <c r="N32" s="33"/>
      <c r="O32" s="33"/>
      <c r="P32" s="33"/>
      <c r="Q32" s="33"/>
      <c r="R32" s="33"/>
    </row>
  </sheetData>
  <mergeCells count="3">
    <mergeCell ref="A2:A11"/>
    <mergeCell ref="A12:A21"/>
    <mergeCell ref="A22:A32"/>
  </mergeCells>
  <pageMargins left="0.75" right="0.75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21"/>
  <sheetViews>
    <sheetView zoomScale="110" zoomScaleNormal="110" workbookViewId="0">
      <selection activeCell="D20" sqref="D20"/>
    </sheetView>
  </sheetViews>
  <sheetFormatPr defaultColWidth="9" defaultRowHeight="15.75"/>
  <cols>
    <col min="1" max="1" width="9.375" style="3"/>
    <col min="2" max="2" width="12.625" style="2"/>
    <col min="3" max="28" width="9" style="2"/>
    <col min="29" max="29" width="9.25" style="2"/>
    <col min="30" max="16384" width="9" style="2"/>
  </cols>
  <sheetData>
    <row r="1" spans="2:6">
      <c r="B1" s="4" t="s">
        <v>98</v>
      </c>
      <c r="C1" s="5"/>
      <c r="D1" s="5"/>
      <c r="E1" s="5"/>
      <c r="F1" s="5"/>
    </row>
    <row r="2" ht="14.25" customHeight="1" spans="1:28">
      <c r="A2" s="3">
        <v>2009</v>
      </c>
      <c r="B2" s="6" t="s">
        <v>66</v>
      </c>
      <c r="C2" s="6" t="s">
        <v>84</v>
      </c>
      <c r="D2" s="7" t="s">
        <v>71</v>
      </c>
      <c r="E2" s="6" t="s">
        <v>82</v>
      </c>
      <c r="F2" s="7" t="s">
        <v>65</v>
      </c>
      <c r="G2" s="8" t="s">
        <v>68</v>
      </c>
      <c r="H2" s="8" t="s">
        <v>80</v>
      </c>
      <c r="I2" s="8" t="s">
        <v>64</v>
      </c>
      <c r="J2" s="8" t="s">
        <v>74</v>
      </c>
      <c r="K2" s="10" t="s">
        <v>67</v>
      </c>
      <c r="L2" s="8" t="s">
        <v>81</v>
      </c>
      <c r="M2" s="8" t="s">
        <v>83</v>
      </c>
      <c r="N2" s="8" t="s">
        <v>88</v>
      </c>
      <c r="O2" s="8" t="s">
        <v>70</v>
      </c>
      <c r="P2" s="8" t="s">
        <v>79</v>
      </c>
      <c r="Q2" s="8" t="s">
        <v>85</v>
      </c>
      <c r="R2" s="8" t="s">
        <v>87</v>
      </c>
      <c r="S2" s="10" t="s">
        <v>77</v>
      </c>
      <c r="T2" s="8" t="s">
        <v>86</v>
      </c>
      <c r="U2" s="10" t="s">
        <v>75</v>
      </c>
      <c r="V2" s="8" t="s">
        <v>90</v>
      </c>
      <c r="W2" s="8" t="s">
        <v>72</v>
      </c>
      <c r="X2" s="8" t="s">
        <v>89</v>
      </c>
      <c r="Y2" s="10" t="s">
        <v>69</v>
      </c>
      <c r="Z2" s="10" t="s">
        <v>73</v>
      </c>
      <c r="AA2" s="8" t="s">
        <v>76</v>
      </c>
      <c r="AB2" s="8" t="s">
        <v>78</v>
      </c>
    </row>
    <row r="3" s="1" customFormat="1" spans="1:29">
      <c r="A3" s="3"/>
      <c r="B3" s="9">
        <v>8.18053737085366</v>
      </c>
      <c r="C3" s="9">
        <v>7.26425198508018</v>
      </c>
      <c r="D3" s="9">
        <v>6.79369050464015</v>
      </c>
      <c r="E3" s="9">
        <v>6.70906348801637</v>
      </c>
      <c r="F3" s="9">
        <v>6.60750681604788</v>
      </c>
      <c r="G3" s="1">
        <v>6.60750681604788</v>
      </c>
      <c r="H3" s="1">
        <v>6.20402760858244</v>
      </c>
      <c r="I3" s="1">
        <v>6.08671455379482</v>
      </c>
      <c r="J3" s="1">
        <v>5.37366982697605</v>
      </c>
      <c r="K3" s="1">
        <v>5.36069845210551</v>
      </c>
      <c r="L3" s="1">
        <v>4.7102973548172</v>
      </c>
      <c r="M3" s="1">
        <v>4.53474190987985</v>
      </c>
      <c r="N3" s="1">
        <v>3.45766831196187</v>
      </c>
      <c r="O3" s="1">
        <v>3.29226020086502</v>
      </c>
      <c r="P3" s="1">
        <v>3.27384984629106</v>
      </c>
      <c r="Q3" s="1">
        <v>3.00521671417811</v>
      </c>
      <c r="R3" s="1">
        <v>2.97065955306409</v>
      </c>
      <c r="S3" s="1">
        <v>2.95809310605847</v>
      </c>
      <c r="T3" s="1">
        <v>2.70801930785712</v>
      </c>
      <c r="U3" s="1">
        <v>2.34657548597119</v>
      </c>
      <c r="V3" s="1">
        <v>0.819819440097301</v>
      </c>
      <c r="W3" s="1">
        <v>0.706131079227671</v>
      </c>
      <c r="X3" s="1">
        <v>0.0290002675861202</v>
      </c>
      <c r="Y3" s="1">
        <v>0</v>
      </c>
      <c r="Z3" s="1">
        <v>0</v>
      </c>
      <c r="AA3" s="1">
        <v>0</v>
      </c>
      <c r="AB3" s="1">
        <v>0</v>
      </c>
      <c r="AC3" s="1">
        <v>100</v>
      </c>
    </row>
    <row r="4" s="2" customFormat="1" ht="14.25" customHeight="1" spans="1:28">
      <c r="A4" s="3">
        <v>2010</v>
      </c>
      <c r="B4" s="6" t="s">
        <v>66</v>
      </c>
      <c r="C4" s="7" t="s">
        <v>71</v>
      </c>
      <c r="D4" s="6" t="s">
        <v>84</v>
      </c>
      <c r="E4" s="6" t="s">
        <v>82</v>
      </c>
      <c r="F4" s="6" t="s">
        <v>78</v>
      </c>
      <c r="G4" s="8" t="s">
        <v>64</v>
      </c>
      <c r="H4" s="8" t="s">
        <v>81</v>
      </c>
      <c r="I4" s="8" t="s">
        <v>80</v>
      </c>
      <c r="J4" s="8" t="s">
        <v>68</v>
      </c>
      <c r="K4" s="10" t="s">
        <v>65</v>
      </c>
      <c r="L4" s="8" t="s">
        <v>74</v>
      </c>
      <c r="M4" s="10" t="s">
        <v>67</v>
      </c>
      <c r="N4" s="10" t="s">
        <v>69</v>
      </c>
      <c r="O4" s="8" t="s">
        <v>83</v>
      </c>
      <c r="P4" s="8" t="s">
        <v>70</v>
      </c>
      <c r="Q4" s="8" t="s">
        <v>88</v>
      </c>
      <c r="R4" s="8" t="s">
        <v>79</v>
      </c>
      <c r="S4" s="8" t="s">
        <v>85</v>
      </c>
      <c r="T4" s="10" t="s">
        <v>77</v>
      </c>
      <c r="U4" s="8" t="s">
        <v>87</v>
      </c>
      <c r="V4" s="10" t="s">
        <v>73</v>
      </c>
      <c r="W4" s="8" t="s">
        <v>86</v>
      </c>
      <c r="X4" s="8" t="s">
        <v>90</v>
      </c>
      <c r="Y4" s="10" t="s">
        <v>75</v>
      </c>
      <c r="Z4" s="8" t="s">
        <v>76</v>
      </c>
      <c r="AA4" s="8" t="s">
        <v>72</v>
      </c>
      <c r="AB4" s="8" t="s">
        <v>89</v>
      </c>
    </row>
    <row r="5" s="1" customFormat="1" spans="1:29">
      <c r="A5" s="3"/>
      <c r="B5" s="9">
        <v>8.19234083575425</v>
      </c>
      <c r="C5" s="9">
        <v>7.74985963463498</v>
      </c>
      <c r="D5" s="9">
        <v>6.68367984609196</v>
      </c>
      <c r="E5" s="9">
        <v>6.47513444745791</v>
      </c>
      <c r="F5" s="9">
        <v>6.41816412348592</v>
      </c>
      <c r="G5" s="1">
        <v>6.27353498213595</v>
      </c>
      <c r="H5" s="1">
        <v>5.74639079326929</v>
      </c>
      <c r="I5" s="1">
        <v>5.73845147376336</v>
      </c>
      <c r="J5" s="1">
        <v>5.55983542399125</v>
      </c>
      <c r="K5" s="1">
        <v>5.55983542399125</v>
      </c>
      <c r="L5" s="1">
        <v>4.83174133862088</v>
      </c>
      <c r="M5" s="1">
        <v>4.35102542244011</v>
      </c>
      <c r="N5" s="1">
        <v>4.33995200739006</v>
      </c>
      <c r="O5" s="1">
        <v>3.80278894008343</v>
      </c>
      <c r="P5" s="1">
        <v>3.21856755306803</v>
      </c>
      <c r="Q5" s="1">
        <v>2.60973567270822</v>
      </c>
      <c r="R5" s="1">
        <v>2.50514399978757</v>
      </c>
      <c r="S5" s="1">
        <v>2.18071274581197</v>
      </c>
      <c r="T5" s="1">
        <v>1.84713952802231</v>
      </c>
      <c r="U5" s="1">
        <v>1.75372169865452</v>
      </c>
      <c r="V5" s="1">
        <v>1.53029112497308</v>
      </c>
      <c r="W5" s="1">
        <v>1.1353390891817</v>
      </c>
      <c r="X5" s="1">
        <v>0.707266095120804</v>
      </c>
      <c r="Y5" s="1">
        <v>0.490814990840735</v>
      </c>
      <c r="Z5" s="1">
        <v>0.148465480596801</v>
      </c>
      <c r="AA5" s="1">
        <v>0.125444817651579</v>
      </c>
      <c r="AB5" s="1">
        <v>0.0246225104720698</v>
      </c>
      <c r="AC5" s="1">
        <v>100</v>
      </c>
    </row>
    <row r="6" s="2" customFormat="1" ht="14.25" customHeight="1" spans="1:28">
      <c r="A6" s="3">
        <v>2011</v>
      </c>
      <c r="B6" s="7" t="s">
        <v>71</v>
      </c>
      <c r="C6" s="6" t="s">
        <v>66</v>
      </c>
      <c r="D6" s="6" t="s">
        <v>84</v>
      </c>
      <c r="E6" s="6" t="s">
        <v>68</v>
      </c>
      <c r="F6" s="7" t="s">
        <v>65</v>
      </c>
      <c r="G6" s="8" t="s">
        <v>80</v>
      </c>
      <c r="H6" s="10" t="s">
        <v>73</v>
      </c>
      <c r="I6" s="8" t="s">
        <v>81</v>
      </c>
      <c r="J6" s="10" t="s">
        <v>67</v>
      </c>
      <c r="K6" s="8" t="s">
        <v>64</v>
      </c>
      <c r="L6" s="8" t="s">
        <v>74</v>
      </c>
      <c r="M6" s="8" t="s">
        <v>78</v>
      </c>
      <c r="N6" s="8" t="s">
        <v>70</v>
      </c>
      <c r="O6" s="8" t="s">
        <v>89</v>
      </c>
      <c r="P6" s="8" t="s">
        <v>83</v>
      </c>
      <c r="Q6" s="8" t="s">
        <v>88</v>
      </c>
      <c r="R6" s="10" t="s">
        <v>69</v>
      </c>
      <c r="S6" s="8" t="s">
        <v>79</v>
      </c>
      <c r="T6" s="8" t="s">
        <v>87</v>
      </c>
      <c r="U6" s="10" t="s">
        <v>77</v>
      </c>
      <c r="V6" s="8" t="s">
        <v>86</v>
      </c>
      <c r="W6" s="8" t="s">
        <v>85</v>
      </c>
      <c r="X6" s="8" t="s">
        <v>72</v>
      </c>
      <c r="Y6" s="8" t="s">
        <v>90</v>
      </c>
      <c r="Z6" s="10" t="s">
        <v>75</v>
      </c>
      <c r="AA6" s="8" t="s">
        <v>76</v>
      </c>
      <c r="AB6" s="8" t="s">
        <v>82</v>
      </c>
    </row>
    <row r="7" s="1" customFormat="1" spans="1:29">
      <c r="A7" s="3"/>
      <c r="B7" s="9">
        <v>9.86941201509876</v>
      </c>
      <c r="C7" s="9">
        <v>9.13623091467445</v>
      </c>
      <c r="D7" s="9">
        <v>7.77399938093104</v>
      </c>
      <c r="E7" s="9">
        <v>6.66651690862173</v>
      </c>
      <c r="F7" s="9">
        <v>6.66651690862173</v>
      </c>
      <c r="G7" s="1">
        <v>6.42010387359186</v>
      </c>
      <c r="H7" s="1">
        <v>6.25883789632385</v>
      </c>
      <c r="I7" s="1">
        <v>5.52012928920104</v>
      </c>
      <c r="J7" s="1">
        <v>5.44774966642816</v>
      </c>
      <c r="K7" s="1">
        <v>5.3916844740764</v>
      </c>
      <c r="L7" s="1">
        <v>4.51457432333899</v>
      </c>
      <c r="M7" s="1">
        <v>3.35934404431376</v>
      </c>
      <c r="N7" s="1">
        <v>2.89412339713522</v>
      </c>
      <c r="O7" s="1">
        <v>2.73109522002573</v>
      </c>
      <c r="P7" s="1">
        <v>2.62682237618925</v>
      </c>
      <c r="Q7" s="1">
        <v>2.31660264407709</v>
      </c>
      <c r="R7" s="1">
        <v>2.1081220131642</v>
      </c>
      <c r="S7" s="1">
        <v>1.94723874707755</v>
      </c>
      <c r="T7" s="1">
        <v>1.78716040134128</v>
      </c>
      <c r="U7" s="1">
        <v>1.58206086458293</v>
      </c>
      <c r="V7" s="1">
        <v>1.28112707040302</v>
      </c>
      <c r="W7" s="1">
        <v>1.2427348583964</v>
      </c>
      <c r="X7" s="1">
        <v>0.931168558226274</v>
      </c>
      <c r="Y7" s="1">
        <v>0.802029579552353</v>
      </c>
      <c r="Z7" s="1">
        <v>0.611583865698333</v>
      </c>
      <c r="AA7" s="1">
        <v>0.113030708908609</v>
      </c>
      <c r="AB7" s="1">
        <v>0</v>
      </c>
      <c r="AC7" s="1">
        <v>100</v>
      </c>
    </row>
    <row r="8" s="2" customFormat="1" ht="14.25" customHeight="1" spans="1:28">
      <c r="A8" s="3">
        <v>2012</v>
      </c>
      <c r="B8" s="7" t="s">
        <v>71</v>
      </c>
      <c r="C8" s="6" t="s">
        <v>66</v>
      </c>
      <c r="D8" s="6" t="s">
        <v>78</v>
      </c>
      <c r="E8" s="7" t="s">
        <v>73</v>
      </c>
      <c r="F8" s="6" t="s">
        <v>84</v>
      </c>
      <c r="G8" s="10" t="s">
        <v>65</v>
      </c>
      <c r="H8" s="8" t="s">
        <v>68</v>
      </c>
      <c r="I8" s="8" t="s">
        <v>80</v>
      </c>
      <c r="J8" s="10" t="s">
        <v>67</v>
      </c>
      <c r="K8" s="8" t="s">
        <v>81</v>
      </c>
      <c r="L8" s="8" t="s">
        <v>74</v>
      </c>
      <c r="M8" s="10" t="s">
        <v>69</v>
      </c>
      <c r="N8" s="8" t="s">
        <v>82</v>
      </c>
      <c r="O8" s="8" t="s">
        <v>70</v>
      </c>
      <c r="P8" s="8" t="s">
        <v>64</v>
      </c>
      <c r="Q8" s="8" t="s">
        <v>83</v>
      </c>
      <c r="R8" s="8" t="s">
        <v>88</v>
      </c>
      <c r="S8" s="8" t="s">
        <v>87</v>
      </c>
      <c r="T8" s="10" t="s">
        <v>77</v>
      </c>
      <c r="U8" s="8" t="s">
        <v>86</v>
      </c>
      <c r="V8" s="8" t="s">
        <v>79</v>
      </c>
      <c r="W8" s="8" t="s">
        <v>85</v>
      </c>
      <c r="X8" s="8" t="s">
        <v>90</v>
      </c>
      <c r="Y8" s="10" t="s">
        <v>75</v>
      </c>
      <c r="Z8" s="8" t="s">
        <v>89</v>
      </c>
      <c r="AA8" s="8" t="s">
        <v>76</v>
      </c>
      <c r="AB8" s="8" t="s">
        <v>72</v>
      </c>
    </row>
    <row r="9" s="1" customFormat="1" spans="1:29">
      <c r="A9" s="3"/>
      <c r="B9" s="9">
        <v>10.6310257144295</v>
      </c>
      <c r="C9" s="9">
        <v>8.81284771414026</v>
      </c>
      <c r="D9" s="9">
        <v>8.22612901229661</v>
      </c>
      <c r="E9" s="9">
        <v>7.62194458360716</v>
      </c>
      <c r="F9" s="9">
        <v>7.3272470128414</v>
      </c>
      <c r="G9" s="1">
        <v>6.57553029508399</v>
      </c>
      <c r="H9" s="1">
        <v>6.57553029508398</v>
      </c>
      <c r="I9" s="1">
        <v>6.31567757111222</v>
      </c>
      <c r="J9" s="1">
        <v>5.29210715949055</v>
      </c>
      <c r="K9" s="1">
        <v>4.60919553236037</v>
      </c>
      <c r="L9" s="1">
        <v>4.36102639190233</v>
      </c>
      <c r="M9" s="1">
        <v>4.16710694227449</v>
      </c>
      <c r="N9" s="1">
        <v>3.04304695874112</v>
      </c>
      <c r="O9" s="1">
        <v>2.69703637033039</v>
      </c>
      <c r="P9" s="1">
        <v>2.02577689598316</v>
      </c>
      <c r="Q9" s="1">
        <v>1.90583889760567</v>
      </c>
      <c r="R9" s="1">
        <v>1.8609628279524</v>
      </c>
      <c r="S9" s="1">
        <v>1.62722227736218</v>
      </c>
      <c r="T9" s="1">
        <v>1.62175644123817</v>
      </c>
      <c r="U9" s="1">
        <v>1.28446003871643</v>
      </c>
      <c r="V9" s="1">
        <v>1.08898562414166</v>
      </c>
      <c r="W9" s="1">
        <v>0.876190658340441</v>
      </c>
      <c r="X9" s="1">
        <v>0.734173701300508</v>
      </c>
      <c r="Y9" s="1">
        <v>0.598753328043842</v>
      </c>
      <c r="Z9" s="1">
        <v>0.0616517038739118</v>
      </c>
      <c r="AA9" s="1">
        <v>0.0587760517472805</v>
      </c>
      <c r="AB9" s="1">
        <v>0</v>
      </c>
      <c r="AC9" s="1">
        <v>100</v>
      </c>
    </row>
    <row r="10" s="2" customFormat="1" ht="14.25" customHeight="1" spans="1:28">
      <c r="A10" s="3">
        <v>2013</v>
      </c>
      <c r="B10" s="7" t="s">
        <v>71</v>
      </c>
      <c r="C10" s="6" t="s">
        <v>78</v>
      </c>
      <c r="D10" s="7" t="s">
        <v>73</v>
      </c>
      <c r="E10" s="6" t="s">
        <v>72</v>
      </c>
      <c r="F10" s="7" t="s">
        <v>65</v>
      </c>
      <c r="G10" s="8" t="s">
        <v>68</v>
      </c>
      <c r="H10" s="8" t="s">
        <v>84</v>
      </c>
      <c r="I10" s="8" t="s">
        <v>82</v>
      </c>
      <c r="J10" s="8" t="s">
        <v>80</v>
      </c>
      <c r="K10" s="8" t="s">
        <v>83</v>
      </c>
      <c r="L10" s="8" t="s">
        <v>74</v>
      </c>
      <c r="M10" s="10" t="s">
        <v>67</v>
      </c>
      <c r="N10" s="8" t="s">
        <v>64</v>
      </c>
      <c r="O10" s="10" t="s">
        <v>69</v>
      </c>
      <c r="P10" s="8" t="s">
        <v>90</v>
      </c>
      <c r="Q10" s="8" t="s">
        <v>76</v>
      </c>
      <c r="R10" s="8" t="s">
        <v>70</v>
      </c>
      <c r="S10" s="8" t="s">
        <v>88</v>
      </c>
      <c r="T10" s="8" t="s">
        <v>86</v>
      </c>
      <c r="U10" s="10" t="s">
        <v>77</v>
      </c>
      <c r="V10" s="8" t="s">
        <v>87</v>
      </c>
      <c r="W10" s="8" t="s">
        <v>79</v>
      </c>
      <c r="X10" s="8" t="s">
        <v>85</v>
      </c>
      <c r="Y10" s="10" t="s">
        <v>75</v>
      </c>
      <c r="Z10" s="8" t="s">
        <v>89</v>
      </c>
      <c r="AA10" s="8" t="s">
        <v>66</v>
      </c>
      <c r="AB10" s="8" t="s">
        <v>81</v>
      </c>
    </row>
    <row r="11" s="1" customFormat="1" spans="1:29">
      <c r="A11" s="3"/>
      <c r="B11" s="9">
        <v>11.053254532144</v>
      </c>
      <c r="C11" s="9">
        <v>8.63001768656692</v>
      </c>
      <c r="D11" s="9">
        <v>7.4407157232476</v>
      </c>
      <c r="E11" s="9">
        <v>6.77184994380243</v>
      </c>
      <c r="F11" s="9">
        <v>6.69792568770758</v>
      </c>
      <c r="G11" s="1">
        <v>6.69792568770757</v>
      </c>
      <c r="H11" s="1">
        <v>6.53409235238484</v>
      </c>
      <c r="I11" s="1">
        <v>6.34792625836229</v>
      </c>
      <c r="J11" s="1">
        <v>5.29867643355425</v>
      </c>
      <c r="K11" s="1">
        <v>4.71739360077944</v>
      </c>
      <c r="L11" s="1">
        <v>4.19272729457634</v>
      </c>
      <c r="M11" s="1">
        <v>3.60732047555519</v>
      </c>
      <c r="N11" s="1">
        <v>3.5906633303849</v>
      </c>
      <c r="O11" s="1">
        <v>3.55357808711988</v>
      </c>
      <c r="P11" s="1">
        <v>3.05333418920216</v>
      </c>
      <c r="Q11" s="1">
        <v>2.23116164356313</v>
      </c>
      <c r="R11" s="1">
        <v>1.79121046726098</v>
      </c>
      <c r="S11" s="1">
        <v>1.73567456757307</v>
      </c>
      <c r="T11" s="1">
        <v>1.42700095156896</v>
      </c>
      <c r="U11" s="1">
        <v>1.29605266066336</v>
      </c>
      <c r="V11" s="1">
        <v>1.29319621139215</v>
      </c>
      <c r="W11" s="1">
        <v>0.827020772486566</v>
      </c>
      <c r="X11" s="1">
        <v>0.636595525129996</v>
      </c>
      <c r="Y11" s="1">
        <v>0.556390019215588</v>
      </c>
      <c r="Z11" s="1">
        <v>0.0182958980507785</v>
      </c>
      <c r="AA11" s="1">
        <v>0</v>
      </c>
      <c r="AB11" s="1">
        <v>0</v>
      </c>
      <c r="AC11" s="1">
        <v>100</v>
      </c>
    </row>
    <row r="12" s="2" customFormat="1" ht="14.25" customHeight="1" spans="1:28">
      <c r="A12" s="3">
        <v>2014</v>
      </c>
      <c r="B12" s="6" t="s">
        <v>82</v>
      </c>
      <c r="C12" s="6" t="s">
        <v>66</v>
      </c>
      <c r="D12" s="7" t="s">
        <v>73</v>
      </c>
      <c r="E12" s="6" t="s">
        <v>72</v>
      </c>
      <c r="F12" s="6" t="s">
        <v>84</v>
      </c>
      <c r="G12" s="8" t="s">
        <v>78</v>
      </c>
      <c r="H12" s="8" t="s">
        <v>70</v>
      </c>
      <c r="I12" s="10" t="s">
        <v>65</v>
      </c>
      <c r="J12" s="8" t="s">
        <v>68</v>
      </c>
      <c r="K12" s="8" t="s">
        <v>80</v>
      </c>
      <c r="L12" s="10" t="s">
        <v>69</v>
      </c>
      <c r="M12" s="8" t="s">
        <v>64</v>
      </c>
      <c r="N12" s="8" t="s">
        <v>74</v>
      </c>
      <c r="O12" s="8" t="s">
        <v>81</v>
      </c>
      <c r="P12" s="10" t="s">
        <v>67</v>
      </c>
      <c r="Q12" s="10" t="s">
        <v>71</v>
      </c>
      <c r="R12" s="8" t="s">
        <v>76</v>
      </c>
      <c r="S12" s="8" t="s">
        <v>88</v>
      </c>
      <c r="T12" s="8" t="s">
        <v>86</v>
      </c>
      <c r="U12" s="8" t="s">
        <v>87</v>
      </c>
      <c r="V12" s="8" t="s">
        <v>83</v>
      </c>
      <c r="W12" s="10" t="s">
        <v>77</v>
      </c>
      <c r="X12" s="8" t="s">
        <v>79</v>
      </c>
      <c r="Y12" s="10" t="s">
        <v>75</v>
      </c>
      <c r="Z12" s="8" t="s">
        <v>90</v>
      </c>
      <c r="AA12" s="8" t="s">
        <v>85</v>
      </c>
      <c r="AB12" s="8" t="s">
        <v>89</v>
      </c>
    </row>
    <row r="13" s="1" customFormat="1" spans="1:29">
      <c r="A13" s="3"/>
      <c r="B13" s="9">
        <v>9.40514094359487</v>
      </c>
      <c r="C13" s="9">
        <v>8.29481157236326</v>
      </c>
      <c r="D13" s="9">
        <v>8.15339968758872</v>
      </c>
      <c r="E13" s="9">
        <v>8.01645829999754</v>
      </c>
      <c r="F13" s="9">
        <v>7.57011761953501</v>
      </c>
      <c r="G13" s="1">
        <v>6.93833753783674</v>
      </c>
      <c r="H13" s="1">
        <v>5.80470872638304</v>
      </c>
      <c r="I13" s="1">
        <v>5.17356440495121</v>
      </c>
      <c r="J13" s="1">
        <v>5.17356440495121</v>
      </c>
      <c r="K13" s="1">
        <v>4.85601179229884</v>
      </c>
      <c r="L13" s="1">
        <v>4.71871041578925</v>
      </c>
      <c r="M13" s="1">
        <v>4.15494578768096</v>
      </c>
      <c r="N13" s="1">
        <v>4.10161595608092</v>
      </c>
      <c r="O13" s="1">
        <v>2.69661699496272</v>
      </c>
      <c r="P13" s="1">
        <v>2.54599140965643</v>
      </c>
      <c r="Q13" s="1">
        <v>2.19440858108885</v>
      </c>
      <c r="R13" s="1">
        <v>2.15080202186239</v>
      </c>
      <c r="S13" s="1">
        <v>1.55457038139699</v>
      </c>
      <c r="T13" s="1">
        <v>1.11131178134758</v>
      </c>
      <c r="U13" s="1">
        <v>1.08178958745964</v>
      </c>
      <c r="V13" s="1">
        <v>1.07531737720386</v>
      </c>
      <c r="W13" s="1">
        <v>0.932897449890614</v>
      </c>
      <c r="X13" s="1">
        <v>0.651048398582528</v>
      </c>
      <c r="Y13" s="1">
        <v>0.577339243952981</v>
      </c>
      <c r="Z13" s="1">
        <v>0.541846580455294</v>
      </c>
      <c r="AA13" s="1">
        <v>0.489427454840697</v>
      </c>
      <c r="AB13" s="1">
        <v>0.0352455882478622</v>
      </c>
      <c r="AC13" s="1">
        <v>100</v>
      </c>
    </row>
    <row r="14" s="2" customFormat="1" spans="1:28">
      <c r="A14" s="3">
        <v>2015</v>
      </c>
      <c r="B14" s="6" t="s">
        <v>82</v>
      </c>
      <c r="C14" s="7" t="s">
        <v>73</v>
      </c>
      <c r="D14" s="6" t="s">
        <v>66</v>
      </c>
      <c r="E14" s="6" t="s">
        <v>72</v>
      </c>
      <c r="F14" s="7" t="s">
        <v>69</v>
      </c>
      <c r="G14" s="8" t="s">
        <v>76</v>
      </c>
      <c r="H14" s="8" t="s">
        <v>81</v>
      </c>
      <c r="I14" s="8" t="s">
        <v>80</v>
      </c>
      <c r="J14" s="8" t="s">
        <v>74</v>
      </c>
      <c r="K14" s="8" t="s">
        <v>78</v>
      </c>
      <c r="L14" s="8" t="s">
        <v>64</v>
      </c>
      <c r="M14" s="8" t="s">
        <v>68</v>
      </c>
      <c r="N14" s="10" t="s">
        <v>65</v>
      </c>
      <c r="O14" s="10" t="s">
        <v>67</v>
      </c>
      <c r="P14" s="10" t="s">
        <v>71</v>
      </c>
      <c r="Q14" s="8" t="s">
        <v>70</v>
      </c>
      <c r="R14" s="8" t="s">
        <v>88</v>
      </c>
      <c r="S14" s="8" t="s">
        <v>83</v>
      </c>
      <c r="T14" s="10" t="s">
        <v>77</v>
      </c>
      <c r="U14" s="8" t="s">
        <v>87</v>
      </c>
      <c r="V14" s="8" t="s">
        <v>86</v>
      </c>
      <c r="W14" s="8" t="s">
        <v>90</v>
      </c>
      <c r="X14" s="10" t="s">
        <v>75</v>
      </c>
      <c r="Y14" s="8" t="s">
        <v>79</v>
      </c>
      <c r="Z14" s="8" t="s">
        <v>85</v>
      </c>
      <c r="AA14" s="8" t="s">
        <v>89</v>
      </c>
      <c r="AB14" s="8" t="s">
        <v>84</v>
      </c>
    </row>
    <row r="15" s="1" customFormat="1" spans="1:29">
      <c r="A15" s="3"/>
      <c r="B15" s="9">
        <v>14.1110806206557</v>
      </c>
      <c r="C15" s="9">
        <v>12.2634378473165</v>
      </c>
      <c r="D15" s="9">
        <v>9.15647660147956</v>
      </c>
      <c r="E15" s="9">
        <v>7.42295075033055</v>
      </c>
      <c r="F15" s="9">
        <v>6.30001778434419</v>
      </c>
      <c r="G15" s="1">
        <v>5.1647063534731</v>
      </c>
      <c r="H15" s="1">
        <v>5.01472396105955</v>
      </c>
      <c r="I15" s="1">
        <v>4.95513580383219</v>
      </c>
      <c r="J15" s="1">
        <v>4.90694997545788</v>
      </c>
      <c r="K15" s="1">
        <v>4.52694042602621</v>
      </c>
      <c r="L15" s="1">
        <v>4.3350785652619</v>
      </c>
      <c r="M15" s="1">
        <v>3.5320682805131</v>
      </c>
      <c r="N15" s="1">
        <v>3.5320682805131</v>
      </c>
      <c r="O15" s="1">
        <v>2.43445628949631</v>
      </c>
      <c r="P15" s="1">
        <v>2.33883983353082</v>
      </c>
      <c r="Q15" s="1">
        <v>1.82340094807892</v>
      </c>
      <c r="R15" s="1">
        <v>1.71891413188168</v>
      </c>
      <c r="S15" s="1">
        <v>1.48206191860499</v>
      </c>
      <c r="T15" s="1">
        <v>0.967000889341785</v>
      </c>
      <c r="U15" s="1">
        <v>0.939576554960867</v>
      </c>
      <c r="V15" s="1">
        <v>0.807100176265942</v>
      </c>
      <c r="W15" s="1">
        <v>0.671320648448336</v>
      </c>
      <c r="X15" s="1">
        <v>0.621150898068043</v>
      </c>
      <c r="Y15" s="1">
        <v>0.504447836155689</v>
      </c>
      <c r="Z15" s="1">
        <v>0.438408433946764</v>
      </c>
      <c r="AA15" s="1">
        <v>0.031686190956246</v>
      </c>
      <c r="AB15" s="1">
        <v>0</v>
      </c>
      <c r="AC15" s="1">
        <v>100</v>
      </c>
    </row>
    <row r="16" s="2" customFormat="1" spans="1:28">
      <c r="A16" s="3">
        <v>2016</v>
      </c>
      <c r="B16" s="6" t="s">
        <v>82</v>
      </c>
      <c r="C16" s="7" t="s">
        <v>73</v>
      </c>
      <c r="D16" s="6" t="s">
        <v>66</v>
      </c>
      <c r="E16" s="7" t="s">
        <v>69</v>
      </c>
      <c r="F16" s="6" t="s">
        <v>72</v>
      </c>
      <c r="G16" s="8" t="s">
        <v>76</v>
      </c>
      <c r="H16" s="8" t="s">
        <v>84</v>
      </c>
      <c r="I16" s="8" t="s">
        <v>81</v>
      </c>
      <c r="J16" s="8" t="s">
        <v>80</v>
      </c>
      <c r="K16" s="10" t="s">
        <v>67</v>
      </c>
      <c r="L16" s="8" t="s">
        <v>78</v>
      </c>
      <c r="M16" s="8" t="s">
        <v>64</v>
      </c>
      <c r="N16" s="8" t="s">
        <v>68</v>
      </c>
      <c r="O16" s="10" t="s">
        <v>65</v>
      </c>
      <c r="P16" s="10" t="s">
        <v>71</v>
      </c>
      <c r="Q16" s="8" t="s">
        <v>74</v>
      </c>
      <c r="R16" s="8" t="s">
        <v>83</v>
      </c>
      <c r="S16" s="8" t="s">
        <v>70</v>
      </c>
      <c r="T16" s="8" t="s">
        <v>88</v>
      </c>
      <c r="U16" s="8" t="s">
        <v>90</v>
      </c>
      <c r="V16" s="10" t="s">
        <v>77</v>
      </c>
      <c r="W16" s="8" t="s">
        <v>79</v>
      </c>
      <c r="X16" s="8" t="s">
        <v>85</v>
      </c>
      <c r="Y16" s="8" t="s">
        <v>87</v>
      </c>
      <c r="Z16" s="8" t="s">
        <v>86</v>
      </c>
      <c r="AA16" s="10" t="s">
        <v>75</v>
      </c>
      <c r="AB16" s="8" t="s">
        <v>89</v>
      </c>
    </row>
    <row r="17" s="1" customFormat="1" spans="1:29">
      <c r="A17" s="3"/>
      <c r="B17" s="9">
        <v>17.5554864671209</v>
      </c>
      <c r="C17" s="9">
        <v>12.9743694614529</v>
      </c>
      <c r="D17" s="9">
        <v>10.0067035707189</v>
      </c>
      <c r="E17" s="9">
        <v>7.89516991902745</v>
      </c>
      <c r="F17" s="9">
        <v>7.27601535893861</v>
      </c>
      <c r="G17" s="1">
        <v>7.09507304288743</v>
      </c>
      <c r="H17" s="1">
        <v>6.12874580269012</v>
      </c>
      <c r="I17" s="1">
        <v>5.89601356301805</v>
      </c>
      <c r="J17" s="1">
        <v>4.94143124547595</v>
      </c>
      <c r="K17" s="1">
        <v>3.35823689050872</v>
      </c>
      <c r="L17" s="1">
        <v>2.68549065822255</v>
      </c>
      <c r="M17" s="1">
        <v>2.38810749730719</v>
      </c>
      <c r="N17" s="1">
        <v>1.89965568371329</v>
      </c>
      <c r="O17" s="1">
        <v>1.89965568371329</v>
      </c>
      <c r="P17" s="1">
        <v>1.57312769453007</v>
      </c>
      <c r="Q17" s="1">
        <v>1.12594263016812</v>
      </c>
      <c r="R17" s="1">
        <v>1.03849139305376</v>
      </c>
      <c r="S17" s="1">
        <v>0.694938105015584</v>
      </c>
      <c r="T17" s="1">
        <v>0.677837104659991</v>
      </c>
      <c r="U17" s="1">
        <v>0.58604185240804</v>
      </c>
      <c r="V17" s="1">
        <v>0.55881260581043</v>
      </c>
      <c r="W17" s="1">
        <v>0.540317359580896</v>
      </c>
      <c r="X17" s="1">
        <v>0.450865553709043</v>
      </c>
      <c r="Y17" s="1">
        <v>0.358462046872414</v>
      </c>
      <c r="Z17" s="1">
        <v>0.26176005721335</v>
      </c>
      <c r="AA17" s="1">
        <v>0.133248752182971</v>
      </c>
      <c r="AB17" s="1">
        <v>0</v>
      </c>
      <c r="AC17" s="1">
        <v>100</v>
      </c>
    </row>
    <row r="18" s="2" customFormat="1" spans="1:28">
      <c r="A18" s="3">
        <v>2017</v>
      </c>
      <c r="B18" s="6" t="s">
        <v>82</v>
      </c>
      <c r="C18" s="7" t="s">
        <v>73</v>
      </c>
      <c r="D18" s="6" t="s">
        <v>76</v>
      </c>
      <c r="E18" s="7" t="s">
        <v>69</v>
      </c>
      <c r="F18" s="6" t="s">
        <v>66</v>
      </c>
      <c r="G18" s="8" t="s">
        <v>72</v>
      </c>
      <c r="H18" s="8" t="s">
        <v>81</v>
      </c>
      <c r="I18" s="8" t="s">
        <v>84</v>
      </c>
      <c r="J18" s="8" t="s">
        <v>78</v>
      </c>
      <c r="K18" s="8" t="s">
        <v>80</v>
      </c>
      <c r="L18" s="8" t="s">
        <v>64</v>
      </c>
      <c r="M18" s="8" t="s">
        <v>83</v>
      </c>
      <c r="N18" s="8" t="s">
        <v>70</v>
      </c>
      <c r="O18" s="10" t="s">
        <v>71</v>
      </c>
      <c r="P18" s="10" t="s">
        <v>67</v>
      </c>
      <c r="Q18" s="8" t="s">
        <v>68</v>
      </c>
      <c r="R18" s="10" t="s">
        <v>65</v>
      </c>
      <c r="S18" s="10" t="s">
        <v>77</v>
      </c>
      <c r="T18" s="8" t="s">
        <v>85</v>
      </c>
      <c r="U18" s="8" t="s">
        <v>79</v>
      </c>
      <c r="V18" s="8" t="s">
        <v>88</v>
      </c>
      <c r="W18" s="8" t="s">
        <v>74</v>
      </c>
      <c r="X18" s="8" t="s">
        <v>89</v>
      </c>
      <c r="Y18" s="10" t="s">
        <v>75</v>
      </c>
      <c r="Z18" s="8" t="s">
        <v>86</v>
      </c>
      <c r="AA18" s="8" t="s">
        <v>87</v>
      </c>
      <c r="AB18" s="8" t="s">
        <v>90</v>
      </c>
    </row>
    <row r="19" s="1" customFormat="1" spans="1:29">
      <c r="A19" s="3"/>
      <c r="B19" s="9">
        <v>19.6708616741619</v>
      </c>
      <c r="C19" s="9">
        <v>13.2783909838687</v>
      </c>
      <c r="D19" s="9">
        <v>11.38040923136</v>
      </c>
      <c r="E19" s="9">
        <v>10.7066402717277</v>
      </c>
      <c r="F19" s="9">
        <v>10.4590847143474</v>
      </c>
      <c r="G19" s="1">
        <v>7.43724564469322</v>
      </c>
      <c r="H19" s="1">
        <v>5.8029202698839</v>
      </c>
      <c r="I19" s="1">
        <v>4.82484021194448</v>
      </c>
      <c r="J19" s="1">
        <v>4.45045183571113</v>
      </c>
      <c r="K19" s="1">
        <v>3.36925351852899</v>
      </c>
      <c r="L19" s="1">
        <v>2.6099484656375</v>
      </c>
      <c r="M19" s="1">
        <v>1.31940190820167</v>
      </c>
      <c r="N19" s="1">
        <v>0.959748902925513</v>
      </c>
      <c r="O19" s="1">
        <v>0.927226878668962</v>
      </c>
      <c r="P19" s="1">
        <v>0.545253013184623</v>
      </c>
      <c r="Q19" s="1">
        <v>0.524468313536481</v>
      </c>
      <c r="R19" s="1">
        <v>0.524468313536481</v>
      </c>
      <c r="S19" s="1">
        <v>0.361525843507453</v>
      </c>
      <c r="T19" s="1">
        <v>0.249089731849973</v>
      </c>
      <c r="U19" s="1">
        <v>0.243164905385705</v>
      </c>
      <c r="V19" s="1">
        <v>0.210660108489416</v>
      </c>
      <c r="W19" s="1">
        <v>0.125450782591025</v>
      </c>
      <c r="X19" s="1">
        <v>0.019494476257714</v>
      </c>
      <c r="Y19" s="1">
        <v>0</v>
      </c>
      <c r="Z19" s="1">
        <v>0</v>
      </c>
      <c r="AA19" s="1">
        <v>0</v>
      </c>
      <c r="AB19" s="1">
        <v>0</v>
      </c>
      <c r="AC19" s="1">
        <v>100</v>
      </c>
    </row>
    <row r="20" s="2" customFormat="1" spans="1:28">
      <c r="A20" s="3">
        <v>2018</v>
      </c>
      <c r="B20" s="6" t="s">
        <v>82</v>
      </c>
      <c r="C20" s="7" t="s">
        <v>69</v>
      </c>
      <c r="D20" s="7" t="s">
        <v>73</v>
      </c>
      <c r="E20" s="6" t="s">
        <v>66</v>
      </c>
      <c r="F20" s="6" t="s">
        <v>76</v>
      </c>
      <c r="G20" s="8" t="s">
        <v>78</v>
      </c>
      <c r="H20" s="8" t="s">
        <v>81</v>
      </c>
      <c r="I20" s="8" t="s">
        <v>72</v>
      </c>
      <c r="J20" s="8" t="s">
        <v>84</v>
      </c>
      <c r="K20" s="8" t="s">
        <v>87</v>
      </c>
      <c r="L20" s="8" t="s">
        <v>86</v>
      </c>
      <c r="M20" s="8" t="s">
        <v>90</v>
      </c>
      <c r="N20" s="8" t="s">
        <v>89</v>
      </c>
      <c r="O20" s="8" t="s">
        <v>64</v>
      </c>
      <c r="P20" s="10" t="s">
        <v>65</v>
      </c>
      <c r="Q20" s="10" t="s">
        <v>67</v>
      </c>
      <c r="R20" s="8" t="s">
        <v>68</v>
      </c>
      <c r="S20" s="8" t="s">
        <v>70</v>
      </c>
      <c r="T20" s="10" t="s">
        <v>71</v>
      </c>
      <c r="U20" s="8" t="s">
        <v>74</v>
      </c>
      <c r="V20" s="10" t="s">
        <v>75</v>
      </c>
      <c r="W20" s="10" t="s">
        <v>77</v>
      </c>
      <c r="X20" s="8" t="s">
        <v>79</v>
      </c>
      <c r="Y20" s="8" t="s">
        <v>80</v>
      </c>
      <c r="Z20" s="8" t="s">
        <v>83</v>
      </c>
      <c r="AA20" s="8" t="s">
        <v>85</v>
      </c>
      <c r="AB20" s="8" t="s">
        <v>88</v>
      </c>
    </row>
    <row r="21" s="1" customFormat="1" spans="1:29">
      <c r="A21" s="3"/>
      <c r="B21" s="9">
        <v>22.3542009119405</v>
      </c>
      <c r="C21" s="9">
        <v>13.7411318202124</v>
      </c>
      <c r="D21" s="9">
        <v>13.499328463593</v>
      </c>
      <c r="E21" s="9">
        <v>13.1503118288995</v>
      </c>
      <c r="F21" s="9">
        <v>10.8784184983804</v>
      </c>
      <c r="G21" s="1">
        <v>10.597901545274</v>
      </c>
      <c r="H21" s="1">
        <v>7.18849168297325</v>
      </c>
      <c r="I21" s="1">
        <v>4.79690217813493</v>
      </c>
      <c r="J21" s="1">
        <v>2.5563995246097</v>
      </c>
      <c r="K21" s="1">
        <v>0.563602948676177</v>
      </c>
      <c r="L21" s="1">
        <v>0.343347485729229</v>
      </c>
      <c r="M21" s="1">
        <v>0.329107890508389</v>
      </c>
      <c r="N21" s="1">
        <v>0.000855221068487639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  <c r="X21" s="1">
        <v>0</v>
      </c>
      <c r="Y21" s="1">
        <v>0</v>
      </c>
      <c r="Z21" s="1">
        <v>0</v>
      </c>
      <c r="AA21" s="1">
        <v>0</v>
      </c>
      <c r="AB21" s="1">
        <v>0</v>
      </c>
      <c r="AC21" s="1">
        <v>100</v>
      </c>
    </row>
  </sheetData>
  <sortState ref="B20:AB21" columnSort="1">
    <sortCondition ref="B21:AB21" descending="1"/>
  </sortState>
  <mergeCells count="11">
    <mergeCell ref="B1:F1"/>
    <mergeCell ref="A2:A3"/>
    <mergeCell ref="A4:A5"/>
    <mergeCell ref="A6:A7"/>
    <mergeCell ref="A8:A9"/>
    <mergeCell ref="A10:A11"/>
    <mergeCell ref="A12:A13"/>
    <mergeCell ref="A14:A15"/>
    <mergeCell ref="A16:A17"/>
    <mergeCell ref="A18:A19"/>
    <mergeCell ref="A20:A2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raw data</vt:lpstr>
      <vt:lpstr>standardizing</vt:lpstr>
      <vt:lpstr>weighting</vt:lpstr>
      <vt:lpstr>aggregating</vt:lpstr>
      <vt:lpstr>CCD</vt:lpstr>
      <vt:lpstr>obstacle degree caclulation</vt:lpstr>
      <vt:lpstr>obstacle degree results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qq</dc:creator>
  <cp:lastModifiedBy>蕾蕾</cp:lastModifiedBy>
  <dcterms:created xsi:type="dcterms:W3CDTF">2020-01-13T02:19:00Z</dcterms:created>
  <dcterms:modified xsi:type="dcterms:W3CDTF">2021-06-17T06:19:41Z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5FA6991B72C64665855200DFFF383095</vt:lpwstr>
  </property>
</Properties>
</file>