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ink/ink1.xml" ContentType="application/inkml+xml"/>
  <Override PartName="/xl/ink/ink2.xml" ContentType="application/inkml+xml"/>
  <Override PartName="/xl/ink/ink3.xml" ContentType="application/inkml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5"/>
  <workbookPr defaultThemeVersion="202300"/>
  <mc:AlternateContent xmlns:mc="http://schemas.openxmlformats.org/markup-compatibility/2006">
    <mc:Choice Requires="x15">
      <x15ac:absPath xmlns:x15ac="http://schemas.microsoft.com/office/spreadsheetml/2010/11/ac" url="/var/mobile/Containers/Data/Application/7661E2E8-FF33-4F77-A8B2-B624DF77EBB1/Library/Application Support/Drafts/"/>
    </mc:Choice>
  </mc:AlternateContent>
  <xr:revisionPtr revIDLastSave="0" documentId="8_{6B0FBA16-3343-C94A-B136-EF5FD74499F0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Sheet1!$A$1:$N$263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" i="1" l="1" a="1"/>
  <c r="M2" i="1"/>
  <c r="P5" i="1"/>
  <c r="K2" i="1" a="1"/>
  <c r="L2" i="1" a="1"/>
  <c r="K2" i="1"/>
  <c r="L2" i="1"/>
  <c r="I2" i="1" a="1"/>
  <c r="H2" i="1" a="1"/>
  <c r="I2" i="1"/>
  <c r="H2" i="1"/>
  <c r="J2" i="1" a="1"/>
  <c r="J2" i="1"/>
  <c r="J1048576" i="1"/>
  <c r="N2" i="1" a="1"/>
  <c r="N2" i="1"/>
  <c r="E2" i="1"/>
  <c r="C2" i="1"/>
  <c r="E3" i="1"/>
  <c r="C3" i="1"/>
  <c r="E4" i="1"/>
  <c r="C4" i="1"/>
  <c r="E5" i="1"/>
  <c r="C5" i="1"/>
  <c r="E6" i="1"/>
  <c r="C6" i="1"/>
  <c r="E7" i="1"/>
  <c r="C7" i="1"/>
  <c r="E8" i="1"/>
  <c r="C8" i="1"/>
  <c r="E9" i="1"/>
  <c r="C9" i="1"/>
  <c r="E10" i="1"/>
  <c r="C10" i="1"/>
  <c r="E11" i="1"/>
  <c r="C11" i="1"/>
  <c r="E12" i="1"/>
  <c r="C12" i="1"/>
  <c r="E13" i="1"/>
  <c r="C13" i="1"/>
  <c r="E14" i="1"/>
  <c r="C14" i="1"/>
  <c r="E15" i="1"/>
  <c r="C15" i="1"/>
  <c r="E16" i="1"/>
  <c r="C16" i="1"/>
  <c r="E17" i="1"/>
  <c r="C17" i="1"/>
  <c r="E18" i="1"/>
  <c r="C18" i="1"/>
  <c r="E19" i="1"/>
  <c r="C19" i="1"/>
  <c r="E20" i="1"/>
  <c r="C20" i="1"/>
  <c r="E21" i="1"/>
  <c r="C21" i="1"/>
  <c r="E22" i="1"/>
  <c r="C22" i="1"/>
  <c r="E23" i="1"/>
  <c r="C23" i="1"/>
  <c r="E24" i="1"/>
  <c r="C24" i="1"/>
  <c r="E25" i="1"/>
  <c r="C25" i="1"/>
  <c r="E26" i="1"/>
  <c r="C26" i="1"/>
  <c r="E27" i="1"/>
  <c r="C27" i="1"/>
  <c r="E28" i="1"/>
  <c r="C28" i="1"/>
  <c r="E29" i="1"/>
  <c r="C29" i="1"/>
  <c r="E30" i="1"/>
  <c r="C30" i="1"/>
  <c r="E31" i="1"/>
  <c r="C31" i="1"/>
  <c r="E32" i="1"/>
  <c r="C32" i="1"/>
  <c r="E33" i="1"/>
  <c r="C33" i="1"/>
  <c r="E34" i="1"/>
  <c r="C34" i="1"/>
  <c r="E35" i="1"/>
  <c r="C35" i="1"/>
  <c r="E36" i="1"/>
  <c r="C36" i="1"/>
  <c r="E37" i="1"/>
  <c r="C37" i="1"/>
  <c r="E38" i="1"/>
  <c r="C38" i="1"/>
  <c r="E39" i="1"/>
  <c r="C39" i="1"/>
  <c r="E40" i="1"/>
  <c r="C40" i="1"/>
  <c r="E41" i="1"/>
  <c r="C41" i="1"/>
  <c r="E42" i="1"/>
  <c r="C42" i="1"/>
  <c r="E43" i="1"/>
  <c r="C43" i="1"/>
  <c r="E44" i="1"/>
  <c r="C44" i="1"/>
  <c r="E45" i="1"/>
  <c r="C45" i="1"/>
  <c r="E46" i="1"/>
  <c r="C46" i="1"/>
  <c r="E47" i="1"/>
  <c r="C47" i="1"/>
  <c r="E48" i="1"/>
  <c r="C48" i="1"/>
  <c r="E49" i="1"/>
  <c r="C49" i="1"/>
  <c r="E50" i="1"/>
  <c r="C50" i="1"/>
  <c r="E51" i="1"/>
  <c r="C51" i="1"/>
  <c r="E52" i="1"/>
  <c r="C52" i="1"/>
  <c r="E53" i="1"/>
  <c r="C53" i="1"/>
  <c r="E54" i="1"/>
  <c r="C54" i="1"/>
  <c r="E55" i="1"/>
  <c r="C55" i="1"/>
  <c r="E56" i="1"/>
  <c r="C56" i="1"/>
  <c r="E57" i="1"/>
  <c r="C57" i="1"/>
  <c r="E58" i="1"/>
  <c r="C58" i="1"/>
  <c r="E59" i="1"/>
  <c r="C59" i="1"/>
  <c r="E60" i="1"/>
  <c r="C60" i="1"/>
  <c r="E61" i="1"/>
  <c r="C61" i="1"/>
  <c r="E62" i="1"/>
  <c r="C62" i="1"/>
  <c r="E63" i="1"/>
  <c r="C63" i="1"/>
  <c r="E64" i="1"/>
  <c r="C64" i="1"/>
  <c r="E65" i="1"/>
  <c r="C65" i="1"/>
  <c r="E66" i="1"/>
  <c r="C66" i="1"/>
  <c r="E67" i="1"/>
  <c r="C67" i="1"/>
  <c r="E68" i="1"/>
  <c r="C68" i="1"/>
  <c r="E69" i="1"/>
  <c r="C69" i="1"/>
  <c r="E70" i="1"/>
  <c r="C70" i="1"/>
  <c r="E71" i="1"/>
  <c r="C71" i="1"/>
  <c r="E72" i="1"/>
  <c r="C72" i="1"/>
  <c r="E73" i="1"/>
  <c r="C73" i="1"/>
  <c r="E74" i="1"/>
  <c r="C74" i="1"/>
  <c r="E75" i="1"/>
  <c r="C75" i="1"/>
  <c r="E76" i="1"/>
  <c r="C76" i="1"/>
  <c r="E77" i="1"/>
  <c r="C77" i="1"/>
  <c r="E78" i="1"/>
  <c r="C78" i="1"/>
  <c r="E79" i="1"/>
  <c r="C79" i="1"/>
  <c r="E80" i="1"/>
  <c r="C80" i="1"/>
  <c r="E81" i="1"/>
  <c r="C81" i="1"/>
  <c r="E82" i="1"/>
  <c r="C82" i="1"/>
  <c r="E83" i="1"/>
  <c r="C83" i="1"/>
  <c r="E84" i="1"/>
  <c r="C84" i="1"/>
  <c r="E85" i="1"/>
  <c r="C85" i="1"/>
  <c r="E86" i="1"/>
  <c r="C86" i="1"/>
  <c r="E87" i="1"/>
  <c r="C87" i="1"/>
  <c r="E88" i="1"/>
  <c r="C88" i="1"/>
  <c r="E89" i="1"/>
  <c r="C89" i="1"/>
  <c r="E90" i="1"/>
  <c r="C90" i="1"/>
  <c r="E91" i="1"/>
  <c r="C91" i="1"/>
  <c r="E92" i="1"/>
  <c r="C92" i="1"/>
  <c r="E93" i="1"/>
  <c r="C93" i="1"/>
  <c r="E94" i="1"/>
  <c r="C94" i="1"/>
  <c r="E95" i="1"/>
  <c r="C95" i="1"/>
  <c r="E96" i="1"/>
  <c r="C96" i="1"/>
  <c r="E97" i="1"/>
  <c r="C97" i="1"/>
  <c r="E98" i="1"/>
  <c r="C98" i="1"/>
  <c r="E99" i="1"/>
  <c r="C99" i="1"/>
  <c r="E100" i="1"/>
  <c r="C100" i="1"/>
  <c r="E101" i="1"/>
  <c r="C101" i="1"/>
  <c r="E102" i="1"/>
  <c r="C102" i="1"/>
  <c r="E103" i="1"/>
  <c r="C103" i="1"/>
  <c r="E104" i="1"/>
  <c r="C104" i="1"/>
  <c r="E105" i="1"/>
  <c r="C105" i="1"/>
  <c r="E106" i="1"/>
  <c r="C106" i="1"/>
  <c r="E107" i="1"/>
  <c r="C107" i="1"/>
  <c r="E108" i="1"/>
  <c r="C108" i="1"/>
  <c r="E109" i="1"/>
  <c r="C109" i="1"/>
  <c r="E110" i="1"/>
  <c r="C110" i="1"/>
  <c r="E111" i="1"/>
  <c r="C111" i="1"/>
  <c r="E112" i="1"/>
  <c r="C112" i="1"/>
  <c r="E113" i="1"/>
  <c r="C113" i="1"/>
  <c r="E114" i="1"/>
  <c r="C114" i="1"/>
  <c r="E115" i="1"/>
  <c r="C115" i="1"/>
  <c r="E116" i="1"/>
  <c r="C116" i="1"/>
  <c r="E117" i="1"/>
  <c r="C117" i="1"/>
  <c r="E118" i="1"/>
  <c r="C118" i="1"/>
  <c r="E119" i="1"/>
  <c r="C119" i="1"/>
  <c r="E120" i="1"/>
  <c r="C120" i="1"/>
  <c r="E121" i="1"/>
  <c r="C121" i="1"/>
  <c r="E122" i="1"/>
  <c r="C122" i="1"/>
  <c r="E123" i="1"/>
  <c r="C123" i="1"/>
  <c r="E124" i="1"/>
  <c r="C124" i="1"/>
  <c r="E125" i="1"/>
  <c r="C125" i="1"/>
  <c r="E126" i="1"/>
  <c r="C126" i="1"/>
  <c r="E127" i="1"/>
  <c r="C127" i="1"/>
  <c r="E128" i="1"/>
  <c r="C128" i="1"/>
  <c r="E129" i="1"/>
  <c r="C129" i="1"/>
  <c r="E130" i="1"/>
  <c r="C130" i="1"/>
  <c r="E131" i="1"/>
  <c r="C131" i="1"/>
  <c r="E132" i="1"/>
  <c r="C132" i="1"/>
  <c r="E133" i="1"/>
  <c r="C133" i="1"/>
  <c r="E134" i="1"/>
  <c r="C134" i="1"/>
  <c r="E135" i="1"/>
  <c r="C135" i="1"/>
  <c r="E136" i="1"/>
  <c r="C136" i="1"/>
  <c r="E137" i="1"/>
  <c r="C137" i="1"/>
  <c r="E138" i="1"/>
  <c r="C138" i="1"/>
  <c r="E139" i="1"/>
  <c r="C139" i="1"/>
  <c r="E140" i="1"/>
  <c r="C140" i="1"/>
  <c r="E141" i="1"/>
  <c r="C141" i="1"/>
  <c r="E142" i="1"/>
  <c r="C142" i="1"/>
  <c r="E143" i="1"/>
  <c r="C143" i="1"/>
  <c r="E144" i="1"/>
  <c r="C144" i="1"/>
  <c r="E145" i="1"/>
  <c r="C145" i="1"/>
  <c r="E146" i="1"/>
  <c r="C146" i="1"/>
  <c r="E147" i="1"/>
  <c r="C147" i="1"/>
  <c r="E148" i="1"/>
  <c r="C148" i="1"/>
  <c r="E149" i="1"/>
  <c r="C149" i="1"/>
  <c r="E150" i="1"/>
  <c r="C150" i="1"/>
  <c r="E151" i="1"/>
  <c r="C151" i="1"/>
  <c r="E152" i="1"/>
  <c r="C152" i="1"/>
  <c r="E153" i="1"/>
  <c r="C153" i="1"/>
  <c r="E154" i="1"/>
  <c r="C154" i="1"/>
  <c r="E155" i="1"/>
  <c r="C155" i="1"/>
  <c r="E156" i="1"/>
  <c r="C156" i="1"/>
  <c r="E157" i="1"/>
  <c r="C157" i="1"/>
  <c r="E158" i="1"/>
  <c r="C158" i="1"/>
  <c r="E159" i="1"/>
  <c r="C159" i="1"/>
  <c r="E160" i="1"/>
  <c r="C160" i="1"/>
  <c r="E161" i="1"/>
  <c r="C161" i="1"/>
  <c r="E162" i="1"/>
  <c r="C162" i="1"/>
  <c r="E163" i="1"/>
  <c r="C163" i="1"/>
  <c r="E164" i="1"/>
  <c r="C164" i="1"/>
  <c r="E165" i="1"/>
  <c r="C165" i="1"/>
  <c r="E166" i="1"/>
  <c r="C166" i="1"/>
  <c r="E167" i="1"/>
  <c r="C167" i="1"/>
  <c r="E168" i="1"/>
  <c r="C168" i="1"/>
  <c r="E169" i="1"/>
  <c r="C169" i="1"/>
  <c r="E170" i="1"/>
  <c r="C170" i="1"/>
  <c r="E171" i="1"/>
  <c r="C171" i="1"/>
  <c r="E172" i="1"/>
  <c r="C172" i="1"/>
  <c r="E173" i="1"/>
  <c r="C173" i="1"/>
  <c r="E174" i="1"/>
  <c r="C174" i="1"/>
  <c r="E175" i="1"/>
  <c r="C175" i="1"/>
  <c r="E176" i="1"/>
  <c r="C176" i="1"/>
  <c r="E177" i="1"/>
  <c r="C177" i="1"/>
  <c r="E178" i="1"/>
  <c r="C178" i="1"/>
  <c r="E179" i="1"/>
  <c r="C179" i="1"/>
  <c r="E180" i="1"/>
  <c r="C180" i="1"/>
  <c r="E181" i="1"/>
  <c r="C181" i="1"/>
  <c r="E182" i="1"/>
  <c r="C182" i="1"/>
  <c r="E183" i="1"/>
  <c r="C183" i="1"/>
  <c r="E184" i="1"/>
  <c r="C184" i="1"/>
  <c r="E185" i="1"/>
  <c r="C185" i="1"/>
  <c r="E186" i="1"/>
  <c r="C186" i="1"/>
  <c r="E187" i="1"/>
  <c r="C187" i="1"/>
  <c r="E188" i="1"/>
  <c r="C188" i="1"/>
  <c r="E189" i="1"/>
  <c r="C189" i="1"/>
  <c r="E190" i="1"/>
  <c r="C190" i="1"/>
  <c r="E191" i="1"/>
  <c r="C191" i="1"/>
  <c r="E192" i="1"/>
  <c r="C192" i="1"/>
  <c r="E193" i="1"/>
  <c r="C193" i="1"/>
  <c r="E194" i="1"/>
  <c r="C194" i="1"/>
  <c r="E195" i="1"/>
  <c r="C195" i="1"/>
  <c r="E196" i="1"/>
  <c r="C196" i="1"/>
  <c r="E197" i="1"/>
  <c r="C197" i="1"/>
  <c r="E198" i="1"/>
  <c r="C198" i="1"/>
  <c r="E199" i="1"/>
  <c r="C199" i="1"/>
  <c r="E200" i="1"/>
  <c r="C200" i="1"/>
  <c r="E201" i="1"/>
  <c r="C201" i="1"/>
  <c r="E202" i="1"/>
  <c r="C202" i="1"/>
  <c r="E203" i="1"/>
  <c r="C203" i="1"/>
  <c r="E204" i="1"/>
  <c r="C204" i="1"/>
  <c r="E205" i="1"/>
  <c r="C205" i="1"/>
  <c r="E206" i="1"/>
  <c r="C206" i="1"/>
  <c r="E207" i="1"/>
  <c r="C207" i="1"/>
  <c r="E208" i="1"/>
  <c r="C208" i="1"/>
  <c r="E209" i="1"/>
  <c r="C209" i="1"/>
  <c r="E210" i="1"/>
  <c r="C210" i="1"/>
  <c r="E211" i="1"/>
  <c r="C211" i="1"/>
  <c r="E212" i="1"/>
  <c r="C212" i="1"/>
  <c r="E213" i="1"/>
  <c r="C213" i="1"/>
  <c r="E214" i="1"/>
  <c r="C214" i="1"/>
  <c r="E215" i="1"/>
  <c r="C215" i="1"/>
  <c r="E216" i="1"/>
  <c r="C216" i="1"/>
  <c r="E217" i="1"/>
  <c r="C217" i="1"/>
  <c r="E218" i="1"/>
  <c r="C218" i="1"/>
  <c r="E219" i="1"/>
  <c r="C219" i="1"/>
  <c r="E220" i="1"/>
  <c r="C220" i="1"/>
  <c r="E221" i="1"/>
  <c r="C221" i="1"/>
  <c r="E222" i="1"/>
  <c r="C222" i="1"/>
  <c r="E223" i="1"/>
  <c r="C223" i="1"/>
  <c r="E224" i="1"/>
  <c r="C224" i="1"/>
  <c r="E225" i="1"/>
  <c r="C225" i="1"/>
  <c r="E226" i="1"/>
  <c r="C226" i="1"/>
  <c r="E227" i="1"/>
  <c r="C227" i="1"/>
  <c r="E228" i="1"/>
  <c r="C228" i="1"/>
  <c r="E229" i="1"/>
  <c r="C229" i="1"/>
  <c r="E230" i="1"/>
  <c r="C230" i="1"/>
  <c r="E231" i="1"/>
  <c r="C231" i="1"/>
  <c r="E232" i="1"/>
  <c r="C232" i="1"/>
  <c r="E233" i="1"/>
  <c r="C233" i="1"/>
  <c r="E234" i="1"/>
  <c r="C234" i="1"/>
  <c r="E235" i="1"/>
  <c r="C235" i="1"/>
  <c r="E236" i="1"/>
  <c r="C236" i="1"/>
  <c r="E237" i="1"/>
  <c r="C237" i="1"/>
  <c r="E238" i="1"/>
  <c r="C238" i="1"/>
  <c r="E239" i="1"/>
  <c r="C239" i="1"/>
  <c r="E240" i="1"/>
  <c r="C240" i="1"/>
  <c r="E241" i="1"/>
  <c r="C241" i="1"/>
  <c r="E242" i="1"/>
  <c r="C242" i="1"/>
  <c r="E243" i="1" a="1"/>
  <c r="E243" i="1"/>
  <c r="C243" i="1"/>
  <c r="C244" i="1"/>
  <c r="C245" i="1"/>
  <c r="C246" i="1"/>
  <c r="C247" i="1"/>
  <c r="C248" i="1"/>
  <c r="C249" i="1"/>
  <c r="E250" i="1"/>
  <c r="C250" i="1"/>
  <c r="E251" i="1" a="1"/>
  <c r="E251" i="1"/>
  <c r="C251" i="1"/>
  <c r="C252" i="1"/>
  <c r="C253" i="1"/>
  <c r="C254" i="1"/>
  <c r="C255" i="1"/>
  <c r="C256" i="1"/>
  <c r="C257" i="1"/>
  <c r="C258" i="1"/>
  <c r="C259" i="1"/>
  <c r="C260" i="1"/>
  <c r="C261" i="1"/>
  <c r="C262" i="1"/>
  <c r="C263" i="1"/>
  <c r="G2" i="1" a="1"/>
  <c r="G2" i="1"/>
  <c r="I2" i="2" a="1"/>
  <c r="I2" i="2"/>
  <c r="H2" i="2" a="1"/>
  <c r="H2" i="2"/>
  <c r="F2" i="1" a="1"/>
  <c r="F2" i="1"/>
  <c r="F3" i="3" a="1"/>
  <c r="F3" i="3"/>
  <c r="F2" i="3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<sst xmlns="http://schemas.openxmlformats.org/spreadsheetml/2006/main" count="1182" uniqueCount="402">
  <si>
    <t>HGVS</t>
  </si>
  <si>
    <t xml:space="preserve">Ref Codon </t>
  </si>
  <si>
    <t xml:space="preserve">Alt Codon </t>
  </si>
  <si>
    <t>RSCU1</t>
  </si>
  <si>
    <t>RSCU2</t>
  </si>
  <si>
    <t>NM_004827.3:c.369C&gt;T</t>
  </si>
  <si>
    <t>NM_004827.3:c.405G&gt;T</t>
  </si>
  <si>
    <t>NM_004827.3:c.564A&gt;T</t>
  </si>
  <si>
    <t>NM_004827.3:c.114T&gt;C</t>
  </si>
  <si>
    <t>NM_004827.3:c.1614A&gt;T</t>
  </si>
  <si>
    <t>NM_004827.3:c.999G&gt;C</t>
  </si>
  <si>
    <t>NM_004827.3:c.1332C&gt;T</t>
  </si>
  <si>
    <t>NM_004827.3:c.603C&gt;T</t>
  </si>
  <si>
    <t>NM_004827.3:c.1383C&gt;T</t>
  </si>
  <si>
    <t>NM_004827.3:c.18C&gt;A</t>
  </si>
  <si>
    <t>NM_004827.2:c.42A&gt;G</t>
  </si>
  <si>
    <t>NM_004827.3:c.396C&gt;T</t>
  </si>
  <si>
    <t>NM_004827.3:c.732G&gt;A</t>
  </si>
  <si>
    <t>NM_004827.3:c.1134A&gt;G</t>
  </si>
  <si>
    <t>NM_004827.3:c.447A&gt;G</t>
  </si>
  <si>
    <t>NM_004827.3:c.768C&gt;G</t>
  </si>
  <si>
    <t>NM_004827.3:c.1431T&gt;C</t>
  </si>
  <si>
    <t>NM_004827.3:c.195G&gt;A</t>
  </si>
  <si>
    <t>NM_004827.3:c.1209C&gt;T</t>
  </si>
  <si>
    <t>NM_004827.3:c.1936C&gt;T</t>
  </si>
  <si>
    <t>NM_004827.3:c.831T&gt;C</t>
  </si>
  <si>
    <t>NM_004827.3:c.600T&gt;G</t>
  </si>
  <si>
    <t>NM_004827.3:c.681C&gt;T</t>
  </si>
  <si>
    <t>NM_004827.3:c.333A&gt;G</t>
  </si>
  <si>
    <t>NM_004827.3:c.1245G&gt;T</t>
  </si>
  <si>
    <t>NM_004827.3:c.339A&gt;G</t>
  </si>
  <si>
    <t>NM_004827.3:c.1656A&gt;G</t>
  </si>
  <si>
    <t>NM_004827.3:c.1587A&gt;T</t>
  </si>
  <si>
    <t>NM_004827.3:c.711A&gt;C</t>
  </si>
  <si>
    <t>NM_004827.3:c.903T&gt;C</t>
  </si>
  <si>
    <t>NM_004827.3:c.1392C&gt;T</t>
  </si>
  <si>
    <t>NM_004827.3:c.1890C&gt;T</t>
  </si>
  <si>
    <t>NM_004827.3:c.723C&gt;T</t>
  </si>
  <si>
    <t>NM_004827.3:c.915G&gt;A</t>
  </si>
  <si>
    <t>NM_004827.3:c.1560C&gt;T</t>
  </si>
  <si>
    <t>NM_004827.3:c.798C&gt;T</t>
  </si>
  <si>
    <t>NM_004827.3:c.441G&gt;T</t>
  </si>
  <si>
    <t>NM_004827.3:c.1506G&gt;A</t>
  </si>
  <si>
    <t>NM_004827.3:c.1107C&gt;T</t>
  </si>
  <si>
    <t>NM_004827.3:c.508C&gt;T</t>
  </si>
  <si>
    <t>NM_004827.3:c.210C&gt;T</t>
  </si>
  <si>
    <t>NM_004827.3:c.1521C&gt;T</t>
  </si>
  <si>
    <t>NM_004827.3:c.6T&gt;A</t>
  </si>
  <si>
    <t>NM_004827.3:c.1014C&gt;T</t>
  </si>
  <si>
    <t>NM_004827.3:c.1347G&gt;A</t>
  </si>
  <si>
    <t>NM_004827.3:c.1317C&gt;T</t>
  </si>
  <si>
    <t>NM_004827.3:c.1167G&gt;A</t>
  </si>
  <si>
    <t>NM_004827.3:c.372G&gt;T</t>
  </si>
  <si>
    <t>NM_004827.3:c.615C&gt;T</t>
  </si>
  <si>
    <t>NM_004827.3:c.1359G&gt;A</t>
  </si>
  <si>
    <t>NM_004827.3:c.69A&gt;G</t>
  </si>
  <si>
    <t>NM_004827.3:c.450A&gt;G</t>
  </si>
  <si>
    <t>NM_004827.3:c.1605T&gt;C</t>
  </si>
  <si>
    <t>NM_004827.3:c.336G&gt;A</t>
  </si>
  <si>
    <t>NM_004827.3:c.861T&gt;C</t>
  </si>
  <si>
    <t>NM_004827.3:c.1500G&gt;A</t>
  </si>
  <si>
    <t>NM_004827.3:c.303A&gt;T</t>
  </si>
  <si>
    <t>NM_004827.3:c.883T&gt;C</t>
  </si>
  <si>
    <t>NM_004827.3:c.228C&gt;T</t>
  </si>
  <si>
    <t>NM_004827.3:c.534T&gt;G</t>
  </si>
  <si>
    <t>NM_004827.3:c.1425A&gt;G</t>
  </si>
  <si>
    <t>NM_004827.3:c.468A&gt;G</t>
  </si>
  <si>
    <t>NM_004827.3:c.1356G&gt;A</t>
  </si>
  <si>
    <t>NM_004827.3:c.1059C&gt;T</t>
  </si>
  <si>
    <t>NM_004827.3:c.174A&gt;G</t>
  </si>
  <si>
    <t>NM_004827.3:c.820T&gt;C</t>
  </si>
  <si>
    <t>NM_004827.3:c.762T&gt;C</t>
  </si>
  <si>
    <t>NM_004827.3:c.1942T&gt;C</t>
  </si>
  <si>
    <t>NM_004827.3:c.15T&gt;C</t>
  </si>
  <si>
    <t>NM_004827.3:c.225C&gt;G</t>
  </si>
  <si>
    <t>NM_004827.3:c.1857C&gt;T</t>
  </si>
  <si>
    <t>NM_004827.3:c.786A&gt;T</t>
  </si>
  <si>
    <t>NM_004827.3:c.63C&gt;T</t>
  </si>
  <si>
    <t>NM_004827.3:c.696T&gt;C</t>
  </si>
  <si>
    <t>NM_004827.3:c.1302G&gt;T</t>
  </si>
  <si>
    <t>NM_004827.3:c.480G&gt;A</t>
  </si>
  <si>
    <t>NM_004827.3:c.780C&gt;T</t>
  </si>
  <si>
    <t>NM_004827.3:c.969G&gt;A</t>
  </si>
  <si>
    <t>NM_004827.3:c.1278A&gt;G</t>
  </si>
  <si>
    <t>NM_004827.3:c.357T&gt;C</t>
  </si>
  <si>
    <t>NM_004827.3:c.270A&gt;G</t>
  </si>
  <si>
    <t>NM_004827.3:c.459G&gt;A</t>
  </si>
  <si>
    <t>NM_004827.3:c.1089C&gt;T</t>
  </si>
  <si>
    <t>NM_004827.3:c.1842G&gt;A</t>
  </si>
  <si>
    <t>NM_004827.3:c.201C&gt;T</t>
  </si>
  <si>
    <t>NM_004827.3:c.390G&gt;T</t>
  </si>
  <si>
    <t>NM_004827.3:c.1353G&gt;A</t>
  </si>
  <si>
    <t>NM_004827.3:c.1371T&gt;C</t>
  </si>
  <si>
    <t>NM_004827.3:c.1248A&gt;G</t>
  </si>
  <si>
    <t>NM_004827.3:c.1062G&gt;C</t>
  </si>
  <si>
    <t>NM_004827.3:c.1923C&gt;T</t>
  </si>
  <si>
    <t>NM_004827.3:c.735T&gt;G</t>
  </si>
  <si>
    <t>NM_004827.3:c.1284G&gt;C</t>
  </si>
  <si>
    <t>NM_004827.3:c.1215G&gt;A</t>
  </si>
  <si>
    <t>NM_004827.3:c.198T&gt;C</t>
  </si>
  <si>
    <t>NM_004827.3:c.261T&gt;C</t>
  </si>
  <si>
    <t>NM_004827.3:c.1395A&gt;G</t>
  </si>
  <si>
    <t>NM_004827.3:c.117T&gt;C</t>
  </si>
  <si>
    <t>NM_004827.3:c.1893G&gt;A</t>
  </si>
  <si>
    <t>NM_004827.3:c.1482C&gt;T</t>
  </si>
  <si>
    <t>NM_004827.3:c.285A&gt;G</t>
  </si>
  <si>
    <t>NM_004827.3:c.318T&gt;C</t>
  </si>
  <si>
    <t>NM_004827.3:c.1554T&gt;C</t>
  </si>
  <si>
    <t>NM_004827.3:c.1290C&gt;T</t>
  </si>
  <si>
    <t>NM_004827.3:c.1533T&gt;C</t>
  </si>
  <si>
    <t>NM_004827.3:c.864T&gt;C</t>
  </si>
  <si>
    <t>NM_004827.3:c.1479G&gt;T</t>
  </si>
  <si>
    <t>NM_004827.3:c.888C&gt;T</t>
  </si>
  <si>
    <t>NM_004827.3:c.402G&gt;A</t>
  </si>
  <si>
    <t>NM_004827.3:c.1422G&gt;C</t>
  </si>
  <si>
    <t>NM_004827.3:c.141A&gt;G</t>
  </si>
  <si>
    <t>NM_004827.3:c.237G&gt;A</t>
  </si>
  <si>
    <t>NM_004827.3:c.996A&gt;G</t>
  </si>
  <si>
    <t>NM_004827.3:c.1188A&gt;C</t>
  </si>
  <si>
    <t>NM_004827.3:c.1854C&gt;T</t>
  </si>
  <si>
    <t>NM_004827.3:c.939T&gt;C</t>
  </si>
  <si>
    <t>NM_004827.3:c.663A&gt;C</t>
  </si>
  <si>
    <t>NM_004827.3:c.1305C&gt;T</t>
  </si>
  <si>
    <t>NM_004827.3:c.492C&gt;A</t>
  </si>
  <si>
    <t>NM_004827.3:c.906C&gt;A</t>
  </si>
  <si>
    <t>NM_004827.3:c.1338A&gt;G</t>
  </si>
  <si>
    <t>NM_004827.3:c.1446G&gt;A</t>
  </si>
  <si>
    <t>NM_004827.3:c.66G&gt;T</t>
  </si>
  <si>
    <t>NM_004827.3:c.216A&gt;G</t>
  </si>
  <si>
    <t>NM_004827.3:c.754T&gt;C</t>
  </si>
  <si>
    <t>NM_004827.3:c.1548G&gt;A</t>
  </si>
  <si>
    <t>NM_004827.3:c.657C&gt;T</t>
  </si>
  <si>
    <t>NM_004827.3:c.870T&gt;C</t>
  </si>
  <si>
    <t>NM_004827.3:c.528C&gt;T</t>
  </si>
  <si>
    <t>NM_004827.3:c.1953T&gt;C</t>
  </si>
  <si>
    <t>NM_004827.3:c.1563T&gt;C</t>
  </si>
  <si>
    <t>NM_004827.3:c.1897T&gt;C</t>
  </si>
  <si>
    <t>NM_004827.3:c.1638G&gt;A</t>
  </si>
  <si>
    <t>NM_004827.3:c.717C&gt;A</t>
  </si>
  <si>
    <t>NM_004827.3:c.186A&gt;G</t>
  </si>
  <si>
    <t>NM_004827.3:c.1959A&gt;G</t>
  </si>
  <si>
    <t>NM_004827.3:c.1944G&gt;A</t>
  </si>
  <si>
    <t>NM_004827.3:c.1896C&gt;T</t>
  </si>
  <si>
    <t>NM_004827.3:c.1878G&gt;A</t>
  </si>
  <si>
    <t>NM_004827.3:c.1386A&gt;G</t>
  </si>
  <si>
    <t>NM_004827.3:c.1233C&gt;T</t>
  </si>
  <si>
    <t>NM_004827.3:c.1221G&gt;A</t>
  </si>
  <si>
    <t>NM_004827.3:c.1179G&gt;A</t>
  </si>
  <si>
    <t>NM_004827.3:c.1176C&gt;T</t>
  </si>
  <si>
    <t>NM_004827.3:c.1065T&gt;A</t>
  </si>
  <si>
    <t>NM_004827.3:c.1044A&gt;G</t>
  </si>
  <si>
    <t>NM_004827.3:c.948A&gt;G</t>
  </si>
  <si>
    <t>NM_004827.3:c.918A&gt;G</t>
  </si>
  <si>
    <t>NM_004827.3:c.789A&gt;G</t>
  </si>
  <si>
    <t>NM_004827.3:c.720C&gt;T</t>
  </si>
  <si>
    <t>NM_004827.3:c.625T&gt;C</t>
  </si>
  <si>
    <t>NM_004827.3:c.624C&gt;T</t>
  </si>
  <si>
    <t>NM_004827.3:c.609T&gt;C</t>
  </si>
  <si>
    <t>NM_004827.3:c.582T&gt;G</t>
  </si>
  <si>
    <t>NM_004827.3:c.577A&gt;C</t>
  </si>
  <si>
    <t>NM_004827.3:c.567A&gt;T</t>
  </si>
  <si>
    <t>NM_004827.3:c.540T&gt;C</t>
  </si>
  <si>
    <t>NM_004827.3:c.516A&gt;G</t>
  </si>
  <si>
    <t>NM_004827.3:c.444T&gt;G</t>
  </si>
  <si>
    <t>NM_004827.3:c.363A&gt;G</t>
  </si>
  <si>
    <t>NM_004827.3:c.327T&gt;C</t>
  </si>
  <si>
    <t>NM_004827.3:c.321G&gt;A</t>
  </si>
  <si>
    <t>NM_004827.3:c.108G&gt;A</t>
  </si>
  <si>
    <t>NM_004827.3:c.87G&gt;A</t>
  </si>
  <si>
    <t>NM_004827.3:c.72T&gt;G</t>
  </si>
  <si>
    <t>NM_004827.3:c.51C&gt;T</t>
  </si>
  <si>
    <t>NM_004827.3:c.36G&gt;A</t>
  </si>
  <si>
    <t>NM_004827.3:c.33A&gt;T</t>
  </si>
  <si>
    <t>NM_004827.3:c.30C&gt;A</t>
  </si>
  <si>
    <t>NM_004827.3:c.24T&gt;A</t>
  </si>
  <si>
    <t>NM_004827.3:c.1224T&gt;C</t>
  </si>
  <si>
    <t>NM_004827.3:c.1191T&gt;C</t>
  </si>
  <si>
    <t>NM_004827.3:c.1086A&gt;C</t>
  </si>
  <si>
    <t>NM_004827.3:c.840T&gt;A</t>
  </si>
  <si>
    <t>NM_004827.3:c.708A&gt;G</t>
  </si>
  <si>
    <t>NM_004827.3:c.486C&gt;T</t>
  </si>
  <si>
    <t>NM_004827.3:c.324A&gt;T</t>
  </si>
  <si>
    <t>NM_004827.3:c.1461T&gt;C</t>
  </si>
  <si>
    <t>NM_004827.3:c.1935C&gt;T</t>
  </si>
  <si>
    <t>NM_004827.3:c.1929T&gt;C</t>
  </si>
  <si>
    <t>NM_004827.3:c.1905T&gt;C</t>
  </si>
  <si>
    <t>NM_004827.3:c.1863C&gt;A</t>
  </si>
  <si>
    <t>NM_004827.3:c.1668C&gt;A</t>
  </si>
  <si>
    <t>NM_004827.3:c.1620C&gt;A</t>
  </si>
  <si>
    <t>NM_004827.3:c.1608A&gt;T</t>
  </si>
  <si>
    <t>NM_004827.3:c.1599G&gt;A</t>
  </si>
  <si>
    <t>NM_004827.3:c.1581A&gt;T</t>
  </si>
  <si>
    <t>NM_004827.3:c.1575G&gt;T</t>
  </si>
  <si>
    <t>NM_004827.3:c.1557A&gt;G</t>
  </si>
  <si>
    <t>NM_004827.3:c.1485C&gt;T</t>
  </si>
  <si>
    <t>NM_004827.3:c.1410C&gt;T</t>
  </si>
  <si>
    <t>NM_004827.3:c.1401A&gt;T</t>
  </si>
  <si>
    <t>NM_004827.3:c.1380C&gt;T</t>
  </si>
  <si>
    <t>NM_004827.3:c.1377C&gt;T</t>
  </si>
  <si>
    <t>NM_004827.3:c.1365C&gt;T</t>
  </si>
  <si>
    <t>NM_004827.3:c.1350A&gt;G</t>
  </si>
  <si>
    <t>NM_004827.3:c.1341C&gt;G</t>
  </si>
  <si>
    <t>NM_004827.3:c.1335G&gt;T</t>
  </si>
  <si>
    <t>NM_004827.3:c.1281T&gt;C</t>
  </si>
  <si>
    <t>NM_004827.3:c.1266A&gt;C</t>
  </si>
  <si>
    <t>NM_004827.3:c.1260T&gt;C</t>
  </si>
  <si>
    <t>NM_004827.3:c.1239C&gt;T</t>
  </si>
  <si>
    <t>NM_004827.3:c.1230T&gt;G</t>
  </si>
  <si>
    <t>NM_004827.3:c.1182C&gt;T</t>
  </si>
  <si>
    <t>NM_004827.3:c.1158A&gt;G</t>
  </si>
  <si>
    <t>NM_004827.3:c.1152A&gt;G</t>
  </si>
  <si>
    <t>NM_004827.3:c.1143C&gt;G</t>
  </si>
  <si>
    <t>NM_004827.3:c.1104C&gt;T</t>
  </si>
  <si>
    <t>NM_004827.3:c.1095G&gt;A</t>
  </si>
  <si>
    <t>NM_004827.3:c.1071G&gt;A</t>
  </si>
  <si>
    <t>NM_004827.3:c.1041T&gt;C</t>
  </si>
  <si>
    <t>NM_004827.3:c.1032G&gt;A</t>
  </si>
  <si>
    <t>NM_004827.3:c.1017C&gt;T</t>
  </si>
  <si>
    <t>NM_004827.3:c.981A&gt;T</t>
  </si>
  <si>
    <t>NM_004827.3:c.978G&gt;A</t>
  </si>
  <si>
    <t>NM_004827.3:c.966C&gt;A</t>
  </si>
  <si>
    <t>NM_004827.3:c.921A&gt;G</t>
  </si>
  <si>
    <t>NM_004827.3:c.912T&gt;C</t>
  </si>
  <si>
    <t>NM_004827.3:c.885G&gt;A</t>
  </si>
  <si>
    <t>NM_004827.3:c.873A&gt;G</t>
  </si>
  <si>
    <t>NM_004827.3:c.858C&gt;T</t>
  </si>
  <si>
    <t>NM_004827.3:c.828C&gt;T</t>
  </si>
  <si>
    <t>NM_004827.3:c.825A&gt;T</t>
  </si>
  <si>
    <t>NM_004827.3:c.813G&gt;A</t>
  </si>
  <si>
    <t>NM_004827.3:c.787A&gt;C</t>
  </si>
  <si>
    <t>NM_004827.3:c.783A&gt;C</t>
  </si>
  <si>
    <t>NM_004827.3:c.775T&gt;C</t>
  </si>
  <si>
    <t>NM_004827.3:c.771C&gt;A</t>
  </si>
  <si>
    <t>NM_004827.3:c.759T&gt;C</t>
  </si>
  <si>
    <t>NM_004827.3:c.753G&gt;A</t>
  </si>
  <si>
    <t>NM_004827.3:c.750C&gt;T</t>
  </si>
  <si>
    <t>NM_004827.3:c.744C&gt;T</t>
  </si>
  <si>
    <t>NM_004827.3:c.672C&gt;T</t>
  </si>
  <si>
    <t>NM_004827.3:c.654A&gt;C</t>
  </si>
  <si>
    <t>NM_004827.3:c.633G&gt;A</t>
  </si>
  <si>
    <t>NM_004827.3:c.627G&gt;A</t>
  </si>
  <si>
    <t>NM_004827.3:c.612T&gt;G</t>
  </si>
  <si>
    <t>NM_004827.3:c.552T&gt;C</t>
  </si>
  <si>
    <t>NM_004827.3:c.543G&gt;A</t>
  </si>
  <si>
    <t>NM_004827.3:c.522A&gt;G</t>
  </si>
  <si>
    <t>NM_004827.3:c.519G&gt;C</t>
  </si>
  <si>
    <t>NM_004827.3:c.453T&gt;C</t>
  </si>
  <si>
    <t>NM_004827.3:c.426C&gt;T</t>
  </si>
  <si>
    <t>NM_004827.3:c.342T&gt;C</t>
  </si>
  <si>
    <t>NM_004827.3:c.330A&gt;G</t>
  </si>
  <si>
    <t>NM_004827.3:c.277T&gt;C</t>
  </si>
  <si>
    <t>NM_004827.3:c.265T&gt;C</t>
  </si>
  <si>
    <t>NM_004827.3:c.264G&gt;A</t>
  </si>
  <si>
    <t>NM_004827.3:c.249T&gt;G</t>
  </si>
  <si>
    <t>NM_004827.3:c.243C&gt;T</t>
  </si>
  <si>
    <t>NM_004827.3:c.207G&gt;T</t>
  </si>
  <si>
    <t>NM_004827.3:c.183A&gt;G</t>
  </si>
  <si>
    <t>NM_004827.3:c.159A&gt;G</t>
  </si>
  <si>
    <t>NM_004827.3:c.123C&gt;T</t>
  </si>
  <si>
    <t>NM_004827.3:c.102A&gt;G</t>
  </si>
  <si>
    <t>NM_004827.3:c.84G&gt;T</t>
  </si>
  <si>
    <t>NM_004827.3:c.48C&gt;T</t>
  </si>
  <si>
    <t>NM_004827.3:c.39A&gt;G</t>
  </si>
  <si>
    <t>NM_004827.3:c.564A&gt;G</t>
  </si>
  <si>
    <t>NM_004827.3:c.1614A&gt;G</t>
  </si>
  <si>
    <t>NM_004827.3:c.999G&gt;A</t>
  </si>
  <si>
    <t>TAC</t>
  </si>
  <si>
    <t>TAT</t>
  </si>
  <si>
    <t>ACG</t>
  </si>
  <si>
    <t>ACT</t>
  </si>
  <si>
    <t>CGA</t>
  </si>
  <si>
    <t>TGA</t>
  </si>
  <si>
    <t>GGA</t>
  </si>
  <si>
    <t>GGT</t>
  </si>
  <si>
    <t>AGT</t>
  </si>
  <si>
    <t>AGC</t>
  </si>
  <si>
    <t>ACA</t>
  </si>
  <si>
    <t>GCG</t>
  </si>
  <si>
    <t>GCC</t>
  </si>
  <si>
    <t>GCT</t>
  </si>
  <si>
    <t>ATC</t>
  </si>
  <si>
    <t>ATT</t>
  </si>
  <si>
    <t>GTC</t>
  </si>
  <si>
    <t>GTA</t>
  </si>
  <si>
    <t>CAA</t>
  </si>
  <si>
    <t>CAG</t>
  </si>
  <si>
    <t>GGC</t>
  </si>
  <si>
    <t>AGA</t>
  </si>
  <si>
    <t>AGG</t>
  </si>
  <si>
    <t>GCA</t>
  </si>
  <si>
    <t>CTC</t>
  </si>
  <si>
    <t>CTG</t>
  </si>
  <si>
    <t>GAT</t>
  </si>
  <si>
    <t>GAC</t>
  </si>
  <si>
    <t>TCG</t>
  </si>
  <si>
    <t>TCT</t>
  </si>
  <si>
    <t>TCA</t>
  </si>
  <si>
    <t>GTT</t>
  </si>
  <si>
    <t>TTG</t>
  </si>
  <si>
    <t>TTT</t>
  </si>
  <si>
    <t>TTC</t>
  </si>
  <si>
    <t>CTT</t>
  </si>
  <si>
    <t>CGG</t>
  </si>
  <si>
    <t>GGG</t>
  </si>
  <si>
    <t>CAC</t>
  </si>
  <si>
    <t>CAT</t>
  </si>
  <si>
    <t>AAG</t>
  </si>
  <si>
    <t>AAA</t>
  </si>
  <si>
    <t>ACC</t>
  </si>
  <si>
    <t>TCC</t>
  </si>
  <si>
    <t>GTG</t>
  </si>
  <si>
    <t>CGT</t>
  </si>
  <si>
    <t>AAC</t>
  </si>
  <si>
    <t>AAT</t>
  </si>
  <si>
    <t>CTA</t>
  </si>
  <si>
    <t>CCG</t>
  </si>
  <si>
    <t>CCA</t>
  </si>
  <si>
    <t>GAA</t>
  </si>
  <si>
    <t>GAG</t>
  </si>
  <si>
    <t>TTA</t>
  </si>
  <si>
    <t>TAG</t>
  </si>
  <si>
    <t>CCC</t>
  </si>
  <si>
    <t>CCT</t>
  </si>
  <si>
    <t>TAA</t>
  </si>
  <si>
    <t>TGT</t>
  </si>
  <si>
    <t>TGC</t>
  </si>
  <si>
    <t>ATA</t>
  </si>
  <si>
    <t>CGC</t>
  </si>
  <si>
    <t>CODON</t>
  </si>
  <si>
    <t>Amino acid</t>
  </si>
  <si>
    <t>Total num</t>
  </si>
  <si>
    <t>Frequency in 1000</t>
  </si>
  <si>
    <t>Fraction</t>
  </si>
  <si>
    <t>RSCU</t>
  </si>
  <si>
    <t>Ala</t>
  </si>
  <si>
    <t>Arg</t>
  </si>
  <si>
    <t>Asn</t>
  </si>
  <si>
    <t>Asp</t>
  </si>
  <si>
    <t>Cys</t>
  </si>
  <si>
    <t>Gln</t>
  </si>
  <si>
    <t>Glu</t>
  </si>
  <si>
    <t>Gly</t>
  </si>
  <si>
    <t>His</t>
  </si>
  <si>
    <t>Ile</t>
  </si>
  <si>
    <t>Leu</t>
  </si>
  <si>
    <t>Lys</t>
  </si>
  <si>
    <t>ATG</t>
  </si>
  <si>
    <t>Met</t>
  </si>
  <si>
    <t>Phe</t>
  </si>
  <si>
    <t>Pro</t>
  </si>
  <si>
    <t>Ser</t>
  </si>
  <si>
    <t>Thr</t>
  </si>
  <si>
    <t>TGG</t>
  </si>
  <si>
    <t>Trp</t>
  </si>
  <si>
    <t>Tyr</t>
  </si>
  <si>
    <t>Val</t>
  </si>
  <si>
    <t>Stop</t>
  </si>
  <si>
    <t xml:space="preserve">Gene Copy Number (GCN) </t>
  </si>
  <si>
    <t xml:space="preserve">CCA </t>
  </si>
  <si>
    <t xml:space="preserve">Wobble GCN </t>
  </si>
  <si>
    <t xml:space="preserve">AvailabilityScore </t>
  </si>
  <si>
    <t>CTC, CTA</t>
  </si>
  <si>
    <t>CCC,CCA</t>
  </si>
  <si>
    <t>CGC, CGA</t>
  </si>
  <si>
    <t>ATC, ATA</t>
  </si>
  <si>
    <t>ACC, ACA</t>
  </si>
  <si>
    <t>GCA, GCC</t>
  </si>
  <si>
    <t>GGA, GGC</t>
  </si>
  <si>
    <t>GTA, GTC</t>
  </si>
  <si>
    <t>AGC, AGA</t>
  </si>
  <si>
    <t>TTC, TTA</t>
  </si>
  <si>
    <t>AAC, AAA</t>
  </si>
  <si>
    <t>GAC, GAA</t>
  </si>
  <si>
    <t>CAA, CAC</t>
  </si>
  <si>
    <t>TAC, TAA</t>
  </si>
  <si>
    <t>TGC,TGA</t>
  </si>
  <si>
    <t>TCA, TCC</t>
  </si>
  <si>
    <t xml:space="preserve">mRNA Wobble Match (5–&gt;3) </t>
  </si>
  <si>
    <t xml:space="preserve">mRNA codon (5–&gt;3) </t>
  </si>
  <si>
    <t>tRNA anticodon (5-3)</t>
  </si>
  <si>
    <t xml:space="preserve">G:U </t>
  </si>
  <si>
    <t>I:C</t>
  </si>
  <si>
    <t>I:A</t>
  </si>
  <si>
    <t>U:G</t>
  </si>
  <si>
    <t xml:space="preserve">1-0.41=0.59 </t>
  </si>
  <si>
    <t>1-0.28=0.72</t>
  </si>
  <si>
    <t xml:space="preserve">1-0.9999=0.001 </t>
  </si>
  <si>
    <t xml:space="preserve">1-0.68=0.32 </t>
  </si>
  <si>
    <t>WC</t>
  </si>
  <si>
    <t xml:space="preserve">Wobble </t>
  </si>
  <si>
    <t xml:space="preserve">Interaction (tRNA w codon 1) </t>
  </si>
  <si>
    <t xml:space="preserve">Interaction (tRNA w codon 2) </t>
  </si>
  <si>
    <t xml:space="preserve">Delta RSCU </t>
  </si>
  <si>
    <t>AS</t>
  </si>
  <si>
    <t xml:space="preserve">Fold change </t>
  </si>
  <si>
    <t xml:space="preserve">aa position </t>
  </si>
  <si>
    <t>W1</t>
  </si>
  <si>
    <t>W2</t>
  </si>
  <si>
    <t xml:space="preserve">Delta W </t>
  </si>
  <si>
    <t xml:space="preserve">Mixed </t>
  </si>
  <si>
    <t>Mixed</t>
  </si>
  <si>
    <t xml:space="preserve">Transition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</si>
</sst>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b/>
      <sz val="10"/>
      <color rgb="FF000000"/>
      <name val="Aptos Narrow"/>
      <family val="2"/>
      <scheme val="minor"/>
    </font>
    <font>
      <sz val="10"/>
      <color rgb="FF000000"/>
      <name val="Aptos Narrow"/>
      <family val="2"/>
      <scheme val="minor"/>
    </font>
    <font>
      <sz val="10"/>
      <color rgb="FF212121"/>
      <name val="Aptos Narrow"/>
      <family val="2"/>
      <scheme val="minor"/>
    </font>
    <font>
      <b/>
      <sz val="10"/>
      <color rgb="FF000000"/>
      <name val="Helvetica Neue"/>
    </font>
    <font>
      <sz val="10"/>
      <color rgb="FF000000"/>
      <name val="Helvetica Neue"/>
    </font>
    <font>
      <b/>
      <sz val="11"/>
      <color theme="1"/>
      <name val="Aptos Narrow"/>
      <family val="2"/>
      <scheme val="minor"/>
    </font>
    <font>
      <sz val="9"/>
      <color theme="1"/>
      <name val="Helvetica"/>
      <family val="18"/>
    </font>
    <font>
      <sz val="11"/>
      <color rgb="FFFFFFFF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DBDBDB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rgb="FFA5A5A5"/>
      </left>
      <right style="thin">
        <color rgb="FF3F3F3F"/>
      </right>
      <top style="thin">
        <color rgb="FFA5A5A5"/>
      </top>
      <bottom style="thin">
        <color rgb="FFA5A5A5"/>
      </bottom>
      <diagonal/>
    </border>
    <border>
      <left style="thin">
        <color rgb="FF3F3F3F"/>
      </left>
      <right style="thin">
        <color rgb="FFA5A5A5"/>
      </right>
      <top style="thin">
        <color rgb="FFA5A5A5"/>
      </top>
      <bottom style="thin">
        <color rgb="FFA5A5A5"/>
      </bottom>
      <diagonal/>
    </border>
    <border>
      <left style="thin">
        <color rgb="FFA5A5A5"/>
      </left>
      <right style="thin">
        <color rgb="FFA5A5A5"/>
      </right>
      <top style="thin">
        <color rgb="FFA5A5A5"/>
      </top>
      <bottom style="thin">
        <color rgb="FFA5A5A5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5" fillId="2" borderId="1" xfId="0" applyFont="1" applyFill="1" applyBorder="1" applyAlignment="1">
      <alignment wrapText="1"/>
    </xf>
    <xf numFmtId="0" fontId="6" fillId="0" borderId="2" xfId="0" applyFont="1" applyBorder="1" applyAlignment="1">
      <alignment wrapText="1"/>
    </xf>
    <xf numFmtId="0" fontId="6" fillId="0" borderId="3" xfId="0" applyFont="1" applyBorder="1" applyAlignment="1">
      <alignment wrapText="1"/>
    </xf>
    <xf numFmtId="0" fontId="0" fillId="3" borderId="4" xfId="0" applyFill="1" applyBorder="1"/>
    <xf numFmtId="0" fontId="7" fillId="3" borderId="4" xfId="0" applyFont="1" applyFill="1" applyBorder="1"/>
    <xf numFmtId="0" fontId="8" fillId="3" borderId="4" xfId="0" applyFont="1" applyFill="1" applyBorder="1" applyAlignment="1">
      <alignment wrapText="1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4" borderId="0" xfId="0" applyFont="1" applyFill="1" applyAlignment="1">
      <alignment horizontal="center"/>
    </xf>
    <xf numFmtId="0" fontId="2" fillId="0" borderId="4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7" fillId="0" borderId="4" xfId="0" applyFont="1" applyBorder="1"/>
    <xf numFmtId="0" fontId="0" fillId="0" borderId="4" xfId="0" applyBorder="1"/>
    <xf numFmtId="0" fontId="3" fillId="0" borderId="4" xfId="0" applyFont="1" applyBorder="1" applyAlignment="1">
      <alignment wrapText="1"/>
    </xf>
    <xf numFmtId="0" fontId="4" fillId="0" borderId="4" xfId="0" applyFont="1" applyBorder="1" applyAlignment="1">
      <alignment wrapText="1"/>
    </xf>
    <xf numFmtId="0" fontId="1" fillId="0" borderId="4" xfId="0" applyFont="1" applyBorder="1" applyAlignment="1">
      <alignment horizontal="center" wrapText="1"/>
    </xf>
    <xf numFmtId="0" fontId="0" fillId="0" borderId="4" xfId="0" applyBorder="1" applyAlignment="1">
      <alignment horizontal="center"/>
    </xf>
    <xf numFmtId="0" fontId="0" fillId="4" borderId="0" xfId="0" applyFill="1" applyAlignment="1">
      <alignment horizontal="center"/>
    </xf>
    <xf numFmtId="0" fontId="0" fillId="0" borderId="0" xfId="0" applyFont="1" applyAlignment="1">
      <alignment horizontal="center"/>
    </xf>
    <xf numFmtId="0" fontId="9" fillId="0" borderId="0" xfId="0" quotePrefix="1" applyFont="1" applyAlignment="1">
      <alignment wrapText="1"/>
    </xf>
    <xf numFmtId="0" fontId="0" fillId="5" borderId="4" xfId="0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0" fontId="10" fillId="0" borderId="0" xfId="0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5" fillId="0" borderId="3" xfId="0" applyFont="1" applyBorder="1" applyAlignment="1">
      <alignment wrapText="1"/>
    </xf>
    <xf numFmtId="0" fontId="7" fillId="0" borderId="0" xfId="0" applyFont="1"/>
    <xf numFmtId="0" fontId="11" fillId="3" borderId="4" xfId="0" applyFont="1" applyFill="1" applyBorder="1"/>
  </cellXfs>
  <cellStyles count="1">
    <cellStyle name="Normal" xfId="0" builtinId="0"/>
  </cellStyles>
  <dxfs count="17"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57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5700"/>
      </font>
      <fill>
        <patternFill patternType="solid">
          <bgColor rgb="FFFFEB9C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ustomXml" Target="../ink/ink2.xml"/><Relationship Id="rId2" Type="http://schemas.openxmlformats.org/officeDocument/2006/relationships/image" Target="../media/image1.png"/><Relationship Id="rId1" Type="http://schemas.openxmlformats.org/officeDocument/2006/relationships/customXml" Target="../ink/ink1.xml"/><Relationship Id="rId6" Type="http://schemas.openxmlformats.org/officeDocument/2006/relationships/image" Target="../media/image3.png"/><Relationship Id="rId5" Type="http://schemas.openxmlformats.org/officeDocument/2006/relationships/customXml" Target="../ink/ink3.xm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634693</xdr:colOff>
      <xdr:row>0</xdr:row>
      <xdr:rowOff>354490</xdr:rowOff>
    </xdr:from>
    <xdr:to>
      <xdr:col>10</xdr:col>
      <xdr:colOff>635053</xdr:colOff>
      <xdr:row>1</xdr:row>
      <xdr:rowOff>2198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2" name="Ink 1">
              <a:extLst>
                <a:ext uri="{FF2B5EF4-FFF2-40B4-BE49-F238E27FC236}">
                  <a16:creationId xmlns:a16="http://schemas.microsoft.com/office/drawing/2014/main" id="{A763685D-5CF3-BB29-A776-328F24333081}"/>
                </a:ext>
              </a:extLst>
            </xdr14:cNvPr>
            <xdr14:cNvContentPartPr/>
          </xdr14:nvContentPartPr>
          <xdr14:nvPr macro=""/>
          <xdr14:xfrm>
            <a:off x="9304560" y="715320"/>
            <a:ext cx="360" cy="360"/>
          </xdr14:xfrm>
        </xdr:contentPart>
      </mc:Choice>
      <mc:Fallback xmlns="">
        <xdr:pic>
          <xdr:nvPicPr>
            <xdr:cNvPr id="2" name="Ink 1">
              <a:extLst>
                <a:ext uri="{FF2B5EF4-FFF2-40B4-BE49-F238E27FC236}">
                  <a16:creationId xmlns:a16="http://schemas.microsoft.com/office/drawing/2014/main" id="{A763685D-5CF3-BB29-A776-328F24333081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9300240" y="711000"/>
              <a:ext cx="9000" cy="9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15</xdr:col>
      <xdr:colOff>86080</xdr:colOff>
      <xdr:row>13</xdr:row>
      <xdr:rowOff>0</xdr:rowOff>
    </xdr:from>
    <xdr:to>
      <xdr:col>15</xdr:col>
      <xdr:colOff>86440</xdr:colOff>
      <xdr:row>13</xdr:row>
      <xdr:rowOff>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">
          <xdr14:nvContentPartPr>
            <xdr14:cNvPr id="4" name="Ink 3">
              <a:extLst>
                <a:ext uri="{FF2B5EF4-FFF2-40B4-BE49-F238E27FC236}">
                  <a16:creationId xmlns:a16="http://schemas.microsoft.com/office/drawing/2014/main" id="{733059EF-DF9A-103F-E159-213FF77C614F}"/>
                </a:ext>
                <a:ext uri="{147F2762-F138-4A5C-976F-8EAC2B608ADB}">
                  <a16:predDERef xmlns:a16="http://schemas.microsoft.com/office/drawing/2014/main" pred="{555CE3C1-9BA1-62F7-8233-8E3022717873}"/>
                </a:ext>
              </a:extLst>
            </xdr14:cNvPr>
            <xdr14:cNvContentPartPr/>
          </xdr14:nvContentPartPr>
          <xdr14:nvPr macro=""/>
          <xdr14:xfrm>
            <a:off x="15671520" y="2458440"/>
            <a:ext cx="360" cy="360"/>
          </xdr14:xfrm>
        </xdr:contentPart>
      </mc:Choice>
      <mc:Fallback xmlns="">
        <xdr:pic>
          <xdr:nvPicPr>
            <xdr:cNvPr id="4" name="Ink 3">
              <a:extLst>
                <a:ext uri="{FF2B5EF4-FFF2-40B4-BE49-F238E27FC236}">
                  <a16:creationId xmlns:a16="http://schemas.microsoft.com/office/drawing/2014/main" id="{733059EF-DF9A-103F-E159-213FF77C614F}"/>
                </a:ext>
                <a:ext uri="{147F2762-F138-4A5C-976F-8EAC2B608ADB}">
                  <a16:predDERef xmlns:a16="http://schemas.microsoft.com/office/drawing/2014/main" pred="{555CE3C1-9BA1-62F7-8233-8E3022717873}"/>
                </a:ext>
              </a:extLst>
            </xdr:cNvPr>
            <xdr:cNvPicPr/>
          </xdr:nvPicPr>
          <xdr:blipFill>
            <a:blip xmlns:r="http://schemas.openxmlformats.org/officeDocument/2006/relationships" r:embed="rId4"/>
            <a:stretch>
              <a:fillRect/>
            </a:stretch>
          </xdr:blipFill>
          <xdr:spPr>
            <a:xfrm>
              <a:off x="15667200" y="2454120"/>
              <a:ext cx="9000" cy="9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12</xdr:col>
      <xdr:colOff>1277179</xdr:colOff>
      <xdr:row>148</xdr:row>
      <xdr:rowOff>115560</xdr:rowOff>
    </xdr:from>
    <xdr:to>
      <xdr:col>12</xdr:col>
      <xdr:colOff>1314979</xdr:colOff>
      <xdr:row>148</xdr:row>
      <xdr:rowOff>153360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">
          <xdr14:nvContentPartPr>
            <xdr14:cNvPr id="324" name="Ink 323">
              <a:extLst>
                <a:ext uri="{FF2B5EF4-FFF2-40B4-BE49-F238E27FC236}">
                  <a16:creationId xmlns:a16="http://schemas.microsoft.com/office/drawing/2014/main" id="{328027EC-7F09-5C09-695C-87AB1B98A7B8}"/>
                </a:ext>
                <a:ext uri="{147F2762-F138-4A5C-976F-8EAC2B608ADB}">
                  <a16:predDERef xmlns:a16="http://schemas.microsoft.com/office/drawing/2014/main" pred="{CB4FDC92-A49D-2878-985D-DF2E359C8EF8}"/>
                </a:ext>
              </a:extLst>
            </xdr14:cNvPr>
            <xdr14:cNvContentPartPr/>
          </xdr14:nvContentPartPr>
          <xdr14:nvPr macro=""/>
          <xdr14:xfrm>
            <a:off x="13992120" y="12688560"/>
            <a:ext cx="37800" cy="37800"/>
          </xdr14:xfrm>
        </xdr:contentPart>
      </mc:Choice>
      <mc:Fallback xmlns="">
        <xdr:pic>
          <xdr:nvPicPr>
            <xdr:cNvPr id="324" name="Ink 323">
              <a:extLst>
                <a:ext uri="{FF2B5EF4-FFF2-40B4-BE49-F238E27FC236}">
                  <a16:creationId xmlns:a16="http://schemas.microsoft.com/office/drawing/2014/main" id="{328027EC-7F09-5C09-695C-87AB1B98A7B8}"/>
                </a:ext>
                <a:ext uri="{147F2762-F138-4A5C-976F-8EAC2B608ADB}">
                  <a16:predDERef xmlns:a16="http://schemas.microsoft.com/office/drawing/2014/main" pred="{CB4FDC92-A49D-2878-985D-DF2E359C8EF8}"/>
                </a:ext>
              </a:extLst>
            </xdr:cNvPr>
            <xdr:cNvPicPr/>
          </xdr:nvPicPr>
          <xdr:blipFill>
            <a:blip xmlns:r="http://schemas.openxmlformats.org/officeDocument/2006/relationships" r:embed="rId6"/>
            <a:stretch>
              <a:fillRect/>
            </a:stretch>
          </xdr:blipFill>
          <xdr:spPr>
            <a:xfrm>
              <a:off x="13984560" y="12681000"/>
              <a:ext cx="52920" cy="52920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4-18T15:02:01.541"/>
    </inkml:context>
    <inkml:brush xml:id="br0">
      <inkml:brushProperty name="width" value="0.025" units="cm"/>
      <inkml:brushProperty name="height" value="0.025" units="cm"/>
      <inkml:brushProperty name="color" value="#E71224"/>
    </inkml:brush>
  </inkml:definitions>
  <inkml:trace contextRef="#ctx0" brushRef="#br0">1 0 24575,'0'0'0</inkml:trace>
</inkml:ink>
</file>

<file path=xl/ink/ink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4-19T19:22:28.909"/>
    </inkml:context>
    <inkml:brush xml:id="br0">
      <inkml:brushProperty name="width" value="0.025" units="cm"/>
      <inkml:brushProperty name="height" value="0.025" units="cm"/>
      <inkml:brushProperty name="color" value="#E71224"/>
    </inkml:brush>
  </inkml:definitions>
  <inkml:trace contextRef="#ctx0" brushRef="#br0">1 1 24575,'0'0'0</inkml:trace>
</inkml:ink>
</file>

<file path=xl/ink/ink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4-19T19:28:33.207"/>
    </inkml:context>
    <inkml:brush xml:id="br0">
      <inkml:brushProperty name="width" value="0.04286" units="cm"/>
      <inkml:brushProperty name="height" value="0.04286" units="cm"/>
      <inkml:brushProperty name="color" value="#E71224"/>
    </inkml:brush>
  </inkml:definitions>
  <inkml:trace contextRef="#ctx0" brushRef="#br0">105 1 9628,'0'5'0,"-2"0"0,-1-5 0,2 1 0,-4 1 0,1 2 0,1-1 0,-2-1 0,0 1 0,-3-2 0,1 3 0,1-2-2,-1 1 1,0 2-1,-2 3-7,2-1 0,1-4 0,4 4-2,-1 1 0,-1-2 11,4 1 0,-4 0 0,-2 3 0</inkml:trace>
</inkml: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CAF8E6-8B7E-6C44-8222-C6E48C4BEC68}">
  <dimension ref="A1:P1048576"/>
  <sheetViews>
    <sheetView tabSelected="1" zoomScaleNormal="150" zoomScaleSheetLayoutView="100" workbookViewId="0">
      <selection activeCell="R14" sqref="R14"/>
    </sheetView>
  </sheetViews>
  <sheetFormatPr defaultRowHeight="15" x14ac:dyDescent="0.2"/>
  <cols>
    <col min="1" max="1" width="22.05859375" style="13" customWidth="1"/>
    <col min="2" max="2" width="9.68359375" style="17" bestFit="1" customWidth="1"/>
    <col min="3" max="3" width="8.609375" style="13"/>
    <col min="4" max="4" width="9.28125" style="17" bestFit="1" customWidth="1"/>
    <col min="5" max="5" width="8.609375" style="13"/>
    <col min="6" max="6" width="10.76171875" style="13" customWidth="1"/>
    <col min="7" max="7" width="11.43359375" style="13" customWidth="1"/>
    <col min="8" max="8" width="10.625" style="4" customWidth="1"/>
    <col min="9" max="9" width="8.609375" style="4"/>
    <col min="10" max="10" width="22.59765625" style="13" bestFit="1" customWidth="1"/>
    <col min="11" max="11" width="25.2890625" style="13" customWidth="1"/>
    <col min="12" max="12" width="31.87890625" style="13" customWidth="1"/>
    <col min="13" max="13" width="23.13671875" style="13" customWidth="1"/>
    <col min="14" max="14" width="16.41015625" style="13" customWidth="1"/>
    <col min="15" max="25" width="8.609375" style="13"/>
    <col min="26" max="26" width="23.40625" style="13" customWidth="1"/>
    <col min="27" max="16384" width="8.609375" style="13"/>
  </cols>
  <sheetData>
    <row r="1" spans="1:16" ht="27.75" x14ac:dyDescent="0.2">
      <c r="A1" s="10" t="s">
        <v>0</v>
      </c>
      <c r="B1" s="16" t="s">
        <v>1</v>
      </c>
      <c r="C1" s="11" t="s">
        <v>3</v>
      </c>
      <c r="D1" s="16" t="s">
        <v>2</v>
      </c>
      <c r="E1" s="11" t="s">
        <v>4</v>
      </c>
      <c r="F1" s="12" t="s">
        <v>392</v>
      </c>
      <c r="G1" s="13" t="s">
        <v>394</v>
      </c>
      <c r="H1" s="5" t="s">
        <v>396</v>
      </c>
      <c r="I1" s="5" t="s">
        <v>397</v>
      </c>
      <c r="J1" s="12" t="s">
        <v>398</v>
      </c>
      <c r="K1" s="12" t="s">
        <v>390</v>
      </c>
      <c r="L1" s="12" t="s">
        <v>391</v>
      </c>
      <c r="M1" s="12" t="s">
        <v>401</v>
      </c>
      <c r="N1" s="13" t="s">
        <v>395</v>
      </c>
    </row>
    <row r="2" spans="1:16" x14ac:dyDescent="0.2">
      <c r="A2" s="14" t="s">
        <v>5</v>
      </c>
      <c r="B2" s="17" t="s">
        <v>266</v>
      </c>
      <c r="C2" s="13">
        <f>VLOOKUP(B2,Sheet2!$A:$G,7,FALSE)</f>
        <v>1.093777475</v>
      </c>
      <c r="D2" s="17" t="s">
        <v>267</v>
      </c>
      <c r="E2" s="13">
        <f>VLOOKUP(D2,Sheet2!$A:$G,7,FALSE)</f>
        <v>0.906222525</v>
      </c>
      <c r="F2" s="13" cm="1">
        <f t="array" ref="F2:F263">VALUE(E2:E263)-VALUE(C2:C263)</f>
        <v>-0.18755495</v>
      </c>
      <c r="G2" s="13" cm="1">
        <f t="array" ref="G2:G263">(E2:E263/ C2:C263)</f>
        <v>0.82852549601096881</v>
      </c>
      <c r="H2" s="6" cm="1">
        <f t="array" ref="H2:H263">_xlfn.XLOOKUP(B2:B263,Sheet3!B:B,Sheet3!F:F,"")</f>
        <v>13</v>
      </c>
      <c r="I2" s="4" cm="1">
        <f t="array" ref="I2:I263">_xlfn.XLOOKUP(D2:D263,Sheet3!B:B,Sheet3!F:F,"")</f>
        <v>7.67</v>
      </c>
      <c r="J2" s="20" cm="1">
        <f t="array" ref="J2:J263">VALUE(_xlfn.ANCHORARRAY(I2))-VALUE(_xlfn.ANCHORARRAY(H2))</f>
        <v>-5.33</v>
      </c>
      <c r="K2" s="13" t="str" cm="1">
        <f t="array" ref="K2:K263">_xlfn.XLOOKUP(B2:B263,Sheet3!B:B,Sheet3!G:G,"")</f>
        <v>WC</v>
      </c>
      <c r="L2" s="13" t="str" cm="1">
        <f t="array" ref="L2:L263">_xlfn.XLOOKUP(D2:D263,Sheet3!B:B,Sheet3!G:G,"")</f>
        <v xml:space="preserve">Wobble </v>
      </c>
      <c r="M2" s="13" t="str" cm="1">
        <f t="array" ref="M2:M263">_xlfn.ANCHORARRAY(K2) &amp; " ⇒ " &amp;_xlfn.ANCHORARRAY( L2)</f>
        <v xml:space="preserve">WC ⇒ Wobble </v>
      </c>
      <c r="N2" s="13" cm="1">
        <f t="array" ref="N2:N263">VALUE(_xlfn.TEXTBEFORE(_xlfn.TEXTAFTER(A2:A263,"c."),{"A","C","G","T"}))/3</f>
        <v>123</v>
      </c>
    </row>
    <row r="3" spans="1:16" ht="13.5" customHeight="1" x14ac:dyDescent="0.2">
      <c r="A3" s="15" t="s">
        <v>6</v>
      </c>
      <c r="B3" s="17" t="s">
        <v>268</v>
      </c>
      <c r="C3" s="13">
        <f>VLOOKUP(B3,Sheet2!$A:$G,7,FALSE)</f>
        <v>0.44551217100000001</v>
      </c>
      <c r="D3" s="17" t="s">
        <v>269</v>
      </c>
      <c r="E3" s="13">
        <f>VLOOKUP(D3,Sheet2!$A:$G,7,FALSE)</f>
        <v>1.016706544</v>
      </c>
      <c r="F3" s="13">
        <v>0.57119437299999998</v>
      </c>
      <c r="G3" s="13">
        <v>2.2821072244062215</v>
      </c>
      <c r="H3" s="6">
        <v>6.92</v>
      </c>
      <c r="I3" s="4">
        <v>9</v>
      </c>
      <c r="J3" s="13">
        <v>2.08</v>
      </c>
      <c r="K3" s="13" t="str">
        <v>Mixed</v>
      </c>
      <c r="L3" s="13" t="str">
        <v>WC</v>
      </c>
      <c r="M3" s="13" t="str">
        <v>Mixed ⇒ WC</v>
      </c>
      <c r="N3" s="13">
        <v>135</v>
      </c>
    </row>
    <row r="4" spans="1:16" x14ac:dyDescent="0.2">
      <c r="A4" s="15" t="s">
        <v>7</v>
      </c>
      <c r="B4" s="17" t="s">
        <v>272</v>
      </c>
      <c r="C4" s="13">
        <f>VLOOKUP(B4,Sheet2!$A:$G,7,FALSE)</f>
        <v>1.0106268650000001</v>
      </c>
      <c r="D4" s="17" t="s">
        <v>273</v>
      </c>
      <c r="E4" s="13">
        <f>VLOOKUP(D4,Sheet2!$A:$G,7,FALSE)</f>
        <v>0.64627720600000005</v>
      </c>
      <c r="F4" s="13">
        <v>-0.36434965900000005</v>
      </c>
      <c r="G4" s="13">
        <v>0.63948152219365351</v>
      </c>
      <c r="H4" s="6">
        <v>9</v>
      </c>
      <c r="I4" s="4">
        <v>8.26</v>
      </c>
      <c r="J4" s="13">
        <v>-0.74000000000000021</v>
      </c>
      <c r="K4" s="13" t="str">
        <v>WC</v>
      </c>
      <c r="L4" s="13" t="str">
        <v>Mixed</v>
      </c>
      <c r="M4" s="13" t="str">
        <v>WC ⇒ Mixed</v>
      </c>
      <c r="N4" s="13">
        <v>188</v>
      </c>
    </row>
    <row r="5" spans="1:16" x14ac:dyDescent="0.2">
      <c r="A5" s="15" t="s">
        <v>8</v>
      </c>
      <c r="B5" s="17" t="s">
        <v>274</v>
      </c>
      <c r="C5" s="13">
        <f>VLOOKUP(B5,Sheet2!$A:$G,7,FALSE)</f>
        <v>0.91134481700000003</v>
      </c>
      <c r="D5" s="17" t="s">
        <v>275</v>
      </c>
      <c r="E5" s="13">
        <f>VLOOKUP(D5,Sheet2!$A:$G,7,FALSE)</f>
        <v>1.4287327830000001</v>
      </c>
      <c r="F5" s="13">
        <v>0.51738796600000003</v>
      </c>
      <c r="G5" s="13">
        <v>1.5677192170831209</v>
      </c>
      <c r="H5" s="4">
        <v>4.72</v>
      </c>
      <c r="I5" s="4">
        <v>8</v>
      </c>
      <c r="J5" s="13">
        <v>3.2800000000000002</v>
      </c>
      <c r="K5" s="13" t="str">
        <v xml:space="preserve">Wobble </v>
      </c>
      <c r="L5" s="13" t="str">
        <v>WC</v>
      </c>
      <c r="M5" s="13" t="str">
        <v>Wobble  ⇒ WC</v>
      </c>
      <c r="N5" s="13">
        <v>38</v>
      </c>
      <c r="P5" s="13">
        <f>COUNTIF(M:M, "Wobble ⇒ WC")</f>
        <v>0</v>
      </c>
    </row>
    <row r="6" spans="1:16" x14ac:dyDescent="0.2">
      <c r="A6" s="15" t="s">
        <v>9</v>
      </c>
      <c r="B6" s="17" t="s">
        <v>276</v>
      </c>
      <c r="C6" s="13">
        <f>VLOOKUP(B6,Sheet2!$A:$G,7,FALSE)</f>
        <v>1.1520954859999999</v>
      </c>
      <c r="D6" s="17" t="s">
        <v>269</v>
      </c>
      <c r="E6" s="13">
        <f>VLOOKUP(D6,Sheet2!$A:$G,7,FALSE)</f>
        <v>1.016706544</v>
      </c>
      <c r="F6" s="13">
        <v>-0.13538894199999985</v>
      </c>
      <c r="G6" s="13">
        <v>0.88248461725159488</v>
      </c>
      <c r="H6" s="6">
        <v>6.0090000000000003</v>
      </c>
      <c r="I6" s="4">
        <v>9</v>
      </c>
      <c r="J6" s="13">
        <v>2.9909999999999997</v>
      </c>
      <c r="K6" s="13" t="str">
        <v>Mixed</v>
      </c>
      <c r="L6" s="13" t="str">
        <v>WC</v>
      </c>
      <c r="M6" s="13" t="str">
        <v>Mixed ⇒ WC</v>
      </c>
      <c r="N6" s="13">
        <v>538</v>
      </c>
    </row>
    <row r="7" spans="1:16" x14ac:dyDescent="0.2">
      <c r="A7" s="15" t="s">
        <v>10</v>
      </c>
      <c r="B7" s="17" t="s">
        <v>277</v>
      </c>
      <c r="C7" s="13">
        <f>VLOOKUP(B4,Sheet2!$A:$G,7,FALSE)</f>
        <v>1.0106268650000001</v>
      </c>
      <c r="D7" s="17" t="s">
        <v>278</v>
      </c>
      <c r="E7" s="13">
        <f>VLOOKUP(D7,Sheet2!$A:$G,7,FALSE)</f>
        <v>1.590375554</v>
      </c>
      <c r="F7" s="13">
        <v>0.57974868899999987</v>
      </c>
      <c r="G7" s="13">
        <v>1.5736525606807412</v>
      </c>
      <c r="H7" s="4">
        <v>6.5600000000000005</v>
      </c>
      <c r="I7" s="4">
        <v>18.72</v>
      </c>
      <c r="J7" s="13">
        <v>12.159999999999998</v>
      </c>
      <c r="K7" s="13" t="str">
        <v xml:space="preserve">Mixed </v>
      </c>
      <c r="L7" s="13" t="str">
        <v xml:space="preserve">Wobble </v>
      </c>
      <c r="M7" s="13" t="str">
        <v xml:space="preserve">Mixed  ⇒ Wobble </v>
      </c>
      <c r="N7" s="13">
        <v>333</v>
      </c>
    </row>
    <row r="8" spans="1:16" x14ac:dyDescent="0.2">
      <c r="A8" s="14" t="s">
        <v>11</v>
      </c>
      <c r="B8" s="17" t="s">
        <v>278</v>
      </c>
      <c r="C8" s="13">
        <f>VLOOKUP(B8,Sheet2!$A:$G,7,FALSE)</f>
        <v>1.590375554</v>
      </c>
      <c r="D8" s="17" t="s">
        <v>279</v>
      </c>
      <c r="E8" s="13">
        <f>VLOOKUP(D8,Sheet2!$A:$G,7,FALSE)</f>
        <v>1.050703986</v>
      </c>
      <c r="F8" s="13">
        <v>-0.53967156799999993</v>
      </c>
      <c r="G8" s="13">
        <v>0.66066406978989567</v>
      </c>
      <c r="H8" s="4">
        <v>18.72</v>
      </c>
      <c r="I8" s="4">
        <v>26</v>
      </c>
      <c r="J8" s="13">
        <v>7.2800000000000011</v>
      </c>
      <c r="K8" s="13" t="str">
        <v xml:space="preserve">Wobble </v>
      </c>
      <c r="L8" s="13" t="str">
        <v>WC</v>
      </c>
      <c r="M8" s="13" t="str">
        <v>Wobble  ⇒ WC</v>
      </c>
      <c r="N8" s="13">
        <v>444</v>
      </c>
    </row>
    <row r="9" spans="1:16" x14ac:dyDescent="0.2">
      <c r="A9" s="15" t="s">
        <v>12</v>
      </c>
      <c r="B9" s="17" t="s">
        <v>280</v>
      </c>
      <c r="C9" s="13">
        <f>VLOOKUP(B9,Sheet2!$A:$G,7,FALSE)</f>
        <v>1.363005703</v>
      </c>
      <c r="D9" s="17" t="s">
        <v>281</v>
      </c>
      <c r="E9" s="13">
        <f>VLOOKUP(D9,Sheet2!$A:$G,7,FALSE)</f>
        <v>1.105097021</v>
      </c>
      <c r="F9" s="13">
        <v>-0.25790868200000006</v>
      </c>
      <c r="G9" s="13">
        <v>0.81077945497048298</v>
      </c>
      <c r="H9" s="4">
        <v>13.8</v>
      </c>
      <c r="I9" s="4">
        <v>16.77</v>
      </c>
      <c r="J9" s="13">
        <v>2.9699999999999989</v>
      </c>
      <c r="K9" s="13" t="str">
        <v>Mixed</v>
      </c>
      <c r="L9" s="13" t="str">
        <v>Mixed</v>
      </c>
      <c r="M9" s="13" t="str">
        <v>Mixed ⇒ Mixed</v>
      </c>
      <c r="N9" s="13">
        <v>201</v>
      </c>
    </row>
    <row r="10" spans="1:16" x14ac:dyDescent="0.2">
      <c r="A10" s="14" t="s">
        <v>13</v>
      </c>
      <c r="B10" s="17" t="s">
        <v>275</v>
      </c>
      <c r="C10" s="13">
        <f>VLOOKUP(B10,Sheet2!$A:$G,7,FALSE)</f>
        <v>1.4287327830000001</v>
      </c>
      <c r="D10" s="17" t="s">
        <v>274</v>
      </c>
      <c r="E10" s="13">
        <f>VLOOKUP(D10,Sheet2!$A:$G,7,FALSE)</f>
        <v>0.91134481700000003</v>
      </c>
      <c r="F10" s="13">
        <v>-0.51738796600000003</v>
      </c>
      <c r="G10" s="13">
        <v>0.63786932577160582</v>
      </c>
      <c r="H10" s="4">
        <v>8</v>
      </c>
      <c r="I10" s="4">
        <v>4.72</v>
      </c>
      <c r="J10" s="13">
        <v>-3.2800000000000002</v>
      </c>
      <c r="K10" s="13" t="str">
        <v>WC</v>
      </c>
      <c r="L10" s="13" t="str">
        <v xml:space="preserve">Wobble </v>
      </c>
      <c r="M10" s="13" t="str">
        <v xml:space="preserve">WC ⇒ Wobble </v>
      </c>
      <c r="N10" s="13">
        <v>461</v>
      </c>
    </row>
    <row r="11" spans="1:16" x14ac:dyDescent="0.2">
      <c r="A11" s="14" t="s">
        <v>14</v>
      </c>
      <c r="B11" s="17" t="s">
        <v>282</v>
      </c>
      <c r="C11" s="13">
        <f>VLOOKUP(B11,Sheet2!$A:$G,7,FALSE)</f>
        <v>0.94099468100000005</v>
      </c>
      <c r="D11" s="17" t="s">
        <v>283</v>
      </c>
      <c r="E11" s="13">
        <f>VLOOKUP(D11,Sheet2!$A:$G,7,FALSE)</f>
        <v>0.48408939499999998</v>
      </c>
      <c r="F11" s="13">
        <v>-0.45690528600000008</v>
      </c>
      <c r="G11" s="13">
        <v>0.51444434785280146</v>
      </c>
      <c r="H11" s="4">
        <v>6.48</v>
      </c>
      <c r="I11" s="4">
        <v>5.0090000000000003</v>
      </c>
      <c r="J11" s="13">
        <v>-1.4710000000000001</v>
      </c>
      <c r="K11" s="13" t="str">
        <v xml:space="preserve">Wobble </v>
      </c>
      <c r="L11" s="13" t="str">
        <v>Mixed</v>
      </c>
      <c r="M11" s="13" t="str">
        <v>Wobble  ⇒ Mixed</v>
      </c>
      <c r="N11" s="13">
        <v>6</v>
      </c>
    </row>
    <row r="12" spans="1:16" x14ac:dyDescent="0.2">
      <c r="A12" s="15" t="s">
        <v>15</v>
      </c>
      <c r="B12" s="17" t="s">
        <v>284</v>
      </c>
      <c r="C12" s="13">
        <f>VLOOKUP(B12,Sheet2!$A:$G,7,FALSE)</f>
        <v>0.54040697000000004</v>
      </c>
      <c r="D12" s="17" t="s">
        <v>285</v>
      </c>
      <c r="E12" s="13">
        <f>VLOOKUP(D12,Sheet2!$A:$G,7,FALSE)</f>
        <v>1.45959303</v>
      </c>
      <c r="F12" s="13">
        <v>0.91918605999999992</v>
      </c>
      <c r="G12" s="13">
        <v>2.7009145163320154</v>
      </c>
      <c r="H12" s="4">
        <v>6</v>
      </c>
      <c r="I12" s="4">
        <v>14.92</v>
      </c>
      <c r="J12" s="13">
        <v>8.92</v>
      </c>
      <c r="K12" s="13" t="str">
        <v>WC</v>
      </c>
      <c r="L12" s="13" t="str">
        <v>Mixed</v>
      </c>
      <c r="M12" s="13" t="str">
        <v>WC ⇒ Mixed</v>
      </c>
      <c r="N12" s="13">
        <v>14</v>
      </c>
    </row>
    <row r="13" spans="1:16" x14ac:dyDescent="0.2">
      <c r="A13" s="14" t="s">
        <v>16</v>
      </c>
      <c r="B13" s="17" t="s">
        <v>286</v>
      </c>
      <c r="C13" s="13">
        <f>VLOOKUP(B13,Sheet2!$A:$G,7,FALSE)</f>
        <v>1.3461739109999999</v>
      </c>
      <c r="D13" s="17" t="s">
        <v>273</v>
      </c>
      <c r="E13" s="13">
        <f>VLOOKUP(D13,Sheet2!$A:$G,7,FALSE)</f>
        <v>0.64627720600000005</v>
      </c>
      <c r="F13" s="13">
        <v>-0.6998967049999999</v>
      </c>
      <c r="G13" s="13">
        <v>0.48008448293275541</v>
      </c>
      <c r="H13" s="4">
        <v>14</v>
      </c>
      <c r="I13" s="4">
        <v>8.26</v>
      </c>
      <c r="J13" s="13">
        <v>-5.74</v>
      </c>
      <c r="K13" s="13" t="str">
        <v>WC</v>
      </c>
      <c r="L13" s="13" t="str">
        <v>Mixed</v>
      </c>
      <c r="M13" s="13" t="str">
        <v>WC ⇒ Mixed</v>
      </c>
      <c r="N13" s="13">
        <v>132</v>
      </c>
    </row>
    <row r="14" spans="1:16" x14ac:dyDescent="0.2">
      <c r="A14" s="14" t="s">
        <v>17</v>
      </c>
      <c r="B14" s="17" t="s">
        <v>285</v>
      </c>
      <c r="C14" s="13">
        <f>VLOOKUP(B14,Sheet2!$A:$G,7,FALSE)</f>
        <v>1.45959303</v>
      </c>
      <c r="D14" s="17" t="s">
        <v>284</v>
      </c>
      <c r="E14" s="13">
        <f>VLOOKUP(D14,Sheet2!$A:$G,7,FALSE)</f>
        <v>0.54040697000000004</v>
      </c>
      <c r="F14" s="13">
        <v>-0.91918605999999992</v>
      </c>
      <c r="G14" s="13">
        <v>0.37024496478994562</v>
      </c>
      <c r="H14" s="4">
        <v>14.92</v>
      </c>
      <c r="I14" s="4">
        <v>6</v>
      </c>
      <c r="J14" s="13">
        <v>-8.92</v>
      </c>
      <c r="K14" s="13" t="str">
        <v>Mixed</v>
      </c>
      <c r="L14" s="13" t="str">
        <v>WC</v>
      </c>
      <c r="M14" s="13" t="str">
        <v>Mixed ⇒ WC</v>
      </c>
      <c r="N14" s="13">
        <v>244</v>
      </c>
    </row>
    <row r="15" spans="1:16" x14ac:dyDescent="0.2">
      <c r="A15" s="14" t="s">
        <v>18</v>
      </c>
      <c r="B15" s="17" t="s">
        <v>287</v>
      </c>
      <c r="C15" s="13">
        <f>VLOOKUP(B15,Sheet2!$A:$G,7,FALSE)</f>
        <v>1.303131695</v>
      </c>
      <c r="D15" s="17" t="s">
        <v>288</v>
      </c>
      <c r="E15" s="13">
        <f>VLOOKUP(D15,Sheet2!$A:$G,7,FALSE)</f>
        <v>1.2807676530000001</v>
      </c>
      <c r="F15" s="13">
        <v>-2.2364041999999973E-2</v>
      </c>
      <c r="G15" s="13">
        <v>0.98283823339896592</v>
      </c>
      <c r="H15" s="4">
        <v>6</v>
      </c>
      <c r="I15" s="4">
        <v>6.92</v>
      </c>
      <c r="J15" s="13">
        <v>0.91999999999999993</v>
      </c>
      <c r="K15" s="13" t="str">
        <v>WC</v>
      </c>
      <c r="L15" s="13" t="str">
        <v>Mixed</v>
      </c>
      <c r="M15" s="13" t="str">
        <v>WC ⇒ Mixed</v>
      </c>
      <c r="N15" s="13">
        <v>378</v>
      </c>
    </row>
    <row r="16" spans="1:16" x14ac:dyDescent="0.2">
      <c r="A16" s="14" t="s">
        <v>19</v>
      </c>
      <c r="B16" s="17" t="s">
        <v>289</v>
      </c>
      <c r="C16" s="13">
        <f>VLOOKUP(B16,Sheet2!$A:$G,7,FALSE)</f>
        <v>0.92056584600000002</v>
      </c>
      <c r="D16" s="17" t="s">
        <v>277</v>
      </c>
      <c r="E16" s="13">
        <f>VLOOKUP(D16,Sheet2!$A:$G,7,FALSE)</f>
        <v>0.43835461399999998</v>
      </c>
      <c r="F16" s="13">
        <v>-0.48221123200000005</v>
      </c>
      <c r="G16" s="13">
        <v>0.47617953230039772</v>
      </c>
      <c r="H16" s="4">
        <v>8</v>
      </c>
      <c r="I16" s="4">
        <v>6.5600000000000005</v>
      </c>
      <c r="J16" s="13">
        <v>-1.4399999999999995</v>
      </c>
      <c r="K16" s="13" t="str">
        <v>WC</v>
      </c>
      <c r="L16" s="13" t="str">
        <v xml:space="preserve">Mixed </v>
      </c>
      <c r="M16" s="13" t="str">
        <v xml:space="preserve">WC ⇒ Mixed </v>
      </c>
      <c r="N16" s="13">
        <v>149</v>
      </c>
    </row>
    <row r="17" spans="1:14" x14ac:dyDescent="0.2">
      <c r="A17" s="14" t="s">
        <v>20</v>
      </c>
      <c r="B17" s="17" t="s">
        <v>290</v>
      </c>
      <c r="C17" s="13">
        <f>VLOOKUP(B17,Sheet2!$A:$G,7,FALSE)</f>
        <v>1.150608552</v>
      </c>
      <c r="D17" s="17" t="s">
        <v>291</v>
      </c>
      <c r="E17" s="13">
        <f>VLOOKUP(D17,Sheet2!$A:$G,7,FALSE)</f>
        <v>2.344419496</v>
      </c>
      <c r="F17" s="13">
        <v>1.193810944</v>
      </c>
      <c r="G17" s="13">
        <v>2.0375474282064956</v>
      </c>
      <c r="H17" s="4">
        <v>6.48</v>
      </c>
      <c r="I17" s="4">
        <v>9.9600000000000009</v>
      </c>
      <c r="J17" s="13">
        <v>3.4800000000000004</v>
      </c>
      <c r="K17" s="13" t="str">
        <v xml:space="preserve">Wobble </v>
      </c>
      <c r="L17" s="13" t="str">
        <v>Mixed</v>
      </c>
      <c r="M17" s="13" t="str">
        <v>Wobble  ⇒ Mixed</v>
      </c>
      <c r="N17" s="13">
        <v>256</v>
      </c>
    </row>
    <row r="18" spans="1:14" x14ac:dyDescent="0.2">
      <c r="A18" s="14" t="s">
        <v>21</v>
      </c>
      <c r="B18" s="17" t="s">
        <v>292</v>
      </c>
      <c r="C18" s="13">
        <f>VLOOKUP(B18,Sheet2!$A:$G,7,FALSE)</f>
        <v>0.94109103199999999</v>
      </c>
      <c r="D18" s="17" t="s">
        <v>293</v>
      </c>
      <c r="E18" s="13">
        <f>VLOOKUP(D18,Sheet2!$A:$G,7,FALSE)</f>
        <v>1.0589089679999999</v>
      </c>
      <c r="F18" s="13">
        <v>0.1178179359999999</v>
      </c>
      <c r="G18" s="13">
        <v>1.1251929218256538</v>
      </c>
      <c r="H18" s="4">
        <v>7.67</v>
      </c>
      <c r="I18" s="4">
        <v>13</v>
      </c>
      <c r="J18" s="13">
        <v>5.33</v>
      </c>
      <c r="K18" s="13" t="str">
        <v xml:space="preserve">Wobble </v>
      </c>
      <c r="L18" s="13" t="str">
        <v>WC</v>
      </c>
      <c r="M18" s="13" t="str">
        <v>Wobble  ⇒ WC</v>
      </c>
      <c r="N18" s="13">
        <v>477</v>
      </c>
    </row>
    <row r="19" spans="1:14" x14ac:dyDescent="0.2">
      <c r="A19" s="14" t="s">
        <v>22</v>
      </c>
      <c r="B19" s="17" t="s">
        <v>294</v>
      </c>
      <c r="C19" s="13">
        <f>VLOOKUP(B19,Sheet2!$A:$G,7,FALSE)</f>
        <v>0.327807864</v>
      </c>
      <c r="D19" s="17" t="s">
        <v>296</v>
      </c>
      <c r="E19" s="13">
        <f>VLOOKUP(D19,Sheet2!$A:$G,7,FALSE)</f>
        <v>0.92781095599999996</v>
      </c>
      <c r="F19" s="13">
        <v>0.6000030919999999</v>
      </c>
      <c r="G19" s="13">
        <v>2.8303499027710939</v>
      </c>
      <c r="H19" s="4">
        <v>5.28</v>
      </c>
      <c r="I19" s="4">
        <v>4.0090000000000003</v>
      </c>
      <c r="J19" s="13">
        <v>-1.2709999999999999</v>
      </c>
      <c r="K19" s="13" t="str">
        <v>Mixed</v>
      </c>
      <c r="L19" s="13" t="str">
        <v>Mixed</v>
      </c>
      <c r="M19" s="13" t="str">
        <v>Mixed ⇒ Mixed</v>
      </c>
      <c r="N19" s="13">
        <v>65</v>
      </c>
    </row>
    <row r="20" spans="1:14" x14ac:dyDescent="0.2">
      <c r="A20" s="14" t="s">
        <v>23</v>
      </c>
      <c r="B20" s="17" t="s">
        <v>282</v>
      </c>
      <c r="C20" s="13">
        <f>VLOOKUP(B20,Sheet2!$A:$G,7,FALSE)</f>
        <v>0.94099468100000005</v>
      </c>
      <c r="D20" s="17" t="s">
        <v>297</v>
      </c>
      <c r="E20" s="13">
        <f>VLOOKUP(D20,Sheet2!$A:$G,7,FALSE)</f>
        <v>0.74268246299999996</v>
      </c>
      <c r="F20" s="13">
        <v>-0.1983122180000001</v>
      </c>
      <c r="G20" s="13">
        <v>0.78925256220444029</v>
      </c>
      <c r="H20" s="4">
        <v>6.48</v>
      </c>
      <c r="I20" s="4">
        <v>9</v>
      </c>
      <c r="J20" s="13">
        <v>2.5199999999999996</v>
      </c>
      <c r="K20" s="13" t="str">
        <v xml:space="preserve">Wobble </v>
      </c>
      <c r="L20" s="13" t="str">
        <v>WC</v>
      </c>
      <c r="M20" s="13" t="str">
        <v>Wobble  ⇒ WC</v>
      </c>
      <c r="N20" s="13">
        <v>403</v>
      </c>
    </row>
    <row r="21" spans="1:14" x14ac:dyDescent="0.2">
      <c r="A21" s="14" t="s">
        <v>24</v>
      </c>
      <c r="B21" s="17" t="s">
        <v>291</v>
      </c>
      <c r="C21" s="13">
        <f>VLOOKUP(B21,Sheet2!$A:$G,7,FALSE)</f>
        <v>2.344419496</v>
      </c>
      <c r="D21" s="17" t="s">
        <v>298</v>
      </c>
      <c r="E21" s="13">
        <f>VLOOKUP(D21,Sheet2!$A:$G,7,FALSE)</f>
        <v>0.78347950600000005</v>
      </c>
      <c r="F21" s="13">
        <v>-1.5609399900000001</v>
      </c>
      <c r="G21" s="13">
        <v>0.33418912755876523</v>
      </c>
      <c r="H21" s="4">
        <v>9.9600000000000009</v>
      </c>
      <c r="I21" s="4">
        <v>7.28</v>
      </c>
      <c r="J21" s="13">
        <v>-2.6800000000000006</v>
      </c>
      <c r="K21" s="13" t="str">
        <v>Mixed</v>
      </c>
      <c r="L21" s="13" t="str">
        <v>Mixed</v>
      </c>
      <c r="M21" s="13" t="str">
        <v>Mixed ⇒ Mixed</v>
      </c>
      <c r="N21" s="13">
        <v>645.33333333333337</v>
      </c>
    </row>
    <row r="22" spans="1:14" x14ac:dyDescent="0.2">
      <c r="A22" s="14" t="s">
        <v>25</v>
      </c>
      <c r="B22" s="17" t="s">
        <v>299</v>
      </c>
      <c r="C22" s="13">
        <f>VLOOKUP(B22,Sheet2!$A:$G,7,FALSE)</f>
        <v>0.938756323</v>
      </c>
      <c r="D22" s="17" t="s">
        <v>300</v>
      </c>
      <c r="E22" s="13">
        <f>VLOOKUP(D22,Sheet2!$A:$G,7,FALSE)</f>
        <v>1.061243677</v>
      </c>
      <c r="F22" s="13">
        <v>0.12248735399999999</v>
      </c>
      <c r="G22" s="13">
        <v>1.130478326482601</v>
      </c>
      <c r="H22" s="4">
        <v>5.9</v>
      </c>
      <c r="I22" s="4">
        <v>10</v>
      </c>
      <c r="J22" s="13">
        <v>4.0999999999999996</v>
      </c>
      <c r="K22" s="13" t="str">
        <v xml:space="preserve">Wobble </v>
      </c>
      <c r="L22" s="13" t="str">
        <v>WC</v>
      </c>
      <c r="M22" s="13" t="str">
        <v>Wobble  ⇒ WC</v>
      </c>
      <c r="N22" s="13">
        <v>277</v>
      </c>
    </row>
    <row r="23" spans="1:14" x14ac:dyDescent="0.2">
      <c r="A23" s="14" t="s">
        <v>26</v>
      </c>
      <c r="B23" s="17" t="s">
        <v>301</v>
      </c>
      <c r="C23" s="13">
        <f>VLOOKUP(B23,Sheet2!$A:$G,7,FALSE)</f>
        <v>0.81039298400000004</v>
      </c>
      <c r="D23" s="17" t="s">
        <v>291</v>
      </c>
      <c r="E23" s="13">
        <f>VLOOKUP(D23,Sheet2!$A:$G,7,FALSE)</f>
        <v>2.344419496</v>
      </c>
      <c r="F23" s="13">
        <v>1.5340265120000001</v>
      </c>
      <c r="G23" s="13">
        <v>2.8929415015764746</v>
      </c>
      <c r="H23" s="4">
        <v>9</v>
      </c>
      <c r="I23" s="4">
        <v>9.9600000000000009</v>
      </c>
      <c r="J23" s="13">
        <v>0.96000000000000085</v>
      </c>
      <c r="K23" s="13" t="str">
        <v>WC</v>
      </c>
      <c r="L23" s="13" t="str">
        <v>Mixed</v>
      </c>
      <c r="M23" s="13" t="str">
        <v>WC ⇒ Mixed</v>
      </c>
      <c r="N23" s="13">
        <v>200</v>
      </c>
    </row>
    <row r="24" spans="1:14" x14ac:dyDescent="0.2">
      <c r="A24" s="14" t="s">
        <v>27</v>
      </c>
      <c r="B24" s="17" t="s">
        <v>290</v>
      </c>
      <c r="C24" s="13">
        <f>VLOOKUP(B24,Sheet2!$A:$G,7,FALSE)</f>
        <v>1.150608552</v>
      </c>
      <c r="D24" s="17" t="s">
        <v>301</v>
      </c>
      <c r="E24" s="13">
        <f>VLOOKUP(D24,Sheet2!$A:$G,7,FALSE)</f>
        <v>0.81039298400000004</v>
      </c>
      <c r="F24" s="13">
        <v>-0.34021556799999997</v>
      </c>
      <c r="G24" s="13">
        <v>0.70431684397909811</v>
      </c>
      <c r="H24" s="4">
        <v>6.48</v>
      </c>
      <c r="I24" s="4">
        <v>9</v>
      </c>
      <c r="J24" s="13">
        <v>2.5199999999999996</v>
      </c>
      <c r="K24" s="13" t="str">
        <v xml:space="preserve">Wobble </v>
      </c>
      <c r="L24" s="13" t="str">
        <v>WC</v>
      </c>
      <c r="M24" s="13" t="str">
        <v>Wobble  ⇒ WC</v>
      </c>
      <c r="N24" s="13">
        <v>227</v>
      </c>
    </row>
    <row r="25" spans="1:14" x14ac:dyDescent="0.2">
      <c r="A25" s="14" t="s">
        <v>28</v>
      </c>
      <c r="B25" s="17" t="s">
        <v>289</v>
      </c>
      <c r="C25" s="13">
        <f>VLOOKUP(B25,Sheet2!$A:$G,7,FALSE)</f>
        <v>0.92056584600000002</v>
      </c>
      <c r="D25" s="17" t="s">
        <v>277</v>
      </c>
      <c r="E25" s="13">
        <f>VLOOKUP(D25,Sheet2!$A:$G,7,FALSE)</f>
        <v>0.43835461399999998</v>
      </c>
      <c r="F25" s="13">
        <v>-0.48221123200000005</v>
      </c>
      <c r="G25" s="13">
        <v>0.47617953230039772</v>
      </c>
      <c r="H25" s="4">
        <v>8</v>
      </c>
      <c r="I25" s="4">
        <v>6.5600000000000005</v>
      </c>
      <c r="J25" s="13">
        <v>-1.4399999999999995</v>
      </c>
      <c r="K25" s="13" t="str">
        <v>WC</v>
      </c>
      <c r="L25" s="13" t="str">
        <v xml:space="preserve">Mixed </v>
      </c>
      <c r="M25" s="13" t="str">
        <v xml:space="preserve">WC ⇒ Mixed </v>
      </c>
      <c r="N25" s="13">
        <v>111</v>
      </c>
    </row>
    <row r="26" spans="1:14" x14ac:dyDescent="0.2">
      <c r="A26" s="14" t="s">
        <v>29</v>
      </c>
      <c r="B26" s="17" t="s">
        <v>303</v>
      </c>
      <c r="C26" s="13">
        <f>VLOOKUP(B26,Sheet2!$A:$G,7,FALSE)</f>
        <v>0.99692201700000005</v>
      </c>
      <c r="D26" s="17" t="s">
        <v>273</v>
      </c>
      <c r="E26" s="13">
        <f>VLOOKUP(D26,Sheet2!$A:$G,7,FALSE)</f>
        <v>0.64627720600000005</v>
      </c>
      <c r="F26" s="13">
        <v>-0.350644811</v>
      </c>
      <c r="G26" s="13">
        <v>0.64827257797437132</v>
      </c>
      <c r="H26" s="4">
        <v>7.88</v>
      </c>
      <c r="I26" s="4">
        <v>8.26</v>
      </c>
      <c r="J26" s="29">
        <v>0.37999999999999989</v>
      </c>
      <c r="K26" s="13" t="str">
        <v>Mixed</v>
      </c>
      <c r="L26" s="13" t="str">
        <v>Mixed</v>
      </c>
      <c r="M26" s="13" t="str">
        <v>Mixed ⇒ Mixed</v>
      </c>
      <c r="N26" s="13">
        <v>415</v>
      </c>
    </row>
    <row r="27" spans="1:14" x14ac:dyDescent="0.2">
      <c r="A27" s="14" t="s">
        <v>30</v>
      </c>
      <c r="B27" s="17" t="s">
        <v>270</v>
      </c>
      <c r="C27" s="13">
        <f>VLOOKUP(B27,Sheet2!$A:$G,7,FALSE)</f>
        <v>0.64109951200000004</v>
      </c>
      <c r="D27" s="17" t="s">
        <v>302</v>
      </c>
      <c r="E27" s="13">
        <f>VLOOKUP(D27,Sheet2!$A:$G,7,FALSE)</f>
        <v>1.2059534119999999</v>
      </c>
      <c r="F27" s="13">
        <v>0.56485389999999991</v>
      </c>
      <c r="G27" s="13">
        <v>1.8810705505575238</v>
      </c>
      <c r="H27" s="4">
        <v>6.0069999999999997</v>
      </c>
      <c r="I27" s="4">
        <v>5.92</v>
      </c>
      <c r="J27" s="13">
        <v>-8.6999999999999744E-2</v>
      </c>
      <c r="K27" s="13" t="str">
        <v>Mixed</v>
      </c>
      <c r="L27" s="13" t="str">
        <v>Mixed</v>
      </c>
      <c r="M27" s="13" t="str">
        <v>Mixed ⇒ Mixed</v>
      </c>
      <c r="N27" s="13">
        <v>113</v>
      </c>
    </row>
    <row r="28" spans="1:14" x14ac:dyDescent="0.2">
      <c r="A28" s="14" t="s">
        <v>31</v>
      </c>
      <c r="B28" s="17" t="s">
        <v>296</v>
      </c>
      <c r="C28" s="13">
        <f>VLOOKUP(B28,Sheet2!$A:$G,7,FALSE)</f>
        <v>0.92781095599999996</v>
      </c>
      <c r="D28" s="17" t="s">
        <v>294</v>
      </c>
      <c r="E28" s="13">
        <f>VLOOKUP(D28,Sheet2!$A:$G,7,FALSE)</f>
        <v>0.327807864</v>
      </c>
      <c r="F28" s="13">
        <v>-0.6000030919999999</v>
      </c>
      <c r="G28" s="13">
        <v>0.35331320661835341</v>
      </c>
      <c r="H28" s="4">
        <v>4.0090000000000003</v>
      </c>
      <c r="I28" s="4">
        <v>5.28</v>
      </c>
      <c r="J28" s="13">
        <v>1.2709999999999999</v>
      </c>
      <c r="K28" s="13" t="str">
        <v>Mixed</v>
      </c>
      <c r="L28" s="13" t="str">
        <v>Mixed</v>
      </c>
      <c r="M28" s="13" t="str">
        <v>Mixed ⇒ Mixed</v>
      </c>
      <c r="N28" s="13">
        <v>552</v>
      </c>
    </row>
    <row r="29" spans="1:14" x14ac:dyDescent="0.2">
      <c r="A29" s="14" t="s">
        <v>32</v>
      </c>
      <c r="B29" s="17" t="s">
        <v>289</v>
      </c>
      <c r="C29" s="13">
        <f>VLOOKUP(B29,Sheet2!$A:$G,7,FALSE)</f>
        <v>0.92056584600000002</v>
      </c>
      <c r="D29" s="17" t="s">
        <v>279</v>
      </c>
      <c r="E29" s="13">
        <f>VLOOKUP(D29,Sheet2!$A:$G,7,FALSE)</f>
        <v>1.050703986</v>
      </c>
      <c r="F29" s="13">
        <v>0.13013814000000001</v>
      </c>
      <c r="G29" s="13">
        <v>1.1413675518872117</v>
      </c>
      <c r="H29" s="4">
        <v>8</v>
      </c>
      <c r="I29" s="4">
        <v>26</v>
      </c>
      <c r="J29" s="13">
        <v>18</v>
      </c>
      <c r="K29" s="13" t="str">
        <v>WC</v>
      </c>
      <c r="L29" s="13" t="str">
        <v>WC</v>
      </c>
      <c r="M29" s="13" t="str">
        <v>WC ⇒ WC</v>
      </c>
      <c r="N29" s="13">
        <v>529</v>
      </c>
    </row>
    <row r="30" spans="1:14" x14ac:dyDescent="0.2">
      <c r="A30" s="14" t="s">
        <v>33</v>
      </c>
      <c r="B30" s="17" t="s">
        <v>276</v>
      </c>
      <c r="C30" s="13">
        <f>VLOOKUP(B30,Sheet2!$A:$G,7,FALSE)</f>
        <v>1.1520954859999999</v>
      </c>
      <c r="D30" s="17" t="s">
        <v>308</v>
      </c>
      <c r="E30" s="13">
        <f>VLOOKUP(D30,Sheet2!$A:$G,7,FALSE)</f>
        <v>1.3856857979999999</v>
      </c>
      <c r="F30" s="13">
        <v>0.23359031200000002</v>
      </c>
      <c r="G30" s="13">
        <v>1.2027525624729338</v>
      </c>
      <c r="H30" s="4">
        <v>6.0090000000000003</v>
      </c>
      <c r="I30" s="4">
        <v>6.48</v>
      </c>
      <c r="J30" s="13">
        <v>0.47100000000000009</v>
      </c>
      <c r="K30" s="13" t="str">
        <v>Mixed</v>
      </c>
      <c r="L30" s="13" t="str">
        <v xml:space="preserve">Wobble </v>
      </c>
      <c r="M30" s="13" t="str">
        <v xml:space="preserve">Mixed ⇒ Wobble </v>
      </c>
      <c r="N30" s="13">
        <v>237</v>
      </c>
    </row>
    <row r="31" spans="1:14" x14ac:dyDescent="0.2">
      <c r="A31" s="14" t="s">
        <v>34</v>
      </c>
      <c r="B31" s="17" t="s">
        <v>292</v>
      </c>
      <c r="C31" s="13">
        <f>VLOOKUP(B31,Sheet2!$A:$G,7,FALSE)</f>
        <v>0.94109103199999999</v>
      </c>
      <c r="D31" s="17" t="s">
        <v>293</v>
      </c>
      <c r="E31" s="13">
        <f>VLOOKUP(D31,Sheet2!$A:$G,7,FALSE)</f>
        <v>1.0589089679999999</v>
      </c>
      <c r="F31" s="13">
        <v>0.1178179359999999</v>
      </c>
      <c r="G31" s="13">
        <v>1.1251929218256538</v>
      </c>
      <c r="H31" s="4">
        <v>7.67</v>
      </c>
      <c r="I31" s="4">
        <v>13</v>
      </c>
      <c r="J31" s="13">
        <v>5.33</v>
      </c>
      <c r="K31" s="13" t="str">
        <v xml:space="preserve">Wobble </v>
      </c>
      <c r="L31" s="13" t="str">
        <v>WC</v>
      </c>
      <c r="M31" s="13" t="str">
        <v>Wobble  ⇒ WC</v>
      </c>
      <c r="N31" s="13">
        <v>301</v>
      </c>
    </row>
    <row r="32" spans="1:14" x14ac:dyDescent="0.2">
      <c r="A32" s="14" t="s">
        <v>35</v>
      </c>
      <c r="B32" s="17" t="s">
        <v>266</v>
      </c>
      <c r="C32" s="13">
        <f>VLOOKUP(B32,Sheet2!$A:$G,7,FALSE)</f>
        <v>1.093777475</v>
      </c>
      <c r="D32" s="17" t="s">
        <v>267</v>
      </c>
      <c r="E32" s="13">
        <f>VLOOKUP(D32,Sheet2!$A:$G,7,FALSE)</f>
        <v>0.906222525</v>
      </c>
      <c r="F32" s="13">
        <v>-0.18755495</v>
      </c>
      <c r="G32" s="13">
        <v>0.82852549601096881</v>
      </c>
      <c r="H32" s="4">
        <v>13</v>
      </c>
      <c r="I32" s="4">
        <v>7.67</v>
      </c>
      <c r="J32" s="13">
        <v>-5.33</v>
      </c>
      <c r="K32" s="13" t="str">
        <v>WC</v>
      </c>
      <c r="L32" s="13" t="str">
        <v xml:space="preserve">Wobble </v>
      </c>
      <c r="M32" s="13" t="str">
        <v xml:space="preserve">WC ⇒ Wobble </v>
      </c>
      <c r="N32" s="13">
        <v>464</v>
      </c>
    </row>
    <row r="33" spans="1:14" x14ac:dyDescent="0.2">
      <c r="A33" s="14" t="s">
        <v>36</v>
      </c>
      <c r="B33" s="17" t="s">
        <v>304</v>
      </c>
      <c r="C33" s="13">
        <f>VLOOKUP(B33,Sheet2!$A:$G,7,FALSE)</f>
        <v>1.148403034</v>
      </c>
      <c r="D33" s="17" t="s">
        <v>305</v>
      </c>
      <c r="E33" s="13">
        <f>VLOOKUP(D33,Sheet2!$A:$G,7,FALSE)</f>
        <v>0.85159696600000001</v>
      </c>
      <c r="F33" s="13">
        <v>-0.29680606799999998</v>
      </c>
      <c r="G33" s="13">
        <v>0.7415488646296976</v>
      </c>
      <c r="H33" s="4">
        <v>9</v>
      </c>
      <c r="I33" s="4">
        <v>5.31</v>
      </c>
      <c r="J33" s="13">
        <v>-3.6900000000000004</v>
      </c>
      <c r="K33" s="13" t="str">
        <v>WC</v>
      </c>
      <c r="L33" s="13" t="str">
        <v xml:space="preserve">Wobble </v>
      </c>
      <c r="M33" s="13" t="str">
        <v xml:space="preserve">WC ⇒ Wobble </v>
      </c>
      <c r="N33" s="13">
        <v>630</v>
      </c>
    </row>
    <row r="34" spans="1:14" x14ac:dyDescent="0.2">
      <c r="A34" s="14" t="s">
        <v>37</v>
      </c>
      <c r="B34" s="17" t="s">
        <v>309</v>
      </c>
      <c r="C34" s="13">
        <f>VLOOKUP(B34,Sheet2!$A:$G,7,FALSE)</f>
        <v>1.277161451</v>
      </c>
      <c r="D34" s="17" t="s">
        <v>295</v>
      </c>
      <c r="E34" s="13">
        <f>VLOOKUP(D34,Sheet2!$A:$G,7,FALSE)</f>
        <v>1.127142128</v>
      </c>
      <c r="F34" s="13">
        <v>-0.15001932299999998</v>
      </c>
      <c r="G34" s="13">
        <v>0.88253691584369631</v>
      </c>
      <c r="H34" s="4">
        <v>6.48</v>
      </c>
      <c r="I34" s="4">
        <v>9</v>
      </c>
      <c r="J34" s="13">
        <v>2.5199999999999996</v>
      </c>
      <c r="K34" s="13" t="str">
        <v xml:space="preserve">Wobble </v>
      </c>
      <c r="L34" s="13" t="str">
        <v>WC</v>
      </c>
      <c r="M34" s="13" t="str">
        <v>Wobble  ⇒ WC</v>
      </c>
      <c r="N34" s="13">
        <v>241</v>
      </c>
    </row>
    <row r="35" spans="1:14" x14ac:dyDescent="0.2">
      <c r="A35" s="14" t="s">
        <v>38</v>
      </c>
      <c r="B35" s="17" t="s">
        <v>310</v>
      </c>
      <c r="C35" s="13">
        <f>VLOOKUP(B35,Sheet2!$A:$G,7,FALSE)</f>
        <v>1.832233461</v>
      </c>
      <c r="D35" s="17" t="s">
        <v>283</v>
      </c>
      <c r="E35" s="13">
        <f>VLOOKUP(D35,Sheet2!$A:$G,7,FALSE)</f>
        <v>0.48408939499999998</v>
      </c>
      <c r="F35" s="13">
        <v>-1.3481440659999999</v>
      </c>
      <c r="G35" s="13">
        <v>0.26420726687078006</v>
      </c>
      <c r="H35" s="4">
        <v>14.6</v>
      </c>
      <c r="I35" s="4">
        <v>5.0090000000000003</v>
      </c>
      <c r="J35" s="13">
        <v>-9.5909999999999993</v>
      </c>
      <c r="K35" s="13" t="str">
        <v>Mixed</v>
      </c>
      <c r="L35" s="13" t="str">
        <v>Mixed</v>
      </c>
      <c r="M35" s="13" t="str">
        <v>Mixed ⇒ Mixed</v>
      </c>
      <c r="N35" s="13">
        <v>305</v>
      </c>
    </row>
    <row r="36" spans="1:14" x14ac:dyDescent="0.2">
      <c r="A36" s="15" t="s">
        <v>39</v>
      </c>
      <c r="B36" s="17" t="s">
        <v>278</v>
      </c>
      <c r="C36" s="13">
        <f>VLOOKUP(B36,Sheet2!$A:$G,7,FALSE)</f>
        <v>1.590375554</v>
      </c>
      <c r="D36" s="17" t="s">
        <v>279</v>
      </c>
      <c r="E36" s="13">
        <f>VLOOKUP(D36,Sheet2!$A:$G,7,FALSE)</f>
        <v>1.050703986</v>
      </c>
      <c r="F36" s="13">
        <v>-0.53967156799999993</v>
      </c>
      <c r="G36" s="13">
        <v>0.66066406978989567</v>
      </c>
      <c r="H36" s="4">
        <v>18.72</v>
      </c>
      <c r="I36" s="4">
        <v>26</v>
      </c>
      <c r="J36" s="13">
        <v>7.2800000000000011</v>
      </c>
      <c r="K36" s="13" t="str">
        <v xml:space="preserve">Wobble </v>
      </c>
      <c r="L36" s="13" t="str">
        <v>WC</v>
      </c>
      <c r="M36" s="13" t="str">
        <v>Wobble  ⇒ WC</v>
      </c>
      <c r="N36" s="13">
        <v>520</v>
      </c>
    </row>
    <row r="37" spans="1:14" x14ac:dyDescent="0.2">
      <c r="A37" s="14" t="s">
        <v>40</v>
      </c>
      <c r="B37" s="17" t="s">
        <v>300</v>
      </c>
      <c r="C37" s="13">
        <f>VLOOKUP(B37,Sheet2!$A:$G,7,FALSE)</f>
        <v>1.061243677</v>
      </c>
      <c r="D37" s="17" t="s">
        <v>299</v>
      </c>
      <c r="E37" s="13">
        <f>VLOOKUP(D37,Sheet2!$A:$G,7,FALSE)</f>
        <v>0.938756323</v>
      </c>
      <c r="F37" s="13">
        <v>-0.12248735399999999</v>
      </c>
      <c r="G37" s="13">
        <v>0.88458131091413794</v>
      </c>
      <c r="H37" s="4">
        <v>10</v>
      </c>
      <c r="I37" s="4">
        <v>5.9</v>
      </c>
      <c r="J37" s="13">
        <v>-4.0999999999999996</v>
      </c>
      <c r="K37" s="13" t="str">
        <v>WC</v>
      </c>
      <c r="L37" s="13" t="str">
        <v xml:space="preserve">Wobble </v>
      </c>
      <c r="M37" s="13" t="str">
        <v xml:space="preserve">WC ⇒ Wobble </v>
      </c>
      <c r="N37" s="13">
        <v>266</v>
      </c>
    </row>
    <row r="38" spans="1:14" x14ac:dyDescent="0.2">
      <c r="A38" s="15" t="s">
        <v>41</v>
      </c>
      <c r="B38" s="17" t="s">
        <v>302</v>
      </c>
      <c r="C38" s="13">
        <f>VLOOKUP(B38,Sheet2!$A:$G,7,FALSE)</f>
        <v>1.2059534119999999</v>
      </c>
      <c r="D38" s="17" t="s">
        <v>311</v>
      </c>
      <c r="E38" s="13">
        <f>VLOOKUP(D38,Sheet2!$A:$G,7,FALSE)</f>
        <v>0.47526097499999997</v>
      </c>
      <c r="F38" s="13">
        <v>-0.73069243699999997</v>
      </c>
      <c r="G38" s="13">
        <v>0.3940956344340108</v>
      </c>
      <c r="H38" s="4">
        <v>5.92</v>
      </c>
      <c r="I38" s="4">
        <v>7</v>
      </c>
      <c r="J38" s="13">
        <v>1.08</v>
      </c>
      <c r="K38" s="13" t="str">
        <v>Mixed</v>
      </c>
      <c r="L38" s="13" t="str">
        <v>WC</v>
      </c>
      <c r="M38" s="13" t="str">
        <v>Mixed ⇒ WC</v>
      </c>
      <c r="N38" s="13">
        <v>147</v>
      </c>
    </row>
    <row r="39" spans="1:14" x14ac:dyDescent="0.2">
      <c r="A39" s="14" t="s">
        <v>42</v>
      </c>
      <c r="B39" s="17" t="s">
        <v>306</v>
      </c>
      <c r="C39" s="13">
        <f>VLOOKUP(B39,Sheet2!$A:$G,7,FALSE)</f>
        <v>1.1104914889999999</v>
      </c>
      <c r="D39" s="17" t="s">
        <v>307</v>
      </c>
      <c r="E39" s="13">
        <f>VLOOKUP(D39,Sheet2!$A:$G,7,FALSE)</f>
        <v>0.88950851099999995</v>
      </c>
      <c r="F39" s="13">
        <v>-0.220982978</v>
      </c>
      <c r="G39" s="13">
        <v>0.80100434790455199</v>
      </c>
      <c r="H39" s="4">
        <v>18.84</v>
      </c>
      <c r="I39" s="4">
        <v>12</v>
      </c>
      <c r="J39" s="13">
        <v>-6.84</v>
      </c>
      <c r="K39" s="13" t="str">
        <v>Mixed</v>
      </c>
      <c r="L39" s="13" t="str">
        <v>WC</v>
      </c>
      <c r="M39" s="13" t="str">
        <v>Mixed ⇒ WC</v>
      </c>
      <c r="N39" s="13">
        <v>502</v>
      </c>
    </row>
    <row r="40" spans="1:14" x14ac:dyDescent="0.2">
      <c r="A40" s="15" t="s">
        <v>43</v>
      </c>
      <c r="B40" s="17" t="s">
        <v>266</v>
      </c>
      <c r="C40" s="13">
        <f>VLOOKUP(B40,Sheet2!$A:$G,7,FALSE)</f>
        <v>1.093777475</v>
      </c>
      <c r="D40" s="17" t="s">
        <v>267</v>
      </c>
      <c r="E40" s="13">
        <f>VLOOKUP(D40,Sheet2!$A:$G,7,FALSE)</f>
        <v>0.906222525</v>
      </c>
      <c r="F40" s="13">
        <v>-0.18755495</v>
      </c>
      <c r="G40" s="13">
        <v>0.82852549601096881</v>
      </c>
      <c r="H40" s="4">
        <v>13</v>
      </c>
      <c r="I40" s="4">
        <v>7.67</v>
      </c>
      <c r="J40" s="13">
        <v>-5.33</v>
      </c>
      <c r="K40" s="13" t="str">
        <v>WC</v>
      </c>
      <c r="L40" s="13" t="str">
        <v xml:space="preserve">Wobble </v>
      </c>
      <c r="M40" s="13" t="str">
        <v xml:space="preserve">WC ⇒ Wobble </v>
      </c>
      <c r="N40" s="13">
        <v>369</v>
      </c>
    </row>
    <row r="41" spans="1:14" x14ac:dyDescent="0.2">
      <c r="A41" s="15" t="s">
        <v>44</v>
      </c>
      <c r="B41" s="17" t="s">
        <v>291</v>
      </c>
      <c r="C41" s="13">
        <f>VLOOKUP(B41,Sheet2!$A:$G,7,FALSE)</f>
        <v>2.344419496</v>
      </c>
      <c r="D41" s="17" t="s">
        <v>298</v>
      </c>
      <c r="E41" s="13">
        <f>VLOOKUP(D41,Sheet2!$A:$G,7,FALSE)</f>
        <v>0.78347950600000005</v>
      </c>
      <c r="F41" s="13">
        <v>-1.5609399900000001</v>
      </c>
      <c r="G41" s="13">
        <v>0.33418912755876523</v>
      </c>
      <c r="H41" s="4">
        <v>9.9600000000000009</v>
      </c>
      <c r="I41" s="4">
        <v>7.28</v>
      </c>
      <c r="J41" s="13">
        <v>-2.6800000000000006</v>
      </c>
      <c r="K41" s="13" t="str">
        <v>Mixed</v>
      </c>
      <c r="L41" s="13" t="str">
        <v>Mixed</v>
      </c>
      <c r="M41" s="13" t="str">
        <v>Mixed ⇒ Mixed</v>
      </c>
      <c r="N41" s="13">
        <v>169.33333333333334</v>
      </c>
    </row>
    <row r="42" spans="1:14" x14ac:dyDescent="0.2">
      <c r="A42" s="15" t="s">
        <v>45</v>
      </c>
      <c r="B42" s="17" t="s">
        <v>280</v>
      </c>
      <c r="C42" s="13">
        <f>VLOOKUP(B42,Sheet2!$A:$G,7,FALSE)</f>
        <v>1.363005703</v>
      </c>
      <c r="D42" s="17" t="s">
        <v>281</v>
      </c>
      <c r="E42" s="13">
        <f>VLOOKUP(D42,Sheet2!$A:$G,7,FALSE)</f>
        <v>1.105097021</v>
      </c>
      <c r="F42" s="13">
        <v>-0.25790868200000006</v>
      </c>
      <c r="G42" s="13">
        <v>0.81077945497048298</v>
      </c>
      <c r="H42" s="4">
        <v>13.8</v>
      </c>
      <c r="I42" s="4">
        <v>16.77</v>
      </c>
      <c r="J42" s="13">
        <v>2.9699999999999989</v>
      </c>
      <c r="K42" s="13" t="str">
        <v>Mixed</v>
      </c>
      <c r="L42" s="13" t="str">
        <v>Mixed</v>
      </c>
      <c r="M42" s="13" t="str">
        <v>Mixed ⇒ Mixed</v>
      </c>
      <c r="N42" s="13">
        <v>70</v>
      </c>
    </row>
    <row r="43" spans="1:14" x14ac:dyDescent="0.2">
      <c r="A43" s="15" t="s">
        <v>46</v>
      </c>
      <c r="B43" s="17" t="s">
        <v>300</v>
      </c>
      <c r="C43" s="13">
        <f>VLOOKUP(B43,Sheet2!$A:$G,7,FALSE)</f>
        <v>1.061243677</v>
      </c>
      <c r="D43" s="17" t="s">
        <v>299</v>
      </c>
      <c r="E43" s="13">
        <f>VLOOKUP(D43,Sheet2!$A:$G,7,FALSE)</f>
        <v>0.938756323</v>
      </c>
      <c r="F43" s="13">
        <v>-0.12248735399999999</v>
      </c>
      <c r="G43" s="13">
        <v>0.88458131091413794</v>
      </c>
      <c r="H43" s="4">
        <v>10</v>
      </c>
      <c r="I43" s="4">
        <v>5.9</v>
      </c>
      <c r="J43" s="13">
        <v>-4.0999999999999996</v>
      </c>
      <c r="K43" s="13" t="str">
        <v>WC</v>
      </c>
      <c r="L43" s="13" t="str">
        <v xml:space="preserve">Wobble </v>
      </c>
      <c r="M43" s="13" t="str">
        <v xml:space="preserve">WC ⇒ Wobble </v>
      </c>
      <c r="N43" s="13">
        <v>507</v>
      </c>
    </row>
    <row r="44" spans="1:14" x14ac:dyDescent="0.2">
      <c r="A44" s="15" t="s">
        <v>47</v>
      </c>
      <c r="B44" s="17" t="s">
        <v>295</v>
      </c>
      <c r="C44" s="13">
        <f>VLOOKUP(B44,Sheet2!$A:$G,7,FALSE)</f>
        <v>1.127142128</v>
      </c>
      <c r="D44" s="17" t="s">
        <v>296</v>
      </c>
      <c r="E44" s="13">
        <f>VLOOKUP(D44,Sheet2!$A:$G,7,FALSE)</f>
        <v>0.92781095599999996</v>
      </c>
      <c r="F44" s="13">
        <v>-0.19933117200000006</v>
      </c>
      <c r="G44" s="13">
        <v>0.823153471910687</v>
      </c>
      <c r="H44" s="4">
        <v>9</v>
      </c>
      <c r="I44" s="4">
        <v>4.0090000000000003</v>
      </c>
      <c r="J44" s="13">
        <v>-4.9909999999999997</v>
      </c>
      <c r="K44" s="13" t="str">
        <v>WC</v>
      </c>
      <c r="L44" s="13" t="str">
        <v>Mixed</v>
      </c>
      <c r="M44" s="13" t="str">
        <v>WC ⇒ Mixed</v>
      </c>
      <c r="N44" s="13">
        <v>2</v>
      </c>
    </row>
    <row r="45" spans="1:14" x14ac:dyDescent="0.2">
      <c r="A45" s="15" t="s">
        <v>48</v>
      </c>
      <c r="B45" s="17" t="s">
        <v>312</v>
      </c>
      <c r="C45" s="13">
        <f>VLOOKUP(B45,Sheet2!$A:$G,7,FALSE)</f>
        <v>1.0368922490000001</v>
      </c>
      <c r="D45" s="17" t="s">
        <v>313</v>
      </c>
      <c r="E45" s="13">
        <f>VLOOKUP(D45,Sheet2!$A:$G,7,FALSE)</f>
        <v>0.96310775100000001</v>
      </c>
      <c r="F45" s="13">
        <v>-7.3784498000000087E-2</v>
      </c>
      <c r="G45" s="13">
        <v>0.92884072759618042</v>
      </c>
      <c r="H45" s="4">
        <v>25</v>
      </c>
      <c r="I45" s="4">
        <v>14.75</v>
      </c>
      <c r="J45" s="13">
        <v>-10.25</v>
      </c>
      <c r="K45" s="13" t="str">
        <v>WC</v>
      </c>
      <c r="L45" s="13" t="str">
        <v xml:space="preserve">Wobble </v>
      </c>
      <c r="M45" s="13" t="str">
        <v xml:space="preserve">WC ⇒ Wobble </v>
      </c>
      <c r="N45" s="13">
        <v>338</v>
      </c>
    </row>
    <row r="46" spans="1:14" x14ac:dyDescent="0.2">
      <c r="A46" s="14" t="s">
        <v>49</v>
      </c>
      <c r="B46" s="17" t="s">
        <v>310</v>
      </c>
      <c r="C46" s="13">
        <f>VLOOKUP(B46,Sheet2!$A:$G,7,FALSE)</f>
        <v>1.832233461</v>
      </c>
      <c r="D46" s="17" t="s">
        <v>283</v>
      </c>
      <c r="E46" s="13">
        <f>VLOOKUP(D46,Sheet2!$A:$G,7,FALSE)</f>
        <v>0.48408939499999998</v>
      </c>
      <c r="F46" s="13">
        <v>-1.3481440659999999</v>
      </c>
      <c r="G46" s="13">
        <v>0.26420726687078006</v>
      </c>
      <c r="H46" s="4">
        <v>14.6</v>
      </c>
      <c r="I46" s="4">
        <v>5.0090000000000003</v>
      </c>
      <c r="J46" s="13">
        <v>-9.5909999999999993</v>
      </c>
      <c r="K46" s="13" t="str">
        <v>Mixed</v>
      </c>
      <c r="L46" s="13" t="str">
        <v>Mixed</v>
      </c>
      <c r="M46" s="13" t="str">
        <v>Mixed ⇒ Mixed</v>
      </c>
      <c r="N46" s="13">
        <v>449</v>
      </c>
    </row>
    <row r="47" spans="1:14" x14ac:dyDescent="0.2">
      <c r="A47" s="15" t="s">
        <v>50</v>
      </c>
      <c r="B47" s="17" t="s">
        <v>300</v>
      </c>
      <c r="C47" s="13">
        <f>VLOOKUP(B47,Sheet2!$A:$G,7,FALSE)</f>
        <v>1.061243677</v>
      </c>
      <c r="D47" s="17" t="s">
        <v>299</v>
      </c>
      <c r="E47" s="13">
        <f>VLOOKUP(D47,Sheet2!$A:$G,7,FALSE)</f>
        <v>0.938756323</v>
      </c>
      <c r="F47" s="13">
        <v>-0.12248735399999999</v>
      </c>
      <c r="G47" s="13">
        <v>0.88458131091413794</v>
      </c>
      <c r="H47" s="4">
        <v>10</v>
      </c>
      <c r="I47" s="4">
        <v>5.9</v>
      </c>
      <c r="J47" s="13">
        <v>-4.0999999999999996</v>
      </c>
      <c r="K47" s="13" t="str">
        <v>WC</v>
      </c>
      <c r="L47" s="13" t="str">
        <v xml:space="preserve">Wobble </v>
      </c>
      <c r="M47" s="13" t="str">
        <v xml:space="preserve">WC ⇒ Wobble </v>
      </c>
      <c r="N47" s="13">
        <v>439</v>
      </c>
    </row>
    <row r="48" spans="1:14" x14ac:dyDescent="0.2">
      <c r="A48" s="15" t="s">
        <v>51</v>
      </c>
      <c r="B48" s="17" t="s">
        <v>291</v>
      </c>
      <c r="C48" s="13">
        <f>VLOOKUP(B48,Sheet2!$A:$G,7,FALSE)</f>
        <v>2.344419496</v>
      </c>
      <c r="D48" s="17" t="s">
        <v>314</v>
      </c>
      <c r="E48" s="13">
        <f>VLOOKUP(D48,Sheet2!$A:$G,7,FALSE)</f>
        <v>0.43313487299999998</v>
      </c>
      <c r="F48" s="13">
        <v>-1.911284623</v>
      </c>
      <c r="G48" s="13">
        <v>0.18475143793122592</v>
      </c>
      <c r="H48" s="4">
        <v>9.9600000000000009</v>
      </c>
      <c r="I48" s="4">
        <v>3.0089999999999999</v>
      </c>
      <c r="J48" s="13">
        <v>-6.9510000000000005</v>
      </c>
      <c r="K48" s="13" t="str">
        <v>Mixed</v>
      </c>
      <c r="L48" s="13" t="str">
        <v>Mixed</v>
      </c>
      <c r="M48" s="13" t="str">
        <v>Mixed ⇒ Mixed</v>
      </c>
      <c r="N48" s="13">
        <v>389</v>
      </c>
    </row>
    <row r="49" spans="1:14" x14ac:dyDescent="0.2">
      <c r="A49" s="14" t="s">
        <v>52</v>
      </c>
      <c r="B49" s="17" t="s">
        <v>310</v>
      </c>
      <c r="C49" s="13">
        <f>VLOOKUP(B49,Sheet2!$A:$G,7,FALSE)</f>
        <v>1.832233461</v>
      </c>
      <c r="D49" s="17" t="s">
        <v>297</v>
      </c>
      <c r="E49" s="13">
        <f>VLOOKUP(D49,Sheet2!$A:$G,7,FALSE)</f>
        <v>0.74268246299999996</v>
      </c>
      <c r="F49" s="13">
        <v>-1.089550998</v>
      </c>
      <c r="G49" s="13">
        <v>0.40534270266773609</v>
      </c>
      <c r="H49" s="4">
        <v>14.6</v>
      </c>
      <c r="I49" s="4">
        <v>9</v>
      </c>
      <c r="J49" s="13">
        <v>-5.6</v>
      </c>
      <c r="K49" s="13" t="str">
        <v>Mixed</v>
      </c>
      <c r="L49" s="13" t="str">
        <v>WC</v>
      </c>
      <c r="M49" s="13" t="str">
        <v>Mixed ⇒ WC</v>
      </c>
      <c r="N49" s="13">
        <v>124</v>
      </c>
    </row>
    <row r="50" spans="1:14" x14ac:dyDescent="0.2">
      <c r="A50" s="14" t="s">
        <v>53</v>
      </c>
      <c r="B50" s="17" t="s">
        <v>309</v>
      </c>
      <c r="C50" s="13">
        <f>VLOOKUP(B50,Sheet2!$A:$G,7,FALSE)</f>
        <v>1.277161451</v>
      </c>
      <c r="D50" s="17" t="s">
        <v>295</v>
      </c>
      <c r="E50" s="13">
        <f>VLOOKUP(D50,Sheet2!$A:$G,7,FALSE)</f>
        <v>1.127142128</v>
      </c>
      <c r="F50" s="13">
        <v>-0.15001932299999998</v>
      </c>
      <c r="G50" s="13">
        <v>0.88253691584369631</v>
      </c>
      <c r="H50" s="4">
        <v>6.48</v>
      </c>
      <c r="I50" s="4">
        <v>9</v>
      </c>
      <c r="J50" s="13">
        <v>2.5199999999999996</v>
      </c>
      <c r="K50" s="13" t="str">
        <v xml:space="preserve">Wobble </v>
      </c>
      <c r="L50" s="13" t="str">
        <v>WC</v>
      </c>
      <c r="M50" s="13" t="str">
        <v>Wobble  ⇒ WC</v>
      </c>
      <c r="N50" s="13">
        <v>205</v>
      </c>
    </row>
    <row r="51" spans="1:14" x14ac:dyDescent="0.2">
      <c r="A51" s="15" t="s">
        <v>54</v>
      </c>
      <c r="B51" s="17" t="s">
        <v>306</v>
      </c>
      <c r="C51" s="13">
        <f>VLOOKUP(B51,Sheet2!$A:$G,7,FALSE)</f>
        <v>1.1104914889999999</v>
      </c>
      <c r="D51" s="17" t="s">
        <v>307</v>
      </c>
      <c r="E51" s="13">
        <f>VLOOKUP(D51,Sheet2!$A:$G,7,FALSE)</f>
        <v>0.88950851099999995</v>
      </c>
      <c r="F51" s="13">
        <v>-0.220982978</v>
      </c>
      <c r="G51" s="13">
        <v>0.80100434790455199</v>
      </c>
      <c r="H51" s="4">
        <v>18.84</v>
      </c>
      <c r="I51" s="4">
        <v>12</v>
      </c>
      <c r="J51" s="13">
        <v>-6.84</v>
      </c>
      <c r="K51" s="13" t="str">
        <v>Mixed</v>
      </c>
      <c r="L51" s="13" t="str">
        <v>WC</v>
      </c>
      <c r="M51" s="13" t="str">
        <v>Mixed ⇒ WC</v>
      </c>
      <c r="N51" s="13">
        <v>453</v>
      </c>
    </row>
    <row r="52" spans="1:14" x14ac:dyDescent="0.2">
      <c r="A52" s="15" t="s">
        <v>55</v>
      </c>
      <c r="B52" s="17" t="s">
        <v>276</v>
      </c>
      <c r="C52" s="13">
        <f>VLOOKUP(B52,Sheet2!$A:$G,7,FALSE)</f>
        <v>1.1520954859999999</v>
      </c>
      <c r="D52" s="17" t="s">
        <v>268</v>
      </c>
      <c r="E52" s="13">
        <f>VLOOKUP(D52,Sheet2!$A:$G,7,FALSE)</f>
        <v>0.44551217100000001</v>
      </c>
      <c r="F52" s="13">
        <v>-0.70658331499999982</v>
      </c>
      <c r="G52" s="13">
        <v>0.38669726286906053</v>
      </c>
      <c r="H52" s="4">
        <v>6.0090000000000003</v>
      </c>
      <c r="I52" s="4">
        <v>6.92</v>
      </c>
      <c r="J52" s="13">
        <v>0.91099999999999959</v>
      </c>
      <c r="K52" s="13" t="str">
        <v>Mixed</v>
      </c>
      <c r="L52" s="13" t="str">
        <v>Mixed</v>
      </c>
      <c r="M52" s="13" t="str">
        <v>Mixed ⇒ Mixed</v>
      </c>
      <c r="N52" s="13">
        <v>23</v>
      </c>
    </row>
    <row r="53" spans="1:14" x14ac:dyDescent="0.2">
      <c r="A53" s="15" t="s">
        <v>56</v>
      </c>
      <c r="B53" s="17" t="s">
        <v>276</v>
      </c>
      <c r="C53" s="13">
        <f>VLOOKUP(B53,Sheet2!$A:$G,7,FALSE)</f>
        <v>1.1520954859999999</v>
      </c>
      <c r="D53" s="17" t="s">
        <v>268</v>
      </c>
      <c r="E53" s="13">
        <f>VLOOKUP(D53,Sheet2!$A:$G,7,FALSE)</f>
        <v>0.44551217100000001</v>
      </c>
      <c r="F53" s="13">
        <v>-0.70658331499999982</v>
      </c>
      <c r="G53" s="13">
        <v>0.38669726286906053</v>
      </c>
      <c r="H53" s="4">
        <v>6.0090000000000003</v>
      </c>
      <c r="I53" s="4">
        <v>6.92</v>
      </c>
      <c r="J53" s="13">
        <v>0.91099999999999959</v>
      </c>
      <c r="K53" s="13" t="str">
        <v>Mixed</v>
      </c>
      <c r="L53" s="13" t="str">
        <v>Mixed</v>
      </c>
      <c r="M53" s="13" t="str">
        <v>Mixed ⇒ Mixed</v>
      </c>
      <c r="N53" s="13">
        <v>150</v>
      </c>
    </row>
    <row r="54" spans="1:14" x14ac:dyDescent="0.2">
      <c r="A54" s="15" t="s">
        <v>57</v>
      </c>
      <c r="B54" s="17" t="s">
        <v>295</v>
      </c>
      <c r="C54" s="13">
        <f>VLOOKUP(B54,Sheet2!$A:$G,7,FALSE)</f>
        <v>1.127142128</v>
      </c>
      <c r="D54" s="17" t="s">
        <v>309</v>
      </c>
      <c r="E54" s="13">
        <f>VLOOKUP(D54,Sheet2!$A:$G,7,FALSE)</f>
        <v>1.277161451</v>
      </c>
      <c r="F54" s="13">
        <v>0.15001932299999998</v>
      </c>
      <c r="G54" s="13">
        <v>1.1330970773545606</v>
      </c>
      <c r="H54" s="4">
        <v>9</v>
      </c>
      <c r="I54" s="4">
        <v>6.48</v>
      </c>
      <c r="J54" s="13">
        <v>-2.5199999999999996</v>
      </c>
      <c r="K54" s="13" t="str">
        <v>WC</v>
      </c>
      <c r="L54" s="13" t="str">
        <v xml:space="preserve">Wobble </v>
      </c>
      <c r="M54" s="13" t="str">
        <v xml:space="preserve">WC ⇒ Wobble </v>
      </c>
      <c r="N54" s="13">
        <v>535</v>
      </c>
    </row>
    <row r="55" spans="1:14" x14ac:dyDescent="0.2">
      <c r="A55" s="15" t="s">
        <v>58</v>
      </c>
      <c r="B55" s="17" t="s">
        <v>315</v>
      </c>
      <c r="C55" s="13">
        <f>VLOOKUP(B55,Sheet2!$A:$G,7,FALSE)</f>
        <v>0.46733211899999999</v>
      </c>
      <c r="D55" s="17" t="s">
        <v>316</v>
      </c>
      <c r="E55" s="13">
        <f>VLOOKUP(D55,Sheet2!$A:$G,7,FALSE)</f>
        <v>1.1041489799999999</v>
      </c>
      <c r="F55" s="13">
        <v>0.63681686100000001</v>
      </c>
      <c r="G55" s="13">
        <v>2.362664441645193</v>
      </c>
      <c r="H55" s="4">
        <v>6.24</v>
      </c>
      <c r="I55" s="4">
        <v>7.0090000000000003</v>
      </c>
      <c r="J55" s="13">
        <v>0.76900000000000013</v>
      </c>
      <c r="K55" s="13" t="str">
        <v>Mixed</v>
      </c>
      <c r="L55" s="13" t="str">
        <v>Mixed</v>
      </c>
      <c r="M55" s="13" t="str">
        <v>Mixed ⇒ Mixed</v>
      </c>
      <c r="N55" s="13">
        <v>112</v>
      </c>
    </row>
    <row r="56" spans="1:14" x14ac:dyDescent="0.2">
      <c r="A56" s="15" t="s">
        <v>59</v>
      </c>
      <c r="B56" s="17" t="s">
        <v>267</v>
      </c>
      <c r="C56" s="13">
        <f>VLOOKUP(B56,Sheet2!$A:$G,7,FALSE)</f>
        <v>0.906222525</v>
      </c>
      <c r="D56" s="17" t="s">
        <v>266</v>
      </c>
      <c r="E56" s="13">
        <f>VLOOKUP(D56,Sheet2!$A:$G,7,FALSE)</f>
        <v>1.093777475</v>
      </c>
      <c r="F56" s="13">
        <v>0.18755495</v>
      </c>
      <c r="G56" s="13">
        <v>1.2069634607680932</v>
      </c>
      <c r="H56" s="4">
        <v>7.67</v>
      </c>
      <c r="I56" s="4">
        <v>13</v>
      </c>
      <c r="J56" s="13">
        <v>5.33</v>
      </c>
      <c r="K56" s="13" t="str">
        <v xml:space="preserve">Wobble </v>
      </c>
      <c r="L56" s="13" t="str">
        <v>WC</v>
      </c>
      <c r="M56" s="13" t="str">
        <v>Wobble  ⇒ WC</v>
      </c>
      <c r="N56" s="13">
        <v>287</v>
      </c>
    </row>
    <row r="57" spans="1:14" x14ac:dyDescent="0.2">
      <c r="A57" s="15" t="s">
        <v>60</v>
      </c>
      <c r="B57" s="17" t="s">
        <v>306</v>
      </c>
      <c r="C57" s="13">
        <f>VLOOKUP(B57,Sheet2!$A:$G,7,FALSE)</f>
        <v>1.1104914889999999</v>
      </c>
      <c r="D57" s="17" t="s">
        <v>307</v>
      </c>
      <c r="E57" s="13">
        <f>VLOOKUP(D57,Sheet2!$A:$G,7,FALSE)</f>
        <v>0.88950851099999995</v>
      </c>
      <c r="F57" s="13">
        <v>-0.220982978</v>
      </c>
      <c r="G57" s="13">
        <v>0.80100434790455199</v>
      </c>
      <c r="H57" s="4">
        <v>18.84</v>
      </c>
      <c r="I57" s="4">
        <v>12</v>
      </c>
      <c r="J57" s="13">
        <v>-6.84</v>
      </c>
      <c r="K57" s="13" t="str">
        <v>Mixed</v>
      </c>
      <c r="L57" s="13" t="str">
        <v>WC</v>
      </c>
      <c r="M57" s="13" t="str">
        <v>Mixed ⇒ WC</v>
      </c>
      <c r="N57" s="13">
        <v>500</v>
      </c>
    </row>
    <row r="58" spans="1:14" x14ac:dyDescent="0.2">
      <c r="A58" s="15" t="s">
        <v>61</v>
      </c>
      <c r="B58" s="17" t="s">
        <v>272</v>
      </c>
      <c r="C58" s="13">
        <f>VLOOKUP(B58,Sheet2!$A:$G,7,FALSE)</f>
        <v>1.0106268650000001</v>
      </c>
      <c r="D58" s="17" t="s">
        <v>273</v>
      </c>
      <c r="E58" s="13">
        <f>VLOOKUP(D58,Sheet2!$A:$G,7,FALSE)</f>
        <v>0.64627720600000005</v>
      </c>
      <c r="F58" s="13">
        <v>-0.36434965900000005</v>
      </c>
      <c r="G58" s="13">
        <v>0.63948152219365351</v>
      </c>
      <c r="H58" s="4">
        <v>9</v>
      </c>
      <c r="I58" s="4">
        <v>8.26</v>
      </c>
      <c r="J58" s="13">
        <v>-0.74000000000000021</v>
      </c>
      <c r="K58" s="13" t="str">
        <v>WC</v>
      </c>
      <c r="L58" s="13" t="str">
        <v>Mixed</v>
      </c>
      <c r="M58" s="13" t="str">
        <v>WC ⇒ Mixed</v>
      </c>
      <c r="N58" s="13">
        <v>101</v>
      </c>
    </row>
    <row r="59" spans="1:14" x14ac:dyDescent="0.2">
      <c r="A59" s="15" t="s">
        <v>62</v>
      </c>
      <c r="B59" s="17" t="s">
        <v>298</v>
      </c>
      <c r="C59" s="13">
        <f>VLOOKUP(B59,Sheet2!$A:$G,7,FALSE)</f>
        <v>0.78347950600000005</v>
      </c>
      <c r="D59" s="17" t="s">
        <v>291</v>
      </c>
      <c r="E59" s="13">
        <f>VLOOKUP(D59,Sheet2!$A:$G,7,FALSE)</f>
        <v>2.344419496</v>
      </c>
      <c r="F59" s="13">
        <v>1.5609399900000001</v>
      </c>
      <c r="G59" s="13">
        <v>2.9923175756941878</v>
      </c>
      <c r="H59" s="4">
        <v>7.28</v>
      </c>
      <c r="I59" s="4">
        <v>9.9600000000000009</v>
      </c>
      <c r="J59" s="13">
        <v>2.6800000000000006</v>
      </c>
      <c r="K59" s="13" t="str">
        <v>Mixed</v>
      </c>
      <c r="L59" s="13" t="str">
        <v>Mixed</v>
      </c>
      <c r="M59" s="13" t="str">
        <v>Mixed ⇒ Mixed</v>
      </c>
      <c r="N59" s="13">
        <v>294.33333333333331</v>
      </c>
    </row>
    <row r="60" spans="1:14" x14ac:dyDescent="0.2">
      <c r="A60" s="15" t="s">
        <v>63</v>
      </c>
      <c r="B60" s="17" t="s">
        <v>312</v>
      </c>
      <c r="C60" s="13">
        <f>VLOOKUP(B60,Sheet2!$A:$G,7,FALSE)</f>
        <v>1.0368922490000001</v>
      </c>
      <c r="D60" s="17" t="s">
        <v>313</v>
      </c>
      <c r="E60" s="13">
        <f>VLOOKUP(D60,Sheet2!$A:$G,7,FALSE)</f>
        <v>0.96310775100000001</v>
      </c>
      <c r="F60" s="13">
        <v>-7.3784498000000087E-2</v>
      </c>
      <c r="G60" s="13">
        <v>0.92884072759618042</v>
      </c>
      <c r="H60" s="4">
        <v>25</v>
      </c>
      <c r="I60" s="4">
        <v>14.75</v>
      </c>
      <c r="J60" s="13">
        <v>-10.25</v>
      </c>
      <c r="K60" s="13" t="str">
        <v>WC</v>
      </c>
      <c r="L60" s="13" t="str">
        <v xml:space="preserve">Wobble </v>
      </c>
      <c r="M60" s="13" t="str">
        <v xml:space="preserve">WC ⇒ Wobble </v>
      </c>
      <c r="N60" s="13">
        <v>76</v>
      </c>
    </row>
    <row r="61" spans="1:14" x14ac:dyDescent="0.2">
      <c r="A61" s="15" t="s">
        <v>64</v>
      </c>
      <c r="B61" s="17" t="s">
        <v>297</v>
      </c>
      <c r="C61" s="13">
        <f>VLOOKUP(B61,Sheet2!$A:$G,7,FALSE)</f>
        <v>0.74268246299999996</v>
      </c>
      <c r="D61" s="17" t="s">
        <v>310</v>
      </c>
      <c r="E61" s="13">
        <f>VLOOKUP(D61,Sheet2!$A:$G,7,FALSE)</f>
        <v>1.832233461</v>
      </c>
      <c r="F61" s="13">
        <v>1.089550998</v>
      </c>
      <c r="G61" s="13">
        <v>2.4670482370067757</v>
      </c>
      <c r="H61" s="4">
        <v>9</v>
      </c>
      <c r="I61" s="4">
        <v>14.6</v>
      </c>
      <c r="J61" s="13">
        <v>5.6</v>
      </c>
      <c r="K61" s="13" t="str">
        <v>WC</v>
      </c>
      <c r="L61" s="13" t="str">
        <v>Mixed</v>
      </c>
      <c r="M61" s="13" t="str">
        <v>WC ⇒ Mixed</v>
      </c>
      <c r="N61" s="13">
        <v>178</v>
      </c>
    </row>
    <row r="62" spans="1:14" x14ac:dyDescent="0.2">
      <c r="A62" s="15" t="s">
        <v>65</v>
      </c>
      <c r="B62" s="17" t="s">
        <v>319</v>
      </c>
      <c r="C62" s="13">
        <f>VLOOKUP(B62,Sheet2!$A:$G,7,FALSE)</f>
        <v>0.47796459000000002</v>
      </c>
      <c r="D62" s="17" t="s">
        <v>298</v>
      </c>
      <c r="E62" s="13">
        <f>VLOOKUP(D62,Sheet2!$A:$G,7,FALSE)</f>
        <v>0.78347950600000005</v>
      </c>
      <c r="F62" s="13">
        <v>0.30551491600000003</v>
      </c>
      <c r="G62" s="13">
        <v>1.6391998955403788</v>
      </c>
      <c r="H62" s="4">
        <v>4</v>
      </c>
      <c r="I62" s="4">
        <v>7.28</v>
      </c>
      <c r="J62" s="13">
        <v>3.2800000000000002</v>
      </c>
      <c r="K62" s="13" t="str">
        <v>WC</v>
      </c>
      <c r="L62" s="13" t="str">
        <v>Mixed</v>
      </c>
      <c r="M62" s="13" t="str">
        <v>WC ⇒ Mixed</v>
      </c>
      <c r="N62" s="13">
        <v>475</v>
      </c>
    </row>
    <row r="63" spans="1:14" x14ac:dyDescent="0.2">
      <c r="A63" s="15" t="s">
        <v>66</v>
      </c>
      <c r="B63" s="17" t="s">
        <v>317</v>
      </c>
      <c r="C63" s="13">
        <f>VLOOKUP(B63,Sheet2!$A:$G,7,FALSE)</f>
        <v>0.86325781400000001</v>
      </c>
      <c r="D63" s="17" t="s">
        <v>318</v>
      </c>
      <c r="E63" s="13">
        <f>VLOOKUP(D63,Sheet2!$A:$G,7,FALSE)</f>
        <v>1.136742186</v>
      </c>
      <c r="F63" s="13">
        <v>0.27348437199999998</v>
      </c>
      <c r="G63" s="13">
        <v>1.3168049771050203</v>
      </c>
      <c r="H63" s="4">
        <v>8</v>
      </c>
      <c r="I63" s="4">
        <v>10.56</v>
      </c>
      <c r="J63" s="13">
        <v>2.5600000000000005</v>
      </c>
      <c r="K63" s="13" t="str">
        <v>WC</v>
      </c>
      <c r="L63" s="13" t="str">
        <v>Mixed</v>
      </c>
      <c r="M63" s="13" t="str">
        <v>WC ⇒ Mixed</v>
      </c>
      <c r="N63" s="13">
        <v>156</v>
      </c>
    </row>
    <row r="64" spans="1:14" x14ac:dyDescent="0.2">
      <c r="A64" s="15" t="s">
        <v>67</v>
      </c>
      <c r="B64" s="17" t="s">
        <v>306</v>
      </c>
      <c r="C64" s="13">
        <f>VLOOKUP(B64,Sheet2!$A:$G,7,FALSE)</f>
        <v>1.1104914889999999</v>
      </c>
      <c r="D64" s="17" t="s">
        <v>307</v>
      </c>
      <c r="E64" s="13">
        <f>VLOOKUP(D64,Sheet2!$A:$G,7,FALSE)</f>
        <v>0.88950851099999995</v>
      </c>
      <c r="F64" s="13">
        <v>-0.220982978</v>
      </c>
      <c r="G64" s="13">
        <v>0.80100434790455199</v>
      </c>
      <c r="H64" s="4">
        <v>18.84</v>
      </c>
      <c r="I64" s="4">
        <v>12</v>
      </c>
      <c r="J64" s="13">
        <v>-6.84</v>
      </c>
      <c r="K64" s="13" t="str">
        <v>Mixed</v>
      </c>
      <c r="L64" s="13" t="str">
        <v>WC</v>
      </c>
      <c r="M64" s="13" t="str">
        <v>Mixed ⇒ WC</v>
      </c>
      <c r="N64" s="13">
        <v>452</v>
      </c>
    </row>
    <row r="65" spans="1:14" x14ac:dyDescent="0.2">
      <c r="A65" s="14" t="s">
        <v>68</v>
      </c>
      <c r="B65" s="17" t="s">
        <v>309</v>
      </c>
      <c r="C65" s="13">
        <f>VLOOKUP(B65,Sheet2!$A:$G,7,FALSE)</f>
        <v>1.277161451</v>
      </c>
      <c r="D65" s="17" t="s">
        <v>295</v>
      </c>
      <c r="E65" s="13">
        <f>VLOOKUP(D65,Sheet2!$A:$G,7,FALSE)</f>
        <v>1.127142128</v>
      </c>
      <c r="F65" s="13">
        <v>-0.15001932299999998</v>
      </c>
      <c r="G65" s="13">
        <v>0.88253691584369631</v>
      </c>
      <c r="H65" s="4">
        <v>6.48</v>
      </c>
      <c r="I65" s="4">
        <v>9</v>
      </c>
      <c r="J65" s="13">
        <v>2.5199999999999996</v>
      </c>
      <c r="K65" s="13" t="str">
        <v xml:space="preserve">Wobble </v>
      </c>
      <c r="L65" s="13" t="str">
        <v>WC</v>
      </c>
      <c r="M65" s="13" t="str">
        <v>Wobble  ⇒ WC</v>
      </c>
      <c r="N65" s="13">
        <v>353</v>
      </c>
    </row>
    <row r="66" spans="1:14" x14ac:dyDescent="0.2">
      <c r="A66" s="14" t="s">
        <v>69</v>
      </c>
      <c r="B66" s="17" t="s">
        <v>316</v>
      </c>
      <c r="C66" s="13">
        <f>VLOOKUP(B66,Sheet2!$A:$G,7,FALSE)</f>
        <v>1.1041489799999999</v>
      </c>
      <c r="D66" s="17" t="s">
        <v>315</v>
      </c>
      <c r="E66" s="13">
        <f>VLOOKUP(D66,Sheet2!$A:$G,7,FALSE)</f>
        <v>0.46733211899999999</v>
      </c>
      <c r="F66" s="13">
        <v>-0.63681686100000001</v>
      </c>
      <c r="G66" s="13">
        <v>0.42325096292712239</v>
      </c>
      <c r="H66" s="4">
        <v>7.0090000000000003</v>
      </c>
      <c r="I66" s="4">
        <v>6.24</v>
      </c>
      <c r="J66" s="13">
        <v>-0.76900000000000013</v>
      </c>
      <c r="K66" s="13" t="str">
        <v>Mixed</v>
      </c>
      <c r="L66" s="13" t="str">
        <v>Mixed</v>
      </c>
      <c r="M66" s="13" t="str">
        <v>Mixed ⇒ Mixed</v>
      </c>
      <c r="N66" s="13">
        <v>58</v>
      </c>
    </row>
    <row r="67" spans="1:14" x14ac:dyDescent="0.2">
      <c r="A67" s="15" t="s">
        <v>70</v>
      </c>
      <c r="B67" s="17" t="s">
        <v>298</v>
      </c>
      <c r="C67" s="13">
        <f>VLOOKUP(B67,Sheet2!$A:$G,7,FALSE)</f>
        <v>0.78347950600000005</v>
      </c>
      <c r="D67" s="17" t="s">
        <v>291</v>
      </c>
      <c r="E67" s="13">
        <f>VLOOKUP(D67,Sheet2!$A:$G,7,FALSE)</f>
        <v>2.344419496</v>
      </c>
      <c r="F67" s="13">
        <v>1.5609399900000001</v>
      </c>
      <c r="G67" s="13">
        <v>2.9923175756941878</v>
      </c>
      <c r="H67" s="4">
        <v>7.28</v>
      </c>
      <c r="I67" s="4">
        <v>9.9600000000000009</v>
      </c>
      <c r="J67" s="13">
        <v>2.6800000000000006</v>
      </c>
      <c r="K67" s="13" t="str">
        <v>Mixed</v>
      </c>
      <c r="L67" s="13" t="str">
        <v>Mixed</v>
      </c>
      <c r="M67" s="13" t="str">
        <v>Mixed ⇒ Mixed</v>
      </c>
      <c r="N67" s="13">
        <v>273.33333333333331</v>
      </c>
    </row>
    <row r="68" spans="1:14" x14ac:dyDescent="0.2">
      <c r="A68" s="15" t="s">
        <v>71</v>
      </c>
      <c r="B68" s="17" t="s">
        <v>292</v>
      </c>
      <c r="C68" s="13">
        <f>VLOOKUP(B68,Sheet2!$A:$G,7,FALSE)</f>
        <v>0.94109103199999999</v>
      </c>
      <c r="D68" s="17" t="s">
        <v>293</v>
      </c>
      <c r="E68" s="13">
        <f>VLOOKUP(D68,Sheet2!$A:$G,7,FALSE)</f>
        <v>1.0589089679999999</v>
      </c>
      <c r="F68" s="13">
        <v>0.1178179359999999</v>
      </c>
      <c r="G68" s="13">
        <v>1.1251929218256538</v>
      </c>
      <c r="H68" s="4">
        <v>7.67</v>
      </c>
      <c r="I68" s="4">
        <v>13</v>
      </c>
      <c r="J68" s="13">
        <v>5.33</v>
      </c>
      <c r="K68" s="13" t="str">
        <v xml:space="preserve">Wobble </v>
      </c>
      <c r="L68" s="13" t="str">
        <v>WC</v>
      </c>
      <c r="M68" s="13" t="str">
        <v>Wobble  ⇒ WC</v>
      </c>
      <c r="N68" s="13">
        <v>254</v>
      </c>
    </row>
    <row r="69" spans="1:14" x14ac:dyDescent="0.2">
      <c r="A69" s="15" t="s">
        <v>72</v>
      </c>
      <c r="B69" s="17" t="s">
        <v>298</v>
      </c>
      <c r="C69" s="13">
        <f>VLOOKUP(B69,Sheet2!$A:$G,7,FALSE)</f>
        <v>0.78347950600000005</v>
      </c>
      <c r="D69" s="17" t="s">
        <v>291</v>
      </c>
      <c r="E69" s="13">
        <f>VLOOKUP(D69,Sheet2!$A:$G,7,FALSE)</f>
        <v>2.344419496</v>
      </c>
      <c r="F69" s="13">
        <v>1.5609399900000001</v>
      </c>
      <c r="G69" s="13">
        <v>2.9923175756941878</v>
      </c>
      <c r="H69" s="4">
        <v>7.28</v>
      </c>
      <c r="I69" s="4">
        <v>9.9600000000000009</v>
      </c>
      <c r="J69" s="13">
        <v>2.6800000000000006</v>
      </c>
      <c r="K69" s="13" t="str">
        <v>Mixed</v>
      </c>
      <c r="L69" s="13" t="str">
        <v>Mixed</v>
      </c>
      <c r="M69" s="13" t="str">
        <v>Mixed ⇒ Mixed</v>
      </c>
      <c r="N69" s="13">
        <v>647.33333333333337</v>
      </c>
    </row>
    <row r="70" spans="1:14" x14ac:dyDescent="0.2">
      <c r="A70" s="15" t="s">
        <v>73</v>
      </c>
      <c r="B70" s="17" t="s">
        <v>313</v>
      </c>
      <c r="C70" s="13">
        <f>VLOOKUP(B70,Sheet2!$A:$G,7,FALSE)</f>
        <v>0.96310775100000001</v>
      </c>
      <c r="D70" s="17" t="s">
        <v>312</v>
      </c>
      <c r="E70" s="13">
        <f>VLOOKUP(D70,Sheet2!$A:$G,7,FALSE)</f>
        <v>1.0368922490000001</v>
      </c>
      <c r="F70" s="13">
        <v>7.3784498000000087E-2</v>
      </c>
      <c r="G70" s="13">
        <v>1.0766108443457019</v>
      </c>
      <c r="H70" s="4">
        <v>14.75</v>
      </c>
      <c r="I70" s="4">
        <v>25</v>
      </c>
      <c r="J70" s="13">
        <v>10.25</v>
      </c>
      <c r="K70" s="13" t="str">
        <v xml:space="preserve">Wobble </v>
      </c>
      <c r="L70" s="13" t="str">
        <v>WC</v>
      </c>
      <c r="M70" s="13" t="str">
        <v>Wobble  ⇒ WC</v>
      </c>
      <c r="N70" s="13">
        <v>5</v>
      </c>
    </row>
    <row r="71" spans="1:14" x14ac:dyDescent="0.2">
      <c r="A71" s="15" t="s">
        <v>74</v>
      </c>
      <c r="B71" s="17" t="s">
        <v>290</v>
      </c>
      <c r="C71" s="13">
        <f>VLOOKUP(B71,Sheet2!$A:$G,7,FALSE)</f>
        <v>1.150608552</v>
      </c>
      <c r="D71" s="17" t="s">
        <v>291</v>
      </c>
      <c r="E71" s="13">
        <f>VLOOKUP(D71,Sheet2!$A:$G,7,FALSE)</f>
        <v>2.344419496</v>
      </c>
      <c r="F71" s="13">
        <v>1.193810944</v>
      </c>
      <c r="G71" s="13">
        <v>2.0375474282064956</v>
      </c>
      <c r="H71" s="4">
        <v>6.48</v>
      </c>
      <c r="I71" s="4">
        <v>9.9600000000000009</v>
      </c>
      <c r="J71" s="13">
        <v>3.4800000000000004</v>
      </c>
      <c r="K71" s="13" t="str">
        <v xml:space="preserve">Wobble </v>
      </c>
      <c r="L71" s="13" t="str">
        <v>Mixed</v>
      </c>
      <c r="M71" s="13" t="str">
        <v>Wobble  ⇒ Mixed</v>
      </c>
      <c r="N71" s="13">
        <v>75</v>
      </c>
    </row>
    <row r="72" spans="1:14" x14ac:dyDescent="0.2">
      <c r="A72" s="15" t="s">
        <v>75</v>
      </c>
      <c r="B72" s="17" t="s">
        <v>280</v>
      </c>
      <c r="C72" s="13">
        <f>VLOOKUP(B72,Sheet2!$A:$G,7,FALSE)</f>
        <v>1.363005703</v>
      </c>
      <c r="D72" s="17" t="s">
        <v>281</v>
      </c>
      <c r="E72" s="13">
        <f>VLOOKUP(D72,Sheet2!$A:$G,7,FALSE)</f>
        <v>1.105097021</v>
      </c>
      <c r="F72" s="13">
        <v>-0.25790868200000006</v>
      </c>
      <c r="G72" s="13">
        <v>0.81077945497048298</v>
      </c>
      <c r="H72" s="4">
        <v>13.8</v>
      </c>
      <c r="I72" s="4">
        <v>16.77</v>
      </c>
      <c r="J72" s="13">
        <v>2.9699999999999989</v>
      </c>
      <c r="K72" s="13" t="str">
        <v>Mixed</v>
      </c>
      <c r="L72" s="13" t="str">
        <v>Mixed</v>
      </c>
      <c r="M72" s="13" t="str">
        <v>Mixed ⇒ Mixed</v>
      </c>
      <c r="N72" s="13">
        <v>619</v>
      </c>
    </row>
    <row r="73" spans="1:14" x14ac:dyDescent="0.2">
      <c r="A73" s="14" t="s">
        <v>76</v>
      </c>
      <c r="B73" s="17" t="s">
        <v>272</v>
      </c>
      <c r="C73" s="13">
        <f>VLOOKUP(B73,Sheet2!$A:$G,7,FALSE)</f>
        <v>1.0106268650000001</v>
      </c>
      <c r="D73" s="17" t="s">
        <v>273</v>
      </c>
      <c r="E73" s="13">
        <f>VLOOKUP(D73,Sheet2!$A:$G,7,FALSE)</f>
        <v>0.64627720600000005</v>
      </c>
      <c r="F73" s="13">
        <v>-0.36434965900000005</v>
      </c>
      <c r="G73" s="13">
        <v>0.63948152219365351</v>
      </c>
      <c r="H73" s="4">
        <v>9</v>
      </c>
      <c r="I73" s="4">
        <v>8.26</v>
      </c>
      <c r="J73" s="13">
        <v>-0.74000000000000021</v>
      </c>
      <c r="K73" s="13" t="str">
        <v>WC</v>
      </c>
      <c r="L73" s="13" t="str">
        <v>Mixed</v>
      </c>
      <c r="M73" s="13" t="str">
        <v>WC ⇒ Mixed</v>
      </c>
      <c r="N73" s="13">
        <v>262</v>
      </c>
    </row>
    <row r="74" spans="1:14" x14ac:dyDescent="0.2">
      <c r="A74" s="15" t="s">
        <v>77</v>
      </c>
      <c r="B74" s="17" t="s">
        <v>321</v>
      </c>
      <c r="C74" s="13">
        <f>VLOOKUP(B74,Sheet2!$A:$G,7,FALSE)</f>
        <v>1.285740549</v>
      </c>
      <c r="D74" s="17" t="s">
        <v>322</v>
      </c>
      <c r="E74" s="13">
        <f>VLOOKUP(D74,Sheet2!$A:$G,7,FALSE)</f>
        <v>1.1427783520000001</v>
      </c>
      <c r="F74" s="13">
        <v>-0.1429621969999999</v>
      </c>
      <c r="G74" s="13">
        <v>0.88880945140044743</v>
      </c>
      <c r="H74" s="4">
        <v>6.48</v>
      </c>
      <c r="I74" s="4">
        <v>9</v>
      </c>
      <c r="J74" s="13">
        <v>2.5199999999999996</v>
      </c>
      <c r="K74" s="13" t="str">
        <v xml:space="preserve">Wobble </v>
      </c>
      <c r="L74" s="13" t="str">
        <v>WC</v>
      </c>
      <c r="M74" s="13" t="str">
        <v>Wobble  ⇒ WC</v>
      </c>
      <c r="N74" s="13">
        <v>21</v>
      </c>
    </row>
    <row r="75" spans="1:14" x14ac:dyDescent="0.2">
      <c r="A75" s="14" t="s">
        <v>78</v>
      </c>
      <c r="B75" s="17" t="s">
        <v>295</v>
      </c>
      <c r="C75" s="13">
        <f>VLOOKUP(B75,Sheet2!$A:$G,7,FALSE)</f>
        <v>1.127142128</v>
      </c>
      <c r="D75" s="17" t="s">
        <v>309</v>
      </c>
      <c r="E75" s="13">
        <f>VLOOKUP(D75,Sheet2!$A:$G,7,FALSE)</f>
        <v>1.277161451</v>
      </c>
      <c r="F75" s="13">
        <v>0.15001932299999998</v>
      </c>
      <c r="G75" s="13">
        <v>1.1330970773545606</v>
      </c>
      <c r="H75" s="4">
        <v>9</v>
      </c>
      <c r="I75" s="4">
        <v>6.48</v>
      </c>
      <c r="J75" s="13">
        <v>-2.5199999999999996</v>
      </c>
      <c r="K75" s="13" t="str">
        <v>WC</v>
      </c>
      <c r="L75" s="13" t="str">
        <v xml:space="preserve">Wobble </v>
      </c>
      <c r="M75" s="13" t="str">
        <v xml:space="preserve">WC ⇒ Wobble </v>
      </c>
      <c r="N75" s="13">
        <v>232</v>
      </c>
    </row>
    <row r="76" spans="1:14" x14ac:dyDescent="0.2">
      <c r="A76" s="15" t="s">
        <v>79</v>
      </c>
      <c r="B76" s="17" t="s">
        <v>268</v>
      </c>
      <c r="C76" s="13">
        <f>VLOOKUP(B76,Sheet2!$A:$G,7,FALSE)</f>
        <v>0.44551217100000001</v>
      </c>
      <c r="D76" s="17" t="s">
        <v>269</v>
      </c>
      <c r="E76" s="13">
        <f>VLOOKUP(D76,Sheet2!$A:$G,7,FALSE)</f>
        <v>1.016706544</v>
      </c>
      <c r="F76" s="13">
        <v>0.57119437299999998</v>
      </c>
      <c r="G76" s="13">
        <v>2.2821072244062215</v>
      </c>
      <c r="H76" s="4">
        <v>6.92</v>
      </c>
      <c r="I76" s="4">
        <v>9</v>
      </c>
      <c r="J76" s="13">
        <v>2.08</v>
      </c>
      <c r="K76" s="13" t="str">
        <v>Mixed</v>
      </c>
      <c r="L76" s="13" t="str">
        <v>WC</v>
      </c>
      <c r="M76" s="13" t="str">
        <v>Mixed ⇒ WC</v>
      </c>
      <c r="N76" s="13">
        <v>434</v>
      </c>
    </row>
    <row r="77" spans="1:14" x14ac:dyDescent="0.2">
      <c r="A77" s="15" t="s">
        <v>80</v>
      </c>
      <c r="B77" s="17" t="s">
        <v>302</v>
      </c>
      <c r="C77" s="13">
        <f>VLOOKUP(B77,Sheet2!$A:$G,7,FALSE)</f>
        <v>1.2059534119999999</v>
      </c>
      <c r="D77" s="17" t="s">
        <v>270</v>
      </c>
      <c r="E77" s="13">
        <f>VLOOKUP(D77,Sheet2!$A:$G,7,FALSE)</f>
        <v>0.64109951200000004</v>
      </c>
      <c r="F77" s="13">
        <v>-0.56485389999999991</v>
      </c>
      <c r="G77" s="13">
        <v>0.53161217143270545</v>
      </c>
      <c r="H77" s="4">
        <v>5.92</v>
      </c>
      <c r="I77" s="4">
        <v>6.0069999999999997</v>
      </c>
      <c r="J77" s="13">
        <v>8.6999999999999744E-2</v>
      </c>
      <c r="K77" s="13" t="str">
        <v>Mixed</v>
      </c>
      <c r="L77" s="13" t="str">
        <v>Mixed</v>
      </c>
      <c r="M77" s="13" t="str">
        <v>Mixed ⇒ Mixed</v>
      </c>
      <c r="N77" s="13">
        <v>160</v>
      </c>
    </row>
    <row r="78" spans="1:14" x14ac:dyDescent="0.2">
      <c r="A78" s="15" t="s">
        <v>81</v>
      </c>
      <c r="B78" s="17" t="s">
        <v>278</v>
      </c>
      <c r="C78" s="13">
        <f>VLOOKUP(B78,Sheet2!$A:$G,7,FALSE)</f>
        <v>1.590375554</v>
      </c>
      <c r="D78" s="17" t="s">
        <v>279</v>
      </c>
      <c r="E78" s="13">
        <f>VLOOKUP(D78,Sheet2!$A:$G,7,FALSE)</f>
        <v>1.050703986</v>
      </c>
      <c r="F78" s="13">
        <v>-0.53967156799999993</v>
      </c>
      <c r="G78" s="13">
        <v>0.66066406978989567</v>
      </c>
      <c r="H78" s="4">
        <v>18.72</v>
      </c>
      <c r="I78" s="4">
        <v>26</v>
      </c>
      <c r="J78" s="13">
        <v>7.2800000000000011</v>
      </c>
      <c r="K78" s="13" t="str">
        <v xml:space="preserve">Wobble </v>
      </c>
      <c r="L78" s="13" t="str">
        <v>WC</v>
      </c>
      <c r="M78" s="13" t="str">
        <v>Wobble  ⇒ WC</v>
      </c>
      <c r="N78" s="13">
        <v>260</v>
      </c>
    </row>
    <row r="79" spans="1:14" x14ac:dyDescent="0.2">
      <c r="A79" s="15" t="s">
        <v>82</v>
      </c>
      <c r="B79" s="17" t="s">
        <v>306</v>
      </c>
      <c r="C79" s="13">
        <f>VLOOKUP(B79,Sheet2!$A:$G,7,FALSE)</f>
        <v>1.1104914889999999</v>
      </c>
      <c r="D79" s="17" t="s">
        <v>307</v>
      </c>
      <c r="E79" s="13">
        <f>VLOOKUP(D79,Sheet2!$A:$G,7,FALSE)</f>
        <v>0.88950851099999995</v>
      </c>
      <c r="F79" s="13">
        <v>-0.220982978</v>
      </c>
      <c r="G79" s="13">
        <v>0.80100434790455199</v>
      </c>
      <c r="H79" s="4">
        <v>18.84</v>
      </c>
      <c r="I79" s="4">
        <v>12</v>
      </c>
      <c r="J79" s="13">
        <v>-6.84</v>
      </c>
      <c r="K79" s="13" t="str">
        <v>Mixed</v>
      </c>
      <c r="L79" s="13" t="str">
        <v>WC</v>
      </c>
      <c r="M79" s="13" t="str">
        <v>Mixed ⇒ WC</v>
      </c>
      <c r="N79" s="13">
        <v>323</v>
      </c>
    </row>
    <row r="80" spans="1:14" x14ac:dyDescent="0.2">
      <c r="A80" s="15" t="s">
        <v>83</v>
      </c>
      <c r="B80" s="17" t="s">
        <v>287</v>
      </c>
      <c r="C80" s="13">
        <f>VLOOKUP(B80,Sheet2!$A:$G,7,FALSE)</f>
        <v>1.303131695</v>
      </c>
      <c r="D80" s="17" t="s">
        <v>288</v>
      </c>
      <c r="E80" s="13">
        <f>VLOOKUP(D80,Sheet2!$A:$G,7,FALSE)</f>
        <v>1.2807676530000001</v>
      </c>
      <c r="F80" s="13">
        <v>-2.2364041999999973E-2</v>
      </c>
      <c r="G80" s="13">
        <v>0.98283823339896592</v>
      </c>
      <c r="H80" s="4">
        <v>6</v>
      </c>
      <c r="I80" s="4">
        <v>6.92</v>
      </c>
      <c r="J80" s="13">
        <v>0.91999999999999993</v>
      </c>
      <c r="K80" s="13" t="str">
        <v>WC</v>
      </c>
      <c r="L80" s="13" t="str">
        <v>Mixed</v>
      </c>
      <c r="M80" s="13" t="str">
        <v>WC ⇒ Mixed</v>
      </c>
      <c r="N80" s="13">
        <v>426</v>
      </c>
    </row>
    <row r="81" spans="1:14" x14ac:dyDescent="0.2">
      <c r="A81" s="15" t="s">
        <v>84</v>
      </c>
      <c r="B81" s="17" t="s">
        <v>324</v>
      </c>
      <c r="C81" s="13">
        <f>VLOOKUP(B81,Sheet2!$A:$G,7,FALSE)</f>
        <v>0.93108415</v>
      </c>
      <c r="D81" s="17" t="s">
        <v>325</v>
      </c>
      <c r="E81" s="13">
        <f>VLOOKUP(D81,Sheet2!$A:$G,7,FALSE)</f>
        <v>1.06891585</v>
      </c>
      <c r="F81" s="13">
        <v>0.1378317</v>
      </c>
      <c r="G81" s="13">
        <v>1.1480335585134813</v>
      </c>
      <c r="H81" s="4">
        <v>17.11</v>
      </c>
      <c r="I81" s="4">
        <v>29</v>
      </c>
      <c r="J81" s="13">
        <v>11.89</v>
      </c>
      <c r="K81" s="13" t="str">
        <v xml:space="preserve">Wobble </v>
      </c>
      <c r="L81" s="13" t="str">
        <v>WC</v>
      </c>
      <c r="M81" s="13" t="str">
        <v>Wobble  ⇒ WC</v>
      </c>
      <c r="N81" s="13">
        <v>119</v>
      </c>
    </row>
    <row r="82" spans="1:14" x14ac:dyDescent="0.2">
      <c r="A82" s="15" t="s">
        <v>85</v>
      </c>
      <c r="B82" s="17" t="s">
        <v>319</v>
      </c>
      <c r="C82" s="13">
        <f>VLOOKUP(B82,Sheet2!$A:$G,7,FALSE)</f>
        <v>0.47796459000000002</v>
      </c>
      <c r="D82" s="17" t="s">
        <v>298</v>
      </c>
      <c r="E82" s="13">
        <f>VLOOKUP(D82,Sheet2!$A:$G,7,FALSE)</f>
        <v>0.78347950600000005</v>
      </c>
      <c r="F82" s="13">
        <v>0.30551491600000003</v>
      </c>
      <c r="G82" s="13">
        <v>1.6391998955403788</v>
      </c>
      <c r="H82" s="4">
        <v>4</v>
      </c>
      <c r="I82" s="4">
        <v>7.28</v>
      </c>
      <c r="J82" s="13">
        <v>3.2800000000000002</v>
      </c>
      <c r="K82" s="13" t="str">
        <v>WC</v>
      </c>
      <c r="L82" s="13" t="str">
        <v>Mixed</v>
      </c>
      <c r="M82" s="13" t="str">
        <v>WC ⇒ Mixed</v>
      </c>
      <c r="N82" s="13">
        <v>90</v>
      </c>
    </row>
    <row r="83" spans="1:14" x14ac:dyDescent="0.2">
      <c r="A83" s="15" t="s">
        <v>86</v>
      </c>
      <c r="B83" s="17" t="s">
        <v>268</v>
      </c>
      <c r="C83" s="13">
        <f>VLOOKUP(B83,Sheet2!$A:$G,7,FALSE)</f>
        <v>0.44551217100000001</v>
      </c>
      <c r="D83" s="17" t="s">
        <v>276</v>
      </c>
      <c r="E83" s="13">
        <f>VLOOKUP(D83,Sheet2!$A:$G,7,FALSE)</f>
        <v>1.1520954859999999</v>
      </c>
      <c r="F83" s="13">
        <v>0.70658331499999982</v>
      </c>
      <c r="G83" s="13">
        <v>2.5860022710804906</v>
      </c>
      <c r="H83" s="4">
        <v>6.92</v>
      </c>
      <c r="I83" s="4">
        <v>6.0090000000000003</v>
      </c>
      <c r="J83" s="13">
        <v>-0.91099999999999959</v>
      </c>
      <c r="K83" s="13" t="str">
        <v>Mixed</v>
      </c>
      <c r="L83" s="13" t="str">
        <v>Mixed</v>
      </c>
      <c r="M83" s="13" t="str">
        <v>Mixed ⇒ Mixed</v>
      </c>
      <c r="N83" s="13">
        <v>153</v>
      </c>
    </row>
    <row r="84" spans="1:14" x14ac:dyDescent="0.2">
      <c r="A84" s="14" t="s">
        <v>87</v>
      </c>
      <c r="B84" s="17" t="s">
        <v>282</v>
      </c>
      <c r="C84" s="13">
        <f>VLOOKUP(B84,Sheet2!$A:$G,7,FALSE)</f>
        <v>0.94099468100000005</v>
      </c>
      <c r="D84" s="17" t="s">
        <v>297</v>
      </c>
      <c r="E84" s="13">
        <f>VLOOKUP(D84,Sheet2!$A:$G,7,FALSE)</f>
        <v>0.74268246299999996</v>
      </c>
      <c r="F84" s="13">
        <v>-0.1983122180000001</v>
      </c>
      <c r="G84" s="13">
        <v>0.78925256220444029</v>
      </c>
      <c r="H84" s="4">
        <v>6.48</v>
      </c>
      <c r="I84" s="4">
        <v>9</v>
      </c>
      <c r="J84" s="13">
        <v>2.5199999999999996</v>
      </c>
      <c r="K84" s="13" t="str">
        <v xml:space="preserve">Wobble </v>
      </c>
      <c r="L84" s="13" t="str">
        <v>WC</v>
      </c>
      <c r="M84" s="13" t="str">
        <v>Wobble  ⇒ WC</v>
      </c>
      <c r="N84" s="13">
        <v>363</v>
      </c>
    </row>
    <row r="85" spans="1:14" x14ac:dyDescent="0.2">
      <c r="A85" s="15" t="s">
        <v>88</v>
      </c>
      <c r="B85" s="17" t="s">
        <v>298</v>
      </c>
      <c r="C85" s="13">
        <f>VLOOKUP(B85,Sheet2!$A:$G,7,FALSE)</f>
        <v>0.78347950600000005</v>
      </c>
      <c r="D85" s="17" t="s">
        <v>319</v>
      </c>
      <c r="E85" s="13">
        <f>VLOOKUP(D85,Sheet2!$A:$G,7,FALSE)</f>
        <v>0.47796459000000002</v>
      </c>
      <c r="F85" s="13">
        <v>-0.30551491600000003</v>
      </c>
      <c r="G85" s="13">
        <v>0.61005372360052512</v>
      </c>
      <c r="H85" s="4">
        <v>7.28</v>
      </c>
      <c r="I85" s="4">
        <v>4</v>
      </c>
      <c r="J85" s="13">
        <v>-3.2800000000000002</v>
      </c>
      <c r="K85" s="13" t="str">
        <v>Mixed</v>
      </c>
      <c r="L85" s="13" t="str">
        <v>WC</v>
      </c>
      <c r="M85" s="13" t="str">
        <v>Mixed ⇒ WC</v>
      </c>
      <c r="N85" s="13">
        <v>614</v>
      </c>
    </row>
    <row r="86" spans="1:14" x14ac:dyDescent="0.2">
      <c r="A86" s="15" t="s">
        <v>89</v>
      </c>
      <c r="B86" s="17" t="s">
        <v>280</v>
      </c>
      <c r="C86" s="13">
        <f>VLOOKUP(B86,Sheet2!$A:$G,7,FALSE)</f>
        <v>1.363005703</v>
      </c>
      <c r="D86" s="17" t="s">
        <v>281</v>
      </c>
      <c r="E86" s="13">
        <f>VLOOKUP(D86,Sheet2!$A:$G,7,FALSE)</f>
        <v>1.105097021</v>
      </c>
      <c r="F86" s="13">
        <v>-0.25790868200000006</v>
      </c>
      <c r="G86" s="13">
        <v>0.81077945497048298</v>
      </c>
      <c r="H86" s="4">
        <v>13.8</v>
      </c>
      <c r="I86" s="4">
        <v>16.77</v>
      </c>
      <c r="J86" s="13">
        <v>2.9699999999999989</v>
      </c>
      <c r="K86" s="13" t="str">
        <v>Mixed</v>
      </c>
      <c r="L86" s="13" t="str">
        <v>Mixed</v>
      </c>
      <c r="M86" s="13" t="str">
        <v>Mixed ⇒ Mixed</v>
      </c>
      <c r="N86" s="13">
        <v>67</v>
      </c>
    </row>
    <row r="87" spans="1:14" x14ac:dyDescent="0.2">
      <c r="A87" s="14" t="s">
        <v>90</v>
      </c>
      <c r="B87" s="17" t="s">
        <v>310</v>
      </c>
      <c r="C87" s="13">
        <f>VLOOKUP(B87,Sheet2!$A:$G,7,FALSE)</f>
        <v>1.832233461</v>
      </c>
      <c r="D87" s="17" t="s">
        <v>297</v>
      </c>
      <c r="E87" s="13">
        <f>VLOOKUP(D87,Sheet2!$A:$G,7,FALSE)</f>
        <v>0.74268246299999996</v>
      </c>
      <c r="F87" s="13">
        <v>-1.089550998</v>
      </c>
      <c r="G87" s="13">
        <v>0.40534270266773609</v>
      </c>
      <c r="H87" s="4">
        <v>14.6</v>
      </c>
      <c r="I87" s="4">
        <v>9</v>
      </c>
      <c r="J87" s="13">
        <v>-5.6</v>
      </c>
      <c r="K87" s="13" t="str">
        <v>Mixed</v>
      </c>
      <c r="L87" s="13" t="str">
        <v>WC</v>
      </c>
      <c r="M87" s="13" t="str">
        <v>Mixed ⇒ WC</v>
      </c>
      <c r="N87" s="13">
        <v>130</v>
      </c>
    </row>
    <row r="88" spans="1:14" x14ac:dyDescent="0.2">
      <c r="A88" s="15" t="s">
        <v>91</v>
      </c>
      <c r="B88" s="17" t="s">
        <v>318</v>
      </c>
      <c r="C88" s="13">
        <f>VLOOKUP(B88,Sheet2!$A:$G,7,FALSE)</f>
        <v>1.136742186</v>
      </c>
      <c r="D88" s="17" t="s">
        <v>317</v>
      </c>
      <c r="E88" s="13">
        <f>VLOOKUP(D88,Sheet2!$A:$G,7,FALSE)</f>
        <v>0.86325781400000001</v>
      </c>
      <c r="F88" s="13">
        <v>-0.27348437199999998</v>
      </c>
      <c r="G88" s="13">
        <v>0.75941389756779909</v>
      </c>
      <c r="H88" s="4">
        <v>10.56</v>
      </c>
      <c r="I88" s="4">
        <v>8</v>
      </c>
      <c r="J88" s="13">
        <v>-2.5600000000000005</v>
      </c>
      <c r="K88" s="13" t="str">
        <v>Mixed</v>
      </c>
      <c r="L88" s="13" t="str">
        <v>WC</v>
      </c>
      <c r="M88" s="13" t="str">
        <v>Mixed ⇒ WC</v>
      </c>
      <c r="N88" s="13">
        <v>451</v>
      </c>
    </row>
    <row r="89" spans="1:14" x14ac:dyDescent="0.2">
      <c r="A89" s="15" t="s">
        <v>92</v>
      </c>
      <c r="B89" s="17" t="s">
        <v>305</v>
      </c>
      <c r="C89" s="13">
        <f>VLOOKUP(B89,Sheet2!$A:$G,7,FALSE)</f>
        <v>0.85159696600000001</v>
      </c>
      <c r="D89" s="17" t="s">
        <v>304</v>
      </c>
      <c r="E89" s="13">
        <f>VLOOKUP(D89,Sheet2!$A:$G,7,FALSE)</f>
        <v>1.148403034</v>
      </c>
      <c r="F89" s="13">
        <v>0.29680606799999998</v>
      </c>
      <c r="G89" s="13">
        <v>1.348528799244219</v>
      </c>
      <c r="H89" s="4">
        <v>5.31</v>
      </c>
      <c r="I89" s="4">
        <v>9</v>
      </c>
      <c r="J89" s="13">
        <v>3.6900000000000004</v>
      </c>
      <c r="K89" s="13" t="str">
        <v xml:space="preserve">Wobble </v>
      </c>
      <c r="L89" s="13" t="str">
        <v>WC</v>
      </c>
      <c r="M89" s="13" t="str">
        <v>Wobble  ⇒ WC</v>
      </c>
      <c r="N89" s="13">
        <v>457</v>
      </c>
    </row>
    <row r="90" spans="1:14" x14ac:dyDescent="0.2">
      <c r="A90" s="15" t="s">
        <v>93</v>
      </c>
      <c r="B90" s="17" t="s">
        <v>314</v>
      </c>
      <c r="C90" s="13">
        <f>VLOOKUP(B90,Sheet2!$A:$G,7,FALSE)</f>
        <v>0.43313487299999998</v>
      </c>
      <c r="D90" s="17" t="s">
        <v>291</v>
      </c>
      <c r="E90" s="13">
        <f>VLOOKUP(D90,Sheet2!$A:$G,7,FALSE)</f>
        <v>2.344419496</v>
      </c>
      <c r="F90" s="13">
        <v>1.911284623</v>
      </c>
      <c r="G90" s="13">
        <v>5.412677764230728</v>
      </c>
      <c r="H90" s="4">
        <v>3.0089999999999999</v>
      </c>
      <c r="I90" s="4">
        <v>9.9600000000000009</v>
      </c>
      <c r="J90" s="13">
        <v>6.9510000000000005</v>
      </c>
      <c r="K90" s="13" t="str">
        <v>Mixed</v>
      </c>
      <c r="L90" s="13" t="str">
        <v>Mixed</v>
      </c>
      <c r="M90" s="13" t="str">
        <v>Mixed ⇒ Mixed</v>
      </c>
      <c r="N90" s="13">
        <v>416</v>
      </c>
    </row>
    <row r="91" spans="1:14" x14ac:dyDescent="0.2">
      <c r="A91" s="15" t="s">
        <v>94</v>
      </c>
      <c r="B91" s="17" t="s">
        <v>303</v>
      </c>
      <c r="C91" s="13">
        <f>VLOOKUP(B91,Sheet2!$A:$G,7,FALSE)</f>
        <v>0.99692201700000005</v>
      </c>
      <c r="D91" s="17" t="s">
        <v>286</v>
      </c>
      <c r="E91" s="13">
        <f>VLOOKUP(D91,Sheet2!$A:$G,7,FALSE)</f>
        <v>1.3461739109999999</v>
      </c>
      <c r="F91" s="13">
        <v>0.3492518939999999</v>
      </c>
      <c r="G91" s="13">
        <v>1.3503302044135714</v>
      </c>
      <c r="H91" s="4">
        <v>7.88</v>
      </c>
      <c r="I91" s="4">
        <v>14</v>
      </c>
      <c r="J91" s="13">
        <v>6.12</v>
      </c>
      <c r="K91" s="13" t="str">
        <v>Mixed</v>
      </c>
      <c r="L91" s="13" t="str">
        <v>WC</v>
      </c>
      <c r="M91" s="13" t="str">
        <v>Mixed ⇒ WC</v>
      </c>
      <c r="N91" s="13">
        <v>354</v>
      </c>
    </row>
    <row r="92" spans="1:14" x14ac:dyDescent="0.2">
      <c r="A92" s="15" t="s">
        <v>95</v>
      </c>
      <c r="B92" s="17" t="s">
        <v>290</v>
      </c>
      <c r="C92" s="13">
        <f>VLOOKUP(B92,Sheet2!$A:$G,7,FALSE)</f>
        <v>1.150608552</v>
      </c>
      <c r="D92" s="17" t="s">
        <v>301</v>
      </c>
      <c r="E92" s="13">
        <f>VLOOKUP(D92,Sheet2!$A:$G,7,FALSE)</f>
        <v>0.81039298400000004</v>
      </c>
      <c r="F92" s="13">
        <v>-0.34021556799999997</v>
      </c>
      <c r="G92" s="13">
        <v>0.70431684397909811</v>
      </c>
      <c r="H92" s="4">
        <v>6.48</v>
      </c>
      <c r="I92" s="4">
        <v>9</v>
      </c>
      <c r="J92" s="13">
        <v>2.5199999999999996</v>
      </c>
      <c r="K92" s="13" t="str">
        <v xml:space="preserve">Wobble </v>
      </c>
      <c r="L92" s="13" t="str">
        <v>WC</v>
      </c>
      <c r="M92" s="13" t="str">
        <v>Wobble  ⇒ WC</v>
      </c>
      <c r="N92" s="13">
        <v>641</v>
      </c>
    </row>
    <row r="93" spans="1:14" x14ac:dyDescent="0.2">
      <c r="A93" s="15" t="s">
        <v>96</v>
      </c>
      <c r="B93" s="17" t="s">
        <v>322</v>
      </c>
      <c r="C93" s="13">
        <f>VLOOKUP(B93,Sheet2!$A:$G,7,FALSE)</f>
        <v>1.1427783520000001</v>
      </c>
      <c r="D93" s="17" t="s">
        <v>315</v>
      </c>
      <c r="E93" s="13">
        <f>VLOOKUP(D93,Sheet2!$A:$G,7,FALSE)</f>
        <v>0.46733211899999999</v>
      </c>
      <c r="F93" s="13">
        <v>-0.67544623300000017</v>
      </c>
      <c r="G93" s="13">
        <v>0.40894379752828913</v>
      </c>
      <c r="H93" s="4">
        <v>9</v>
      </c>
      <c r="I93" s="4">
        <v>6.24</v>
      </c>
      <c r="J93" s="13">
        <v>-2.76</v>
      </c>
      <c r="K93" s="13" t="str">
        <v>WC</v>
      </c>
      <c r="L93" s="13" t="str">
        <v>Mixed</v>
      </c>
      <c r="M93" s="13" t="str">
        <v>WC ⇒ Mixed</v>
      </c>
      <c r="N93" s="13">
        <v>245</v>
      </c>
    </row>
    <row r="94" spans="1:14" x14ac:dyDescent="0.2">
      <c r="A94" s="15" t="s">
        <v>97</v>
      </c>
      <c r="B94" s="17" t="s">
        <v>303</v>
      </c>
      <c r="C94" s="13">
        <f>VLOOKUP(B94,Sheet2!$A:$G,7,FALSE)</f>
        <v>0.99692201700000005</v>
      </c>
      <c r="D94" s="17" t="s">
        <v>286</v>
      </c>
      <c r="E94" s="13">
        <f>VLOOKUP(D94,Sheet2!$A:$G,7,FALSE)</f>
        <v>1.3461739109999999</v>
      </c>
      <c r="F94" s="13">
        <v>0.3492518939999999</v>
      </c>
      <c r="G94" s="13">
        <v>1.3503302044135714</v>
      </c>
      <c r="H94" s="4">
        <v>7.88</v>
      </c>
      <c r="I94" s="4">
        <v>14</v>
      </c>
      <c r="J94" s="13">
        <v>6.12</v>
      </c>
      <c r="K94" s="13" t="str">
        <v>Mixed</v>
      </c>
      <c r="L94" s="13" t="str">
        <v>WC</v>
      </c>
      <c r="M94" s="13" t="str">
        <v>Mixed ⇒ WC</v>
      </c>
      <c r="N94" s="13">
        <v>428</v>
      </c>
    </row>
    <row r="95" spans="1:14" x14ac:dyDescent="0.2">
      <c r="A95" s="15" t="s">
        <v>98</v>
      </c>
      <c r="B95" s="17" t="s">
        <v>291</v>
      </c>
      <c r="C95" s="13">
        <f>VLOOKUP(B95,Sheet2!$A:$G,7,FALSE)</f>
        <v>2.344419496</v>
      </c>
      <c r="D95" s="17" t="s">
        <v>314</v>
      </c>
      <c r="E95" s="13">
        <f>VLOOKUP(D95,Sheet2!$A:$G,7,FALSE)</f>
        <v>0.43313487299999998</v>
      </c>
      <c r="F95" s="13">
        <v>-1.911284623</v>
      </c>
      <c r="G95" s="13">
        <v>0.18475143793122592</v>
      </c>
      <c r="H95" s="4">
        <v>9.9600000000000009</v>
      </c>
      <c r="I95" s="4">
        <v>3.0089999999999999</v>
      </c>
      <c r="J95" s="13">
        <v>-6.9510000000000005</v>
      </c>
      <c r="K95" s="13" t="str">
        <v>Mixed</v>
      </c>
      <c r="L95" s="13" t="str">
        <v>Mixed</v>
      </c>
      <c r="M95" s="13" t="str">
        <v>Mixed ⇒ Mixed</v>
      </c>
      <c r="N95" s="13">
        <v>405</v>
      </c>
    </row>
    <row r="96" spans="1:14" x14ac:dyDescent="0.2">
      <c r="A96" s="15" t="s">
        <v>99</v>
      </c>
      <c r="B96" s="17" t="s">
        <v>313</v>
      </c>
      <c r="C96" s="13">
        <f>VLOOKUP(B96,Sheet2!$A:$G,7,FALSE)</f>
        <v>0.96310775100000001</v>
      </c>
      <c r="D96" s="17" t="s">
        <v>312</v>
      </c>
      <c r="E96" s="13">
        <f>VLOOKUP(D96,Sheet2!$A:$G,7,FALSE)</f>
        <v>1.0368922490000001</v>
      </c>
      <c r="F96" s="13">
        <v>7.3784498000000087E-2</v>
      </c>
      <c r="G96" s="13">
        <v>1.0766108443457019</v>
      </c>
      <c r="H96" s="4">
        <v>14.75</v>
      </c>
      <c r="I96" s="4">
        <v>25</v>
      </c>
      <c r="J96" s="13">
        <v>10.25</v>
      </c>
      <c r="K96" s="13" t="str">
        <v xml:space="preserve">Wobble </v>
      </c>
      <c r="L96" s="13" t="str">
        <v>WC</v>
      </c>
      <c r="M96" s="13" t="str">
        <v>Wobble  ⇒ WC</v>
      </c>
      <c r="N96" s="13">
        <v>66</v>
      </c>
    </row>
    <row r="97" spans="1:14" x14ac:dyDescent="0.2">
      <c r="A97" s="15" t="s">
        <v>100</v>
      </c>
      <c r="B97" s="17" t="s">
        <v>295</v>
      </c>
      <c r="C97" s="13">
        <f>VLOOKUP(B97,Sheet2!$A:$G,7,FALSE)</f>
        <v>1.127142128</v>
      </c>
      <c r="D97" s="17" t="s">
        <v>309</v>
      </c>
      <c r="E97" s="13">
        <f>VLOOKUP(D97,Sheet2!$A:$G,7,FALSE)</f>
        <v>1.277161451</v>
      </c>
      <c r="F97" s="13">
        <v>0.15001932299999998</v>
      </c>
      <c r="G97" s="13">
        <v>1.1330970773545606</v>
      </c>
      <c r="H97" s="4">
        <v>9</v>
      </c>
      <c r="I97" s="4">
        <v>6.48</v>
      </c>
      <c r="J97" s="13">
        <v>-2.5199999999999996</v>
      </c>
      <c r="K97" s="13" t="str">
        <v>WC</v>
      </c>
      <c r="L97" s="13" t="str">
        <v xml:space="preserve">Wobble </v>
      </c>
      <c r="M97" s="13" t="str">
        <v xml:space="preserve">WC ⇒ Wobble </v>
      </c>
      <c r="N97" s="13">
        <v>87</v>
      </c>
    </row>
    <row r="98" spans="1:14" x14ac:dyDescent="0.2">
      <c r="A98" s="15" t="s">
        <v>101</v>
      </c>
      <c r="B98" s="17" t="s">
        <v>287</v>
      </c>
      <c r="C98" s="13">
        <f>VLOOKUP(B98,Sheet2!$A:$G,7,FALSE)</f>
        <v>1.303131695</v>
      </c>
      <c r="D98" s="17" t="s">
        <v>288</v>
      </c>
      <c r="E98" s="13">
        <f>VLOOKUP(D98,Sheet2!$A:$G,7,FALSE)</f>
        <v>1.2807676530000001</v>
      </c>
      <c r="F98" s="13">
        <v>-2.2364041999999973E-2</v>
      </c>
      <c r="G98" s="13">
        <v>0.98283823339896592</v>
      </c>
      <c r="H98" s="4">
        <v>6</v>
      </c>
      <c r="I98" s="4">
        <v>6.92</v>
      </c>
      <c r="J98" s="13">
        <v>0.91999999999999993</v>
      </c>
      <c r="K98" s="13" t="str">
        <v>WC</v>
      </c>
      <c r="L98" s="13" t="str">
        <v>Mixed</v>
      </c>
      <c r="M98" s="13" t="str">
        <v>WC ⇒ Mixed</v>
      </c>
      <c r="N98" s="13">
        <v>465</v>
      </c>
    </row>
    <row r="99" spans="1:14" x14ac:dyDescent="0.2">
      <c r="A99" s="15" t="s">
        <v>102</v>
      </c>
      <c r="B99" s="17" t="s">
        <v>299</v>
      </c>
      <c r="C99" s="13">
        <f>VLOOKUP(B99,Sheet2!$A:$G,7,FALSE)</f>
        <v>0.938756323</v>
      </c>
      <c r="D99" s="17" t="s">
        <v>300</v>
      </c>
      <c r="E99" s="13">
        <f>VLOOKUP(D99,Sheet2!$A:$G,7,FALSE)</f>
        <v>1.061243677</v>
      </c>
      <c r="F99" s="13">
        <v>0.12248735399999999</v>
      </c>
      <c r="G99" s="13">
        <v>1.130478326482601</v>
      </c>
      <c r="H99" s="4">
        <v>5.9</v>
      </c>
      <c r="I99" s="4">
        <v>10</v>
      </c>
      <c r="J99" s="13">
        <v>4.0999999999999996</v>
      </c>
      <c r="K99" s="13" t="str">
        <v xml:space="preserve">Wobble </v>
      </c>
      <c r="L99" s="13" t="str">
        <v>WC</v>
      </c>
      <c r="M99" s="13" t="str">
        <v>Wobble  ⇒ WC</v>
      </c>
      <c r="N99" s="13">
        <v>39</v>
      </c>
    </row>
    <row r="100" spans="1:14" x14ac:dyDescent="0.2">
      <c r="A100" s="15" t="s">
        <v>103</v>
      </c>
      <c r="B100" s="17" t="s">
        <v>310</v>
      </c>
      <c r="C100" s="13">
        <f>VLOOKUP(B100,Sheet2!$A:$G,7,FALSE)</f>
        <v>1.832233461</v>
      </c>
      <c r="D100" s="17" t="s">
        <v>283</v>
      </c>
      <c r="E100" s="13">
        <f>VLOOKUP(D100,Sheet2!$A:$G,7,FALSE)</f>
        <v>0.48408939499999998</v>
      </c>
      <c r="F100" s="13">
        <v>-1.3481440659999999</v>
      </c>
      <c r="G100" s="13">
        <v>0.26420726687078006</v>
      </c>
      <c r="H100" s="4">
        <v>14.6</v>
      </c>
      <c r="I100" s="4">
        <v>5.0090000000000003</v>
      </c>
      <c r="J100" s="13">
        <v>-9.5909999999999993</v>
      </c>
      <c r="K100" s="13" t="str">
        <v>Mixed</v>
      </c>
      <c r="L100" s="13" t="str">
        <v>Mixed</v>
      </c>
      <c r="M100" s="13" t="str">
        <v>Mixed ⇒ Mixed</v>
      </c>
      <c r="N100" s="13">
        <v>631</v>
      </c>
    </row>
    <row r="101" spans="1:14" x14ac:dyDescent="0.2">
      <c r="A101" s="15" t="s">
        <v>104</v>
      </c>
      <c r="B101" s="17" t="s">
        <v>266</v>
      </c>
      <c r="C101" s="13">
        <f>VLOOKUP(B101,Sheet2!$A:$G,7,FALSE)</f>
        <v>1.093777475</v>
      </c>
      <c r="D101" s="17" t="s">
        <v>267</v>
      </c>
      <c r="E101" s="13">
        <f>VLOOKUP(D101,Sheet2!$A:$G,7,FALSE)</f>
        <v>0.906222525</v>
      </c>
      <c r="F101" s="13">
        <v>-0.18755495</v>
      </c>
      <c r="G101" s="13">
        <v>0.82852549601096881</v>
      </c>
      <c r="H101" s="4">
        <v>13</v>
      </c>
      <c r="I101" s="4">
        <v>7.67</v>
      </c>
      <c r="J101" s="13">
        <v>-5.33</v>
      </c>
      <c r="K101" s="13" t="str">
        <v>WC</v>
      </c>
      <c r="L101" s="13" t="str">
        <v xml:space="preserve">Wobble </v>
      </c>
      <c r="M101" s="13" t="str">
        <v xml:space="preserve">WC ⇒ Wobble </v>
      </c>
      <c r="N101" s="13">
        <v>494</v>
      </c>
    </row>
    <row r="102" spans="1:14" x14ac:dyDescent="0.2">
      <c r="A102" s="15" t="s">
        <v>105</v>
      </c>
      <c r="B102" s="17" t="s">
        <v>289</v>
      </c>
      <c r="C102" s="13">
        <f>VLOOKUP(B102,Sheet2!$A:$G,7,FALSE)</f>
        <v>0.92056584600000002</v>
      </c>
      <c r="D102" s="17" t="s">
        <v>277</v>
      </c>
      <c r="E102" s="13">
        <f>VLOOKUP(D102,Sheet2!$A:$G,7,FALSE)</f>
        <v>0.43835461399999998</v>
      </c>
      <c r="F102" s="13">
        <v>-0.48221123200000005</v>
      </c>
      <c r="G102" s="13">
        <v>0.47617953230039772</v>
      </c>
      <c r="H102" s="4">
        <v>8</v>
      </c>
      <c r="I102" s="4">
        <v>6.5600000000000005</v>
      </c>
      <c r="J102" s="13">
        <v>-1.4399999999999995</v>
      </c>
      <c r="K102" s="13" t="str">
        <v>WC</v>
      </c>
      <c r="L102" s="13" t="str">
        <v xml:space="preserve">Mixed </v>
      </c>
      <c r="M102" s="13" t="str">
        <v xml:space="preserve">WC ⇒ Mixed </v>
      </c>
      <c r="N102" s="13">
        <v>95</v>
      </c>
    </row>
    <row r="103" spans="1:14" x14ac:dyDescent="0.2">
      <c r="A103" s="15" t="s">
        <v>106</v>
      </c>
      <c r="B103" s="17" t="s">
        <v>297</v>
      </c>
      <c r="C103" s="13">
        <f>VLOOKUP(B103,Sheet2!$A:$G,7,FALSE)</f>
        <v>0.74268246299999996</v>
      </c>
      <c r="D103" s="17" t="s">
        <v>282</v>
      </c>
      <c r="E103" s="13">
        <f>VLOOKUP(D103,Sheet2!$A:$G,7,FALSE)</f>
        <v>0.94099468100000005</v>
      </c>
      <c r="F103" s="13">
        <v>0.1983122180000001</v>
      </c>
      <c r="G103" s="13">
        <v>1.2670215440377244</v>
      </c>
      <c r="H103" s="4">
        <v>9</v>
      </c>
      <c r="I103" s="4">
        <v>6.48</v>
      </c>
      <c r="J103" s="13">
        <v>-2.5199999999999996</v>
      </c>
      <c r="K103" s="13" t="str">
        <v>WC</v>
      </c>
      <c r="L103" s="13" t="str">
        <v xml:space="preserve">Wobble </v>
      </c>
      <c r="M103" s="13" t="str">
        <v xml:space="preserve">WC ⇒ Wobble </v>
      </c>
      <c r="N103" s="13">
        <v>106</v>
      </c>
    </row>
    <row r="104" spans="1:14" x14ac:dyDescent="0.2">
      <c r="A104" s="14" t="s">
        <v>107</v>
      </c>
      <c r="B104" s="17" t="s">
        <v>267</v>
      </c>
      <c r="C104" s="13">
        <f>VLOOKUP(B104,Sheet2!$A:$G,7,FALSE)</f>
        <v>0.906222525</v>
      </c>
      <c r="D104" s="17" t="s">
        <v>266</v>
      </c>
      <c r="E104" s="13">
        <f>VLOOKUP(D104,Sheet2!$A:$G,7,FALSE)</f>
        <v>1.093777475</v>
      </c>
      <c r="F104" s="13">
        <v>0.18755495</v>
      </c>
      <c r="G104" s="13">
        <v>1.2069634607680932</v>
      </c>
      <c r="H104" s="4">
        <v>7.67</v>
      </c>
      <c r="I104" s="4">
        <v>13</v>
      </c>
      <c r="J104" s="13">
        <v>5.33</v>
      </c>
      <c r="K104" s="13" t="str">
        <v xml:space="preserve">Wobble </v>
      </c>
      <c r="L104" s="13" t="str">
        <v>WC</v>
      </c>
      <c r="M104" s="13" t="str">
        <v>Wobble  ⇒ WC</v>
      </c>
      <c r="N104" s="13">
        <v>518</v>
      </c>
    </row>
    <row r="105" spans="1:14" x14ac:dyDescent="0.2">
      <c r="A105" s="15" t="s">
        <v>108</v>
      </c>
      <c r="B105" s="17" t="s">
        <v>290</v>
      </c>
      <c r="C105" s="13">
        <f>VLOOKUP(B105,Sheet2!$A:$G,7,FALSE)</f>
        <v>1.150608552</v>
      </c>
      <c r="D105" s="17" t="s">
        <v>301</v>
      </c>
      <c r="E105" s="13">
        <f>VLOOKUP(D105,Sheet2!$A:$G,7,FALSE)</f>
        <v>0.81039298400000004</v>
      </c>
      <c r="F105" s="13">
        <v>-0.34021556799999997</v>
      </c>
      <c r="G105" s="13">
        <v>0.70431684397909811</v>
      </c>
      <c r="H105" s="4">
        <v>6.48</v>
      </c>
      <c r="I105" s="4">
        <v>9</v>
      </c>
      <c r="J105" s="13">
        <v>2.5199999999999996</v>
      </c>
      <c r="K105" s="13" t="str">
        <v xml:space="preserve">Wobble </v>
      </c>
      <c r="L105" s="13" t="str">
        <v>WC</v>
      </c>
      <c r="M105" s="13" t="str">
        <v>Wobble  ⇒ WC</v>
      </c>
      <c r="N105" s="13">
        <v>430</v>
      </c>
    </row>
    <row r="106" spans="1:14" x14ac:dyDescent="0.2">
      <c r="A106" s="15" t="s">
        <v>109</v>
      </c>
      <c r="B106" s="17" t="s">
        <v>299</v>
      </c>
      <c r="C106" s="13">
        <f>VLOOKUP(B106,Sheet2!$A:$G,7,FALSE)</f>
        <v>0.938756323</v>
      </c>
      <c r="D106" s="17" t="s">
        <v>300</v>
      </c>
      <c r="E106" s="13">
        <f>VLOOKUP(D106,Sheet2!$A:$G,7,FALSE)</f>
        <v>1.061243677</v>
      </c>
      <c r="F106" s="13">
        <v>0.12248735399999999</v>
      </c>
      <c r="G106" s="13">
        <v>1.130478326482601</v>
      </c>
      <c r="H106" s="4">
        <v>5.9</v>
      </c>
      <c r="I106" s="4">
        <v>10</v>
      </c>
      <c r="J106" s="13">
        <v>4.0999999999999996</v>
      </c>
      <c r="K106" s="13" t="str">
        <v xml:space="preserve">Wobble </v>
      </c>
      <c r="L106" s="13" t="str">
        <v>WC</v>
      </c>
      <c r="M106" s="13" t="str">
        <v>Wobble  ⇒ WC</v>
      </c>
      <c r="N106" s="13">
        <v>511</v>
      </c>
    </row>
    <row r="107" spans="1:14" x14ac:dyDescent="0.2">
      <c r="A107" s="15" t="s">
        <v>110</v>
      </c>
      <c r="B107" s="17" t="s">
        <v>313</v>
      </c>
      <c r="C107" s="13">
        <f>VLOOKUP(B107,Sheet2!$A:$G,7,FALSE)</f>
        <v>0.96310775100000001</v>
      </c>
      <c r="D107" s="17" t="s">
        <v>312</v>
      </c>
      <c r="E107" s="13">
        <f>VLOOKUP(D107,Sheet2!$A:$G,7,FALSE)</f>
        <v>1.0368922490000001</v>
      </c>
      <c r="F107" s="13">
        <v>7.3784498000000087E-2</v>
      </c>
      <c r="G107" s="13">
        <v>1.0766108443457019</v>
      </c>
      <c r="H107" s="4">
        <v>14.75</v>
      </c>
      <c r="I107" s="4">
        <v>25</v>
      </c>
      <c r="J107" s="13">
        <v>10.25</v>
      </c>
      <c r="K107" s="13" t="str">
        <v xml:space="preserve">Wobble </v>
      </c>
      <c r="L107" s="13" t="str">
        <v>WC</v>
      </c>
      <c r="M107" s="13" t="str">
        <v>Wobble  ⇒ WC</v>
      </c>
      <c r="N107" s="13">
        <v>288</v>
      </c>
    </row>
    <row r="108" spans="1:14" x14ac:dyDescent="0.2">
      <c r="A108" s="15" t="s">
        <v>111</v>
      </c>
      <c r="B108" s="17" t="s">
        <v>310</v>
      </c>
      <c r="C108" s="13">
        <f>VLOOKUP(B108,Sheet2!$A:$G,7,FALSE)</f>
        <v>1.832233461</v>
      </c>
      <c r="D108" s="17" t="s">
        <v>297</v>
      </c>
      <c r="E108" s="13">
        <f>VLOOKUP(D108,Sheet2!$A:$G,7,FALSE)</f>
        <v>0.74268246299999996</v>
      </c>
      <c r="F108" s="13">
        <v>-1.089550998</v>
      </c>
      <c r="G108" s="13">
        <v>0.40534270266773609</v>
      </c>
      <c r="H108" s="4">
        <v>14.6</v>
      </c>
      <c r="I108" s="4">
        <v>9</v>
      </c>
      <c r="J108" s="13">
        <v>-5.6</v>
      </c>
      <c r="K108" s="13" t="str">
        <v>Mixed</v>
      </c>
      <c r="L108" s="13" t="str">
        <v>WC</v>
      </c>
      <c r="M108" s="13" t="str">
        <v>Mixed ⇒ WC</v>
      </c>
      <c r="N108" s="13">
        <v>493</v>
      </c>
    </row>
    <row r="109" spans="1:14" x14ac:dyDescent="0.2">
      <c r="A109" s="15" t="s">
        <v>112</v>
      </c>
      <c r="B109" s="17" t="s">
        <v>293</v>
      </c>
      <c r="C109" s="13">
        <f>VLOOKUP(B109,Sheet2!$A:$G,7,FALSE)</f>
        <v>1.0589089679999999</v>
      </c>
      <c r="D109" s="17" t="s">
        <v>292</v>
      </c>
      <c r="E109" s="13">
        <f>VLOOKUP(D109,Sheet2!$A:$G,7,FALSE)</f>
        <v>0.94109103199999999</v>
      </c>
      <c r="F109" s="13">
        <v>-0.1178179359999999</v>
      </c>
      <c r="G109" s="13">
        <v>0.88873648296460561</v>
      </c>
      <c r="H109" s="4">
        <v>13</v>
      </c>
      <c r="I109" s="4">
        <v>7.67</v>
      </c>
      <c r="J109" s="13">
        <v>-5.33</v>
      </c>
      <c r="K109" s="13" t="str">
        <v>WC</v>
      </c>
      <c r="L109" s="13" t="str">
        <v xml:space="preserve">Wobble </v>
      </c>
      <c r="M109" s="13" t="str">
        <v xml:space="preserve">WC ⇒ Wobble </v>
      </c>
      <c r="N109" s="13">
        <v>296</v>
      </c>
    </row>
    <row r="110" spans="1:14" x14ac:dyDescent="0.2">
      <c r="A110" s="15" t="s">
        <v>113</v>
      </c>
      <c r="B110" s="17" t="s">
        <v>291</v>
      </c>
      <c r="C110" s="13">
        <f>VLOOKUP(B110,Sheet2!$A:$G,7,FALSE)</f>
        <v>2.344419496</v>
      </c>
      <c r="D110" s="17" t="s">
        <v>314</v>
      </c>
      <c r="E110" s="13">
        <f>VLOOKUP(D110,Sheet2!$A:$G,7,FALSE)</f>
        <v>0.43313487299999998</v>
      </c>
      <c r="F110" s="13">
        <v>-1.911284623</v>
      </c>
      <c r="G110" s="13">
        <v>0.18475143793122592</v>
      </c>
      <c r="H110" s="4">
        <v>9.9600000000000009</v>
      </c>
      <c r="I110" s="4">
        <v>3.0089999999999999</v>
      </c>
      <c r="J110" s="13">
        <v>-6.9510000000000005</v>
      </c>
      <c r="K110" s="13" t="str">
        <v>Mixed</v>
      </c>
      <c r="L110" s="13" t="str">
        <v>Mixed</v>
      </c>
      <c r="M110" s="13" t="str">
        <v>Mixed ⇒ Mixed</v>
      </c>
      <c r="N110" s="13">
        <v>134</v>
      </c>
    </row>
    <row r="111" spans="1:14" x14ac:dyDescent="0.2">
      <c r="A111" s="15" t="s">
        <v>114</v>
      </c>
      <c r="B111" s="17" t="s">
        <v>291</v>
      </c>
      <c r="C111" s="13">
        <f>VLOOKUP(B111,Sheet2!$A:$G,7,FALSE)</f>
        <v>2.344419496</v>
      </c>
      <c r="D111" s="17" t="s">
        <v>290</v>
      </c>
      <c r="E111" s="13">
        <f>VLOOKUP(D111,Sheet2!$A:$G,7,FALSE)</f>
        <v>1.150608552</v>
      </c>
      <c r="F111" s="13">
        <v>-1.193810944</v>
      </c>
      <c r="G111" s="13">
        <v>0.49078612166600066</v>
      </c>
      <c r="H111" s="4">
        <v>9.9600000000000009</v>
      </c>
      <c r="I111" s="4">
        <v>6.48</v>
      </c>
      <c r="J111" s="13">
        <v>-3.4800000000000004</v>
      </c>
      <c r="K111" s="13" t="str">
        <v>Mixed</v>
      </c>
      <c r="L111" s="13" t="str">
        <v xml:space="preserve">Wobble </v>
      </c>
      <c r="M111" s="13" t="str">
        <v xml:space="preserve">Mixed ⇒ Wobble </v>
      </c>
      <c r="N111" s="13">
        <v>474</v>
      </c>
    </row>
    <row r="112" spans="1:14" x14ac:dyDescent="0.2">
      <c r="A112" s="15" t="s">
        <v>115</v>
      </c>
      <c r="B112" s="17" t="s">
        <v>307</v>
      </c>
      <c r="C112" s="13">
        <f>VLOOKUP(B112,Sheet2!$A:$G,7,FALSE)</f>
        <v>0.88950851099999995</v>
      </c>
      <c r="D112" s="17" t="s">
        <v>306</v>
      </c>
      <c r="E112" s="13">
        <f>VLOOKUP(D112,Sheet2!$A:$G,7,FALSE)</f>
        <v>1.1104914889999999</v>
      </c>
      <c r="F112" s="13">
        <v>0.220982978</v>
      </c>
      <c r="G112" s="13">
        <v>1.2484326740747733</v>
      </c>
      <c r="H112" s="4">
        <v>12</v>
      </c>
      <c r="I112" s="4">
        <v>18.84</v>
      </c>
      <c r="J112" s="13">
        <v>6.84</v>
      </c>
      <c r="K112" s="13" t="str">
        <v>WC</v>
      </c>
      <c r="L112" s="13" t="str">
        <v>Mixed</v>
      </c>
      <c r="M112" s="13" t="str">
        <v>WC ⇒ Mixed</v>
      </c>
      <c r="N112" s="13">
        <v>47</v>
      </c>
    </row>
    <row r="113" spans="1:14" x14ac:dyDescent="0.2">
      <c r="A113" s="15" t="s">
        <v>116</v>
      </c>
      <c r="B113" s="17" t="s">
        <v>291</v>
      </c>
      <c r="C113" s="13">
        <f>VLOOKUP(B113,Sheet2!$A:$G,7,FALSE)</f>
        <v>2.344419496</v>
      </c>
      <c r="D113" s="17" t="s">
        <v>314</v>
      </c>
      <c r="E113" s="13">
        <f>VLOOKUP(D113,Sheet2!$A:$G,7,FALSE)</f>
        <v>0.43313487299999998</v>
      </c>
      <c r="F113" s="13">
        <v>-1.911284623</v>
      </c>
      <c r="G113" s="13">
        <v>0.18475143793122592</v>
      </c>
      <c r="H113" s="4">
        <v>9.9600000000000009</v>
      </c>
      <c r="I113" s="4">
        <v>3.0089999999999999</v>
      </c>
      <c r="J113" s="13">
        <v>-6.9510000000000005</v>
      </c>
      <c r="K113" s="13" t="str">
        <v>Mixed</v>
      </c>
      <c r="L113" s="13" t="str">
        <v>Mixed</v>
      </c>
      <c r="M113" s="13" t="str">
        <v>Mixed ⇒ Mixed</v>
      </c>
      <c r="N113" s="13">
        <v>79</v>
      </c>
    </row>
    <row r="114" spans="1:14" x14ac:dyDescent="0.2">
      <c r="A114" s="15" t="s">
        <v>117</v>
      </c>
      <c r="B114" s="17" t="s">
        <v>319</v>
      </c>
      <c r="C114" s="13">
        <f>VLOOKUP(B114,Sheet2!$A:$G,7,FALSE)</f>
        <v>0.47796459000000002</v>
      </c>
      <c r="D114" s="17" t="s">
        <v>298</v>
      </c>
      <c r="E114" s="13">
        <f>VLOOKUP(D114,Sheet2!$A:$G,7,FALSE)</f>
        <v>0.78347950600000005</v>
      </c>
      <c r="F114" s="13">
        <v>0.30551491600000003</v>
      </c>
      <c r="G114" s="13">
        <v>1.6391998955403788</v>
      </c>
      <c r="H114" s="4">
        <v>4</v>
      </c>
      <c r="I114" s="4">
        <v>7.28</v>
      </c>
      <c r="J114" s="13">
        <v>3.2800000000000002</v>
      </c>
      <c r="K114" s="13" t="str">
        <v>WC</v>
      </c>
      <c r="L114" s="13" t="str">
        <v>Mixed</v>
      </c>
      <c r="M114" s="13" t="str">
        <v>WC ⇒ Mixed</v>
      </c>
      <c r="N114" s="13">
        <v>332</v>
      </c>
    </row>
    <row r="115" spans="1:14" x14ac:dyDescent="0.2">
      <c r="A115" s="14" t="s">
        <v>118</v>
      </c>
      <c r="B115" s="17" t="s">
        <v>326</v>
      </c>
      <c r="C115" s="13">
        <f>VLOOKUP(B115,Sheet2!$A:$G,7,FALSE)</f>
        <v>0.53189727600000003</v>
      </c>
      <c r="D115" s="17" t="s">
        <v>280</v>
      </c>
      <c r="E115" s="13">
        <f>VLOOKUP(D115,Sheet2!$A:$G,7,FALSE)</f>
        <v>1.363005703</v>
      </c>
      <c r="F115" s="13">
        <v>0.83110842699999998</v>
      </c>
      <c r="G115" s="13">
        <v>2.5625355956889688</v>
      </c>
      <c r="H115" s="4">
        <v>5.0149999999999997</v>
      </c>
      <c r="I115" s="4">
        <v>13.8</v>
      </c>
      <c r="J115" s="13">
        <v>8.7850000000000001</v>
      </c>
      <c r="K115" s="13" t="str">
        <v>Mixed</v>
      </c>
      <c r="L115" s="13" t="str">
        <v>Mixed</v>
      </c>
      <c r="M115" s="13" t="str">
        <v>Mixed ⇒ Mixed</v>
      </c>
      <c r="N115" s="13">
        <v>396</v>
      </c>
    </row>
    <row r="116" spans="1:14" x14ac:dyDescent="0.2">
      <c r="A116" s="15" t="s">
        <v>119</v>
      </c>
      <c r="B116" s="17" t="s">
        <v>286</v>
      </c>
      <c r="C116" s="13">
        <f>VLOOKUP(B116,Sheet2!$A:$G,7,FALSE)</f>
        <v>1.3461739109999999</v>
      </c>
      <c r="D116" s="17" t="s">
        <v>273</v>
      </c>
      <c r="E116" s="13">
        <f>VLOOKUP(D116,Sheet2!$A:$G,7,FALSE)</f>
        <v>0.64627720600000005</v>
      </c>
      <c r="F116" s="13">
        <v>-0.6998967049999999</v>
      </c>
      <c r="G116" s="13">
        <v>0.48008448293275541</v>
      </c>
      <c r="H116" s="4">
        <v>14</v>
      </c>
      <c r="I116" s="4">
        <v>8.26</v>
      </c>
      <c r="J116" s="13">
        <v>-5.74</v>
      </c>
      <c r="K116" s="13" t="str">
        <v>WC</v>
      </c>
      <c r="L116" s="13" t="str">
        <v>Mixed</v>
      </c>
      <c r="M116" s="13" t="str">
        <v>WC ⇒ Mixed</v>
      </c>
      <c r="N116" s="13">
        <v>618</v>
      </c>
    </row>
    <row r="117" spans="1:14" x14ac:dyDescent="0.2">
      <c r="A117" s="15" t="s">
        <v>120</v>
      </c>
      <c r="B117" s="17" t="s">
        <v>299</v>
      </c>
      <c r="C117" s="13">
        <f>VLOOKUP(B117,Sheet2!$A:$G,7,FALSE)</f>
        <v>0.938756323</v>
      </c>
      <c r="D117" s="17" t="s">
        <v>300</v>
      </c>
      <c r="E117" s="13">
        <f>VLOOKUP(D117,Sheet2!$A:$G,7,FALSE)</f>
        <v>1.061243677</v>
      </c>
      <c r="F117" s="13">
        <v>0.12248735399999999</v>
      </c>
      <c r="G117" s="13">
        <v>1.130478326482601</v>
      </c>
      <c r="H117" s="4">
        <v>5.9</v>
      </c>
      <c r="I117" s="4">
        <v>10</v>
      </c>
      <c r="J117" s="13">
        <v>4.0999999999999996</v>
      </c>
      <c r="K117" s="13" t="str">
        <v xml:space="preserve">Wobble </v>
      </c>
      <c r="L117" s="13" t="str">
        <v>WC</v>
      </c>
      <c r="M117" s="13" t="str">
        <v>Wobble  ⇒ WC</v>
      </c>
      <c r="N117" s="13">
        <v>313</v>
      </c>
    </row>
    <row r="118" spans="1:14" x14ac:dyDescent="0.2">
      <c r="A118" s="14" t="s">
        <v>121</v>
      </c>
      <c r="B118" s="17" t="s">
        <v>289</v>
      </c>
      <c r="C118" s="13">
        <f>VLOOKUP(B118,Sheet2!$A:$G,7,FALSE)</f>
        <v>0.92056584600000002</v>
      </c>
      <c r="D118" s="17" t="s">
        <v>278</v>
      </c>
      <c r="E118" s="13">
        <f>VLOOKUP(D118,Sheet2!$A:$G,7,FALSE)</f>
        <v>1.590375554</v>
      </c>
      <c r="F118" s="13">
        <v>0.66980970799999995</v>
      </c>
      <c r="G118" s="13">
        <v>1.7276065160470877</v>
      </c>
      <c r="H118" s="4">
        <v>8</v>
      </c>
      <c r="I118" s="4">
        <v>18.72</v>
      </c>
      <c r="J118" s="13">
        <v>10.719999999999999</v>
      </c>
      <c r="K118" s="13" t="str">
        <v>WC</v>
      </c>
      <c r="L118" s="13" t="str">
        <v xml:space="preserve">Wobble </v>
      </c>
      <c r="M118" s="13" t="str">
        <v xml:space="preserve">WC ⇒ Wobble </v>
      </c>
      <c r="N118" s="13">
        <v>221</v>
      </c>
    </row>
    <row r="119" spans="1:14" x14ac:dyDescent="0.2">
      <c r="A119" s="15" t="s">
        <v>122</v>
      </c>
      <c r="B119" s="17" t="s">
        <v>308</v>
      </c>
      <c r="C119" s="13">
        <f>VLOOKUP(B119,Sheet2!$A:$G,7,FALSE)</f>
        <v>1.3856857979999999</v>
      </c>
      <c r="D119" s="17" t="s">
        <v>269</v>
      </c>
      <c r="E119" s="13">
        <f>VLOOKUP(D119,Sheet2!$A:$G,7,FALSE)</f>
        <v>1.016706544</v>
      </c>
      <c r="F119" s="13">
        <v>-0.36897925399999987</v>
      </c>
      <c r="G119" s="13">
        <v>0.73372083734093385</v>
      </c>
      <c r="H119" s="4">
        <v>6.48</v>
      </c>
      <c r="I119" s="4">
        <v>9</v>
      </c>
      <c r="J119" s="13">
        <v>2.5199999999999996</v>
      </c>
      <c r="K119" s="13" t="str">
        <v xml:space="preserve">Wobble </v>
      </c>
      <c r="L119" s="13" t="str">
        <v>WC</v>
      </c>
      <c r="M119" s="13" t="str">
        <v>Wobble  ⇒ WC</v>
      </c>
      <c r="N119" s="13">
        <v>435</v>
      </c>
    </row>
    <row r="120" spans="1:14" x14ac:dyDescent="0.2">
      <c r="A120" s="15" t="s">
        <v>123</v>
      </c>
      <c r="B120" s="17" t="s">
        <v>282</v>
      </c>
      <c r="C120" s="13">
        <f>VLOOKUP(B120,Sheet2!$A:$G,7,FALSE)</f>
        <v>0.94099468100000005</v>
      </c>
      <c r="D120" s="17" t="s">
        <v>283</v>
      </c>
      <c r="E120" s="13">
        <f>VLOOKUP(D120,Sheet2!$A:$G,7,FALSE)</f>
        <v>0.48408939499999998</v>
      </c>
      <c r="F120" s="13">
        <v>-0.45690528600000008</v>
      </c>
      <c r="G120" s="13">
        <v>0.51444434785280146</v>
      </c>
      <c r="H120" s="4">
        <v>6.48</v>
      </c>
      <c r="I120" s="4">
        <v>5.0090000000000003</v>
      </c>
      <c r="J120" s="13">
        <v>-1.4710000000000001</v>
      </c>
      <c r="K120" s="13" t="str">
        <v xml:space="preserve">Wobble </v>
      </c>
      <c r="L120" s="13" t="str">
        <v>Mixed</v>
      </c>
      <c r="M120" s="13" t="str">
        <v>Wobble  ⇒ Mixed</v>
      </c>
      <c r="N120" s="13">
        <v>164</v>
      </c>
    </row>
    <row r="121" spans="1:14" x14ac:dyDescent="0.2">
      <c r="A121" s="14" t="s">
        <v>124</v>
      </c>
      <c r="B121" s="17" t="s">
        <v>309</v>
      </c>
      <c r="C121" s="13">
        <f>VLOOKUP(B121,Sheet2!$A:$G,7,FALSE)</f>
        <v>1.277161451</v>
      </c>
      <c r="D121" s="17" t="s">
        <v>296</v>
      </c>
      <c r="E121" s="13">
        <f>VLOOKUP(D121,Sheet2!$A:$G,7,FALSE)</f>
        <v>0.92781095599999996</v>
      </c>
      <c r="F121" s="13">
        <v>-0.34935049500000004</v>
      </c>
      <c r="G121" s="13">
        <v>0.72646332636608835</v>
      </c>
      <c r="H121" s="4">
        <v>6.48</v>
      </c>
      <c r="I121" s="4">
        <v>4.0090000000000003</v>
      </c>
      <c r="J121" s="13">
        <v>-2.4710000000000001</v>
      </c>
      <c r="K121" s="13" t="str">
        <v xml:space="preserve">Wobble </v>
      </c>
      <c r="L121" s="13" t="str">
        <v>Mixed</v>
      </c>
      <c r="M121" s="13" t="str">
        <v>Wobble  ⇒ Mixed</v>
      </c>
      <c r="N121" s="13">
        <v>302</v>
      </c>
    </row>
    <row r="122" spans="1:14" x14ac:dyDescent="0.2">
      <c r="A122" s="15" t="s">
        <v>125</v>
      </c>
      <c r="B122" s="17" t="s">
        <v>317</v>
      </c>
      <c r="C122" s="13">
        <f>VLOOKUP(B122,Sheet2!$A:$G,7,FALSE)</f>
        <v>0.86325781400000001</v>
      </c>
      <c r="D122" s="17" t="s">
        <v>318</v>
      </c>
      <c r="E122" s="13">
        <f>VLOOKUP(D122,Sheet2!$A:$G,7,FALSE)</f>
        <v>1.136742186</v>
      </c>
      <c r="F122" s="13">
        <v>0.27348437199999998</v>
      </c>
      <c r="G122" s="13">
        <v>1.3168049771050203</v>
      </c>
      <c r="H122" s="4">
        <v>8</v>
      </c>
      <c r="I122" s="4">
        <v>10.56</v>
      </c>
      <c r="J122" s="13">
        <v>2.5600000000000005</v>
      </c>
      <c r="K122" s="13" t="str">
        <v>WC</v>
      </c>
      <c r="L122" s="13" t="str">
        <v>Mixed</v>
      </c>
      <c r="M122" s="13" t="str">
        <v>WC ⇒ Mixed</v>
      </c>
      <c r="N122" s="13">
        <v>446</v>
      </c>
    </row>
    <row r="123" spans="1:14" x14ac:dyDescent="0.2">
      <c r="A123" s="14" t="s">
        <v>126</v>
      </c>
      <c r="B123" s="17" t="s">
        <v>288</v>
      </c>
      <c r="C123" s="13">
        <f>VLOOKUP(B123,Sheet2!$A:$G,7,FALSE)</f>
        <v>1.2807676530000001</v>
      </c>
      <c r="D123" s="17" t="s">
        <v>287</v>
      </c>
      <c r="E123" s="13">
        <f>VLOOKUP(D123,Sheet2!$A:$G,7,FALSE)</f>
        <v>1.303131695</v>
      </c>
      <c r="F123" s="13">
        <v>2.2364041999999973E-2</v>
      </c>
      <c r="G123" s="13">
        <v>1.0174614356847751</v>
      </c>
      <c r="H123" s="4">
        <v>6.92</v>
      </c>
      <c r="I123" s="4">
        <v>6</v>
      </c>
      <c r="J123" s="13">
        <v>-0.91999999999999993</v>
      </c>
      <c r="K123" s="13" t="str">
        <v>Mixed</v>
      </c>
      <c r="L123" s="13" t="str">
        <v>WC</v>
      </c>
      <c r="M123" s="13" t="str">
        <v>Mixed ⇒ WC</v>
      </c>
      <c r="N123" s="13">
        <v>482</v>
      </c>
    </row>
    <row r="124" spans="1:14" x14ac:dyDescent="0.2">
      <c r="A124" s="15" t="s">
        <v>127</v>
      </c>
      <c r="B124" s="17" t="s">
        <v>277</v>
      </c>
      <c r="C124" s="13">
        <f>VLOOKUP(B124,Sheet2!$A:$G,7,FALSE)</f>
        <v>0.43835461399999998</v>
      </c>
      <c r="D124" s="17" t="s">
        <v>279</v>
      </c>
      <c r="E124" s="13">
        <f>VLOOKUP(D124,Sheet2!$A:$G,7,FALSE)</f>
        <v>1.050703986</v>
      </c>
      <c r="F124" s="13">
        <v>0.61234937200000006</v>
      </c>
      <c r="G124" s="13">
        <v>2.3969269455436826</v>
      </c>
      <c r="H124" s="4">
        <v>6.5600000000000005</v>
      </c>
      <c r="I124" s="4">
        <v>26</v>
      </c>
      <c r="J124" s="13">
        <v>19.439999999999998</v>
      </c>
      <c r="K124" s="13" t="str">
        <v xml:space="preserve">Mixed </v>
      </c>
      <c r="L124" s="13" t="str">
        <v>WC</v>
      </c>
      <c r="M124" s="13" t="str">
        <v>Mixed  ⇒ WC</v>
      </c>
      <c r="N124" s="13">
        <v>22</v>
      </c>
    </row>
    <row r="125" spans="1:14" x14ac:dyDescent="0.2">
      <c r="A125" s="15" t="s">
        <v>128</v>
      </c>
      <c r="B125" s="17" t="s">
        <v>307</v>
      </c>
      <c r="C125" s="13">
        <f>VLOOKUP(B125,Sheet2!$A:$G,7,FALSE)</f>
        <v>0.88950851099999995</v>
      </c>
      <c r="D125" s="17" t="s">
        <v>306</v>
      </c>
      <c r="E125" s="13">
        <f>VLOOKUP(D125,Sheet2!$A:$G,7,FALSE)</f>
        <v>1.1104914889999999</v>
      </c>
      <c r="F125" s="13">
        <v>0.220982978</v>
      </c>
      <c r="G125" s="13">
        <v>1.2484326740747733</v>
      </c>
      <c r="H125" s="4">
        <v>12</v>
      </c>
      <c r="I125" s="4">
        <v>18.84</v>
      </c>
      <c r="J125" s="13">
        <v>6.84</v>
      </c>
      <c r="K125" s="13" t="str">
        <v>WC</v>
      </c>
      <c r="L125" s="13" t="str">
        <v>Mixed</v>
      </c>
      <c r="M125" s="13" t="str">
        <v>WC ⇒ Mixed</v>
      </c>
      <c r="N125" s="13">
        <v>72</v>
      </c>
    </row>
    <row r="126" spans="1:14" x14ac:dyDescent="0.2">
      <c r="A126" s="15" t="s">
        <v>129</v>
      </c>
      <c r="B126" s="17" t="s">
        <v>298</v>
      </c>
      <c r="C126" s="13">
        <f>VLOOKUP(B126,Sheet2!$A:$G,7,FALSE)</f>
        <v>0.78347950600000005</v>
      </c>
      <c r="D126" s="17" t="s">
        <v>291</v>
      </c>
      <c r="E126" s="13">
        <f>VLOOKUP(D126,Sheet2!$A:$G,7,FALSE)</f>
        <v>2.344419496</v>
      </c>
      <c r="F126" s="13">
        <v>1.5609399900000001</v>
      </c>
      <c r="G126" s="13">
        <v>2.9923175756941878</v>
      </c>
      <c r="H126" s="4">
        <v>7.28</v>
      </c>
      <c r="I126" s="4">
        <v>9.9600000000000009</v>
      </c>
      <c r="J126" s="13">
        <v>2.6800000000000006</v>
      </c>
      <c r="K126" s="13" t="str">
        <v>Mixed</v>
      </c>
      <c r="L126" s="13" t="str">
        <v>Mixed</v>
      </c>
      <c r="M126" s="13" t="str">
        <v>Mixed ⇒ Mixed</v>
      </c>
      <c r="N126" s="13">
        <v>251.33333333333334</v>
      </c>
    </row>
    <row r="127" spans="1:14" x14ac:dyDescent="0.2">
      <c r="A127" s="15" t="s">
        <v>130</v>
      </c>
      <c r="B127" s="17" t="s">
        <v>310</v>
      </c>
      <c r="C127" s="13">
        <f>VLOOKUP(B127,Sheet2!$A:$G,7,FALSE)</f>
        <v>1.832233461</v>
      </c>
      <c r="D127" s="17" t="s">
        <v>283</v>
      </c>
      <c r="E127" s="13">
        <f>VLOOKUP(D127,Sheet2!$A:$G,7,FALSE)</f>
        <v>0.48408939499999998</v>
      </c>
      <c r="F127" s="13">
        <v>-1.3481440659999999</v>
      </c>
      <c r="G127" s="13">
        <v>0.26420726687078006</v>
      </c>
      <c r="H127" s="4">
        <v>14.6</v>
      </c>
      <c r="I127" s="4">
        <v>5.0090000000000003</v>
      </c>
      <c r="J127" s="13">
        <v>-9.5909999999999993</v>
      </c>
      <c r="K127" s="13" t="str">
        <v>Mixed</v>
      </c>
      <c r="L127" s="13" t="str">
        <v>Mixed</v>
      </c>
      <c r="M127" s="13" t="str">
        <v>Mixed ⇒ Mixed</v>
      </c>
      <c r="N127" s="13">
        <v>516</v>
      </c>
    </row>
    <row r="128" spans="1:14" x14ac:dyDescent="0.2">
      <c r="A128" s="15" t="s">
        <v>131</v>
      </c>
      <c r="B128" s="17" t="s">
        <v>275</v>
      </c>
      <c r="C128" s="13">
        <f>VLOOKUP(B128,Sheet2!$A:$G,7,FALSE)</f>
        <v>1.4287327830000001</v>
      </c>
      <c r="D128" s="17" t="s">
        <v>274</v>
      </c>
      <c r="E128" s="13">
        <f>VLOOKUP(D128,Sheet2!$A:$G,7,FALSE)</f>
        <v>0.91134481700000003</v>
      </c>
      <c r="F128" s="13">
        <v>-0.51738796600000003</v>
      </c>
      <c r="G128" s="13">
        <v>0.63786932577160582</v>
      </c>
      <c r="H128" s="4">
        <v>8</v>
      </c>
      <c r="I128" s="4">
        <v>4.72</v>
      </c>
      <c r="J128" s="13">
        <v>-3.2800000000000002</v>
      </c>
      <c r="K128" s="13" t="str">
        <v>WC</v>
      </c>
      <c r="L128" s="13" t="str">
        <v xml:space="preserve">Wobble </v>
      </c>
      <c r="M128" s="13" t="str">
        <v xml:space="preserve">WC ⇒ Wobble </v>
      </c>
      <c r="N128" s="13">
        <v>219</v>
      </c>
    </row>
    <row r="129" spans="1:14" x14ac:dyDescent="0.2">
      <c r="A129" s="15" t="s">
        <v>132</v>
      </c>
      <c r="B129" s="17" t="s">
        <v>322</v>
      </c>
      <c r="C129" s="13">
        <f>VLOOKUP(B129,Sheet2!$A:$G,7,FALSE)</f>
        <v>1.1427783520000001</v>
      </c>
      <c r="D129" s="17" t="s">
        <v>321</v>
      </c>
      <c r="E129" s="13">
        <f>VLOOKUP(D129,Sheet2!$A:$G,7,FALSE)</f>
        <v>1.285740549</v>
      </c>
      <c r="F129" s="13">
        <v>0.1429621969999999</v>
      </c>
      <c r="G129" s="13">
        <v>1.1251005470569151</v>
      </c>
      <c r="H129" s="4">
        <v>9</v>
      </c>
      <c r="I129" s="4">
        <v>6.48</v>
      </c>
      <c r="J129" s="13">
        <v>-2.5199999999999996</v>
      </c>
      <c r="K129" s="13" t="str">
        <v>WC</v>
      </c>
      <c r="L129" s="13" t="str">
        <v xml:space="preserve">Wobble </v>
      </c>
      <c r="M129" s="13" t="str">
        <v xml:space="preserve">WC ⇒ Wobble </v>
      </c>
      <c r="N129" s="13">
        <v>290</v>
      </c>
    </row>
    <row r="130" spans="1:14" x14ac:dyDescent="0.2">
      <c r="A130" s="15" t="s">
        <v>133</v>
      </c>
      <c r="B130" s="17" t="s">
        <v>309</v>
      </c>
      <c r="C130" s="13">
        <f>VLOOKUP(B130,Sheet2!$A:$G,7,FALSE)</f>
        <v>1.277161451</v>
      </c>
      <c r="D130" s="17" t="s">
        <v>295</v>
      </c>
      <c r="E130" s="13">
        <f>VLOOKUP(D130,Sheet2!$A:$G,7,FALSE)</f>
        <v>1.127142128</v>
      </c>
      <c r="F130" s="13">
        <v>-0.15001932299999998</v>
      </c>
      <c r="G130" s="13">
        <v>0.88253691584369631</v>
      </c>
      <c r="H130" s="4">
        <v>6.48</v>
      </c>
      <c r="I130" s="4">
        <v>9</v>
      </c>
      <c r="J130" s="13">
        <v>2.5199999999999996</v>
      </c>
      <c r="K130" s="13" t="str">
        <v xml:space="preserve">Wobble </v>
      </c>
      <c r="L130" s="13" t="str">
        <v>WC</v>
      </c>
      <c r="M130" s="13" t="str">
        <v>Wobble  ⇒ WC</v>
      </c>
      <c r="N130" s="13">
        <v>176</v>
      </c>
    </row>
    <row r="131" spans="1:14" x14ac:dyDescent="0.2">
      <c r="A131" s="15" t="s">
        <v>134</v>
      </c>
      <c r="B131" s="17" t="s">
        <v>301</v>
      </c>
      <c r="C131" s="13">
        <f>VLOOKUP(B131,Sheet2!$A:$G,7,FALSE)</f>
        <v>0.81039298400000004</v>
      </c>
      <c r="D131" s="17" t="s">
        <v>290</v>
      </c>
      <c r="E131" s="13">
        <f>VLOOKUP(D131,Sheet2!$A:$G,7,FALSE)</f>
        <v>1.150608552</v>
      </c>
      <c r="F131" s="13">
        <v>0.34021556799999997</v>
      </c>
      <c r="G131" s="13">
        <v>1.4198155397653343</v>
      </c>
      <c r="H131" s="4">
        <v>9</v>
      </c>
      <c r="I131" s="4">
        <v>6.48</v>
      </c>
      <c r="J131" s="13">
        <v>-2.5199999999999996</v>
      </c>
      <c r="K131" s="13" t="str">
        <v>WC</v>
      </c>
      <c r="L131" s="13" t="str">
        <v xml:space="preserve">Wobble </v>
      </c>
      <c r="M131" s="13" t="str">
        <v xml:space="preserve">WC ⇒ Wobble </v>
      </c>
      <c r="N131" s="13">
        <v>651</v>
      </c>
    </row>
    <row r="132" spans="1:14" x14ac:dyDescent="0.2">
      <c r="A132" s="15" t="s">
        <v>135</v>
      </c>
      <c r="B132" s="17" t="s">
        <v>274</v>
      </c>
      <c r="C132" s="13">
        <f>VLOOKUP(B132,Sheet2!$A:$G,7,FALSE)</f>
        <v>0.91134481700000003</v>
      </c>
      <c r="D132" s="17" t="s">
        <v>275</v>
      </c>
      <c r="E132" s="13">
        <f>VLOOKUP(D132,Sheet2!$A:$G,7,FALSE)</f>
        <v>1.4287327830000001</v>
      </c>
      <c r="F132" s="13">
        <v>0.51738796600000003</v>
      </c>
      <c r="G132" s="13">
        <v>1.5677192170831209</v>
      </c>
      <c r="H132" s="4">
        <v>4.72</v>
      </c>
      <c r="I132" s="4">
        <v>8</v>
      </c>
      <c r="J132" s="13">
        <v>3.2800000000000002</v>
      </c>
      <c r="K132" s="13" t="str">
        <v xml:space="preserve">Wobble </v>
      </c>
      <c r="L132" s="13" t="str">
        <v>WC</v>
      </c>
      <c r="M132" s="13" t="str">
        <v>Wobble  ⇒ WC</v>
      </c>
      <c r="N132" s="13">
        <v>521</v>
      </c>
    </row>
    <row r="133" spans="1:14" x14ac:dyDescent="0.2">
      <c r="A133" s="15" t="s">
        <v>136</v>
      </c>
      <c r="B133" s="17" t="s">
        <v>298</v>
      </c>
      <c r="C133" s="13">
        <f>VLOOKUP(B133,Sheet2!$A:$G,7,FALSE)</f>
        <v>0.78347950600000005</v>
      </c>
      <c r="D133" s="17" t="s">
        <v>291</v>
      </c>
      <c r="E133" s="13">
        <f>VLOOKUP(D133,Sheet2!$A:$G,7,FALSE)</f>
        <v>2.344419496</v>
      </c>
      <c r="F133" s="13">
        <v>1.5609399900000001</v>
      </c>
      <c r="G133" s="13">
        <v>2.9923175756941878</v>
      </c>
      <c r="H133" s="4">
        <v>7.28</v>
      </c>
      <c r="I133" s="4">
        <v>9.9600000000000009</v>
      </c>
      <c r="J133" s="13">
        <v>2.6800000000000006</v>
      </c>
      <c r="K133" s="13" t="str">
        <v>Mixed</v>
      </c>
      <c r="L133" s="13" t="str">
        <v>Mixed</v>
      </c>
      <c r="M133" s="13" t="str">
        <v>Mixed ⇒ Mixed</v>
      </c>
      <c r="N133" s="13">
        <v>632.33333333333337</v>
      </c>
    </row>
    <row r="134" spans="1:14" x14ac:dyDescent="0.2">
      <c r="A134" s="15" t="s">
        <v>137</v>
      </c>
      <c r="B134" s="17" t="s">
        <v>310</v>
      </c>
      <c r="C134" s="13">
        <f>VLOOKUP(B134,Sheet2!$A:$G,7,FALSE)</f>
        <v>1.832233461</v>
      </c>
      <c r="D134" s="17" t="s">
        <v>283</v>
      </c>
      <c r="E134" s="13">
        <f>VLOOKUP(D134,Sheet2!$A:$G,7,FALSE)</f>
        <v>0.48408939499999998</v>
      </c>
      <c r="F134" s="13">
        <v>-1.3481440659999999</v>
      </c>
      <c r="G134" s="13">
        <v>0.26420726687078006</v>
      </c>
      <c r="H134" s="4">
        <v>14.6</v>
      </c>
      <c r="I134" s="4">
        <v>5.0090000000000003</v>
      </c>
      <c r="J134" s="13">
        <v>-9.5909999999999993</v>
      </c>
      <c r="K134" s="13" t="str">
        <v>Mixed</v>
      </c>
      <c r="L134" s="13" t="str">
        <v>Mixed</v>
      </c>
      <c r="M134" s="13" t="str">
        <v>Mixed ⇒ Mixed</v>
      </c>
      <c r="N134" s="13">
        <v>546</v>
      </c>
    </row>
    <row r="135" spans="1:14" x14ac:dyDescent="0.2">
      <c r="A135" s="15" t="s">
        <v>138</v>
      </c>
      <c r="B135" s="17" t="s">
        <v>280</v>
      </c>
      <c r="C135" s="13">
        <f>VLOOKUP(B135,Sheet2!$A:$G,7,FALSE)</f>
        <v>1.363005703</v>
      </c>
      <c r="D135" s="17" t="s">
        <v>326</v>
      </c>
      <c r="E135" s="13">
        <f>VLOOKUP(D135,Sheet2!$A:$G,7,FALSE)</f>
        <v>0.53189727600000003</v>
      </c>
      <c r="F135" s="13">
        <v>-0.83110842699999998</v>
      </c>
      <c r="G135" s="13">
        <v>0.39023848163605229</v>
      </c>
      <c r="H135" s="4">
        <v>13.8</v>
      </c>
      <c r="I135" s="4">
        <v>5.0149999999999997</v>
      </c>
      <c r="J135" s="13">
        <v>-8.7850000000000001</v>
      </c>
      <c r="K135" s="13" t="str">
        <v>Mixed</v>
      </c>
      <c r="L135" s="13" t="str">
        <v>Mixed</v>
      </c>
      <c r="M135" s="13" t="str">
        <v>Mixed ⇒ Mixed</v>
      </c>
      <c r="N135" s="13">
        <v>239</v>
      </c>
    </row>
    <row r="136" spans="1:14" x14ac:dyDescent="0.2">
      <c r="A136" s="15" t="s">
        <v>139</v>
      </c>
      <c r="B136" s="17" t="s">
        <v>317</v>
      </c>
      <c r="C136" s="13">
        <f>VLOOKUP(B136,Sheet2!$A:$G,7,FALSE)</f>
        <v>0.86325781400000001</v>
      </c>
      <c r="D136" s="17" t="s">
        <v>318</v>
      </c>
      <c r="E136" s="13">
        <f>VLOOKUP(D136,Sheet2!$A:$G,7,FALSE)</f>
        <v>1.136742186</v>
      </c>
      <c r="F136" s="13">
        <v>0.27348437199999998</v>
      </c>
      <c r="G136" s="13">
        <v>1.3168049771050203</v>
      </c>
      <c r="H136" s="4">
        <v>8</v>
      </c>
      <c r="I136" s="4">
        <v>10.56</v>
      </c>
      <c r="J136" s="13">
        <v>2.5600000000000005</v>
      </c>
      <c r="K136" s="13" t="str">
        <v>WC</v>
      </c>
      <c r="L136" s="13" t="str">
        <v>Mixed</v>
      </c>
      <c r="M136" s="13" t="str">
        <v>WC ⇒ Mixed</v>
      </c>
      <c r="N136" s="13">
        <v>62</v>
      </c>
    </row>
    <row r="137" spans="1:14" x14ac:dyDescent="0.2">
      <c r="A137" s="15" t="s">
        <v>140</v>
      </c>
      <c r="B137" s="17" t="s">
        <v>307</v>
      </c>
      <c r="C137" s="13">
        <f>VLOOKUP(B137,Sheet2!$A:$G,7,FALSE)</f>
        <v>0.88950851099999995</v>
      </c>
      <c r="D137" s="17" t="s">
        <v>306</v>
      </c>
      <c r="E137" s="13">
        <f>VLOOKUP(D137,Sheet2!$A:$G,7,FALSE)</f>
        <v>1.1104914889999999</v>
      </c>
      <c r="F137" s="13">
        <v>0.220982978</v>
      </c>
      <c r="G137" s="13">
        <v>1.2484326740747733</v>
      </c>
      <c r="H137" s="4">
        <v>12</v>
      </c>
      <c r="I137" s="4">
        <v>18.84</v>
      </c>
      <c r="J137" s="13">
        <v>6.84</v>
      </c>
      <c r="K137" s="13" t="str">
        <v>WC</v>
      </c>
      <c r="L137" s="13" t="str">
        <v>Mixed</v>
      </c>
      <c r="M137" s="13" t="str">
        <v>WC ⇒ Mixed</v>
      </c>
      <c r="N137" s="13">
        <v>653</v>
      </c>
    </row>
    <row r="138" spans="1:14" x14ac:dyDescent="0.2">
      <c r="A138" s="15" t="s">
        <v>141</v>
      </c>
      <c r="B138" s="17" t="s">
        <v>298</v>
      </c>
      <c r="C138" s="13">
        <f>VLOOKUP(B138,Sheet2!$A:$G,7,FALSE)</f>
        <v>0.78347950600000005</v>
      </c>
      <c r="D138" s="17" t="s">
        <v>319</v>
      </c>
      <c r="E138" s="13">
        <f>VLOOKUP(D138,Sheet2!$A:$G,7,FALSE)</f>
        <v>0.47796459000000002</v>
      </c>
      <c r="F138" s="13">
        <v>-0.30551491600000003</v>
      </c>
      <c r="G138" s="13">
        <v>0.61005372360052512</v>
      </c>
      <c r="H138" s="4">
        <v>7.28</v>
      </c>
      <c r="I138" s="4">
        <v>4</v>
      </c>
      <c r="J138" s="13">
        <v>-3.2800000000000002</v>
      </c>
      <c r="K138" s="13" t="str">
        <v>Mixed</v>
      </c>
      <c r="L138" s="13" t="str">
        <v>WC</v>
      </c>
      <c r="M138" s="13" t="str">
        <v>Mixed ⇒ WC</v>
      </c>
      <c r="N138" s="13">
        <v>648</v>
      </c>
    </row>
    <row r="139" spans="1:14" x14ac:dyDescent="0.2">
      <c r="A139" s="14" t="s">
        <v>142</v>
      </c>
      <c r="B139" s="17" t="s">
        <v>278</v>
      </c>
      <c r="C139" s="13">
        <f>VLOOKUP(B139,Sheet2!$A:$G,7,FALSE)</f>
        <v>1.590375554</v>
      </c>
      <c r="D139" s="17" t="s">
        <v>279</v>
      </c>
      <c r="E139" s="13">
        <f>VLOOKUP(D139,Sheet2!$A:$G,7,FALSE)</f>
        <v>1.050703986</v>
      </c>
      <c r="F139" s="13">
        <v>-0.53967156799999993</v>
      </c>
      <c r="G139" s="13">
        <v>0.66066406978989567</v>
      </c>
      <c r="H139" s="4">
        <v>18.72</v>
      </c>
      <c r="I139" s="4">
        <v>26</v>
      </c>
      <c r="J139" s="13">
        <v>7.2800000000000011</v>
      </c>
      <c r="K139" s="13" t="str">
        <v xml:space="preserve">Wobble </v>
      </c>
      <c r="L139" s="13" t="str">
        <v>WC</v>
      </c>
      <c r="M139" s="13" t="str">
        <v>Wobble  ⇒ WC</v>
      </c>
      <c r="N139" s="13">
        <v>632</v>
      </c>
    </row>
    <row r="140" spans="1:14" x14ac:dyDescent="0.2">
      <c r="A140" s="15" t="s">
        <v>143</v>
      </c>
      <c r="B140" s="17" t="s">
        <v>298</v>
      </c>
      <c r="C140" s="13">
        <f>VLOOKUP(B140,Sheet2!$A:$G,7,FALSE)</f>
        <v>0.78347950600000005</v>
      </c>
      <c r="D140" s="17" t="s">
        <v>319</v>
      </c>
      <c r="E140" s="13">
        <f>VLOOKUP(D140,Sheet2!$A:$G,7,FALSE)</f>
        <v>0.47796459000000002</v>
      </c>
      <c r="F140" s="13">
        <v>-0.30551491600000003</v>
      </c>
      <c r="G140" s="13">
        <v>0.61005372360052512</v>
      </c>
      <c r="H140" s="4">
        <v>7.28</v>
      </c>
      <c r="I140" s="4">
        <v>4</v>
      </c>
      <c r="J140" s="13">
        <v>-3.2800000000000002</v>
      </c>
      <c r="K140" s="13" t="str">
        <v>Mixed</v>
      </c>
      <c r="L140" s="13" t="str">
        <v>WC</v>
      </c>
      <c r="M140" s="13" t="str">
        <v>Mixed ⇒ WC</v>
      </c>
      <c r="N140" s="13">
        <v>626</v>
      </c>
    </row>
    <row r="141" spans="1:14" x14ac:dyDescent="0.2">
      <c r="A141" s="15" t="s">
        <v>144</v>
      </c>
      <c r="B141" s="17" t="s">
        <v>272</v>
      </c>
      <c r="C141" s="13">
        <f>VLOOKUP(B141,Sheet2!$A:$G,7,FALSE)</f>
        <v>1.0106268650000001</v>
      </c>
      <c r="D141" s="17" t="s">
        <v>303</v>
      </c>
      <c r="E141" s="13">
        <f>VLOOKUP(D141,Sheet2!$A:$G,7,FALSE)</f>
        <v>0.99692201700000005</v>
      </c>
      <c r="F141" s="13">
        <v>-1.3704848000000047E-2</v>
      </c>
      <c r="G141" s="13">
        <v>0.98643926015166827</v>
      </c>
      <c r="H141" s="4">
        <v>9</v>
      </c>
      <c r="I141" s="4">
        <v>7.88</v>
      </c>
      <c r="J141" s="13">
        <v>-1.1200000000000001</v>
      </c>
      <c r="K141" s="13" t="str">
        <v>WC</v>
      </c>
      <c r="L141" s="13" t="str">
        <v>Mixed</v>
      </c>
      <c r="M141" s="13" t="str">
        <v>WC ⇒ Mixed</v>
      </c>
      <c r="N141" s="13">
        <v>462</v>
      </c>
    </row>
    <row r="142" spans="1:14" x14ac:dyDescent="0.2">
      <c r="A142" s="15" t="s">
        <v>145</v>
      </c>
      <c r="B142" s="17" t="s">
        <v>278</v>
      </c>
      <c r="C142" s="13">
        <f>VLOOKUP(B142,Sheet2!$A:$G,7,FALSE)</f>
        <v>1.590375554</v>
      </c>
      <c r="D142" s="17" t="s">
        <v>279</v>
      </c>
      <c r="E142" s="13">
        <f>VLOOKUP(D142,Sheet2!$A:$G,7,FALSE)</f>
        <v>1.050703986</v>
      </c>
      <c r="F142" s="13">
        <v>-0.53967156799999993</v>
      </c>
      <c r="G142" s="13">
        <v>0.66066406978989567</v>
      </c>
      <c r="H142" s="4">
        <v>18.72</v>
      </c>
      <c r="I142" s="4">
        <v>26</v>
      </c>
      <c r="J142" s="13">
        <v>7.2800000000000011</v>
      </c>
      <c r="K142" s="13" t="str">
        <v xml:space="preserve">Wobble </v>
      </c>
      <c r="L142" s="13" t="str">
        <v>WC</v>
      </c>
      <c r="M142" s="13" t="str">
        <v>Wobble  ⇒ WC</v>
      </c>
      <c r="N142" s="13">
        <v>411</v>
      </c>
    </row>
    <row r="143" spans="1:14" x14ac:dyDescent="0.2">
      <c r="A143" s="15" t="s">
        <v>146</v>
      </c>
      <c r="B143" s="17" t="s">
        <v>291</v>
      </c>
      <c r="C143" s="13">
        <f>VLOOKUP(B143,Sheet2!$A:$G,7,FALSE)</f>
        <v>2.344419496</v>
      </c>
      <c r="D143" s="17" t="s">
        <v>314</v>
      </c>
      <c r="E143" s="13">
        <f>VLOOKUP(D143,Sheet2!$A:$G,7,FALSE)</f>
        <v>0.43313487299999998</v>
      </c>
      <c r="F143" s="13">
        <v>-1.911284623</v>
      </c>
      <c r="G143" s="13">
        <v>0.18475143793122592</v>
      </c>
      <c r="H143" s="4">
        <v>9.9600000000000009</v>
      </c>
      <c r="I143" s="4">
        <v>3.0089999999999999</v>
      </c>
      <c r="J143" s="13">
        <v>-6.9510000000000005</v>
      </c>
      <c r="K143" s="13" t="str">
        <v>Mixed</v>
      </c>
      <c r="L143" s="13" t="str">
        <v>Mixed</v>
      </c>
      <c r="M143" s="13" t="str">
        <v>Mixed ⇒ Mixed</v>
      </c>
      <c r="N143" s="13">
        <v>407</v>
      </c>
    </row>
    <row r="144" spans="1:14" x14ac:dyDescent="0.2">
      <c r="A144" s="15" t="s">
        <v>147</v>
      </c>
      <c r="B144" s="17" t="s">
        <v>285</v>
      </c>
      <c r="C144" s="13">
        <f>VLOOKUP(B144,Sheet2!$A:$G,7,FALSE)</f>
        <v>1.45959303</v>
      </c>
      <c r="D144" s="17" t="s">
        <v>284</v>
      </c>
      <c r="E144" s="13">
        <f>VLOOKUP(D144,Sheet2!$A:$G,7,FALSE)</f>
        <v>0.54040697000000004</v>
      </c>
      <c r="F144" s="13">
        <v>-0.91918605999999992</v>
      </c>
      <c r="G144" s="13">
        <v>0.37024496478994562</v>
      </c>
      <c r="H144" s="4">
        <v>14.92</v>
      </c>
      <c r="I144" s="4">
        <v>6</v>
      </c>
      <c r="J144" s="13">
        <v>-8.92</v>
      </c>
      <c r="K144" s="13" t="str">
        <v>Mixed</v>
      </c>
      <c r="L144" s="13" t="str">
        <v>WC</v>
      </c>
      <c r="M144" s="13" t="str">
        <v>Mixed ⇒ WC</v>
      </c>
      <c r="N144" s="13">
        <v>393</v>
      </c>
    </row>
    <row r="145" spans="1:14" x14ac:dyDescent="0.2">
      <c r="A145" s="15" t="s">
        <v>148</v>
      </c>
      <c r="B145" s="17" t="s">
        <v>321</v>
      </c>
      <c r="C145" s="13">
        <f>VLOOKUP(B145,Sheet2!$A:$G,7,FALSE)</f>
        <v>1.285740549</v>
      </c>
      <c r="D145" s="17" t="s">
        <v>322</v>
      </c>
      <c r="E145" s="13">
        <f>VLOOKUP(D145,Sheet2!$A:$G,7,FALSE)</f>
        <v>1.1427783520000001</v>
      </c>
      <c r="F145" s="13">
        <v>-0.1429621969999999</v>
      </c>
      <c r="G145" s="13">
        <v>0.88880945140044743</v>
      </c>
      <c r="H145" s="4">
        <v>6.48</v>
      </c>
      <c r="I145" s="4">
        <v>9</v>
      </c>
      <c r="J145" s="13">
        <v>2.5199999999999996</v>
      </c>
      <c r="K145" s="13" t="str">
        <v xml:space="preserve">Wobble </v>
      </c>
      <c r="L145" s="13" t="str">
        <v>WC</v>
      </c>
      <c r="M145" s="13" t="str">
        <v>Wobble  ⇒ WC</v>
      </c>
      <c r="N145" s="13">
        <v>392</v>
      </c>
    </row>
    <row r="146" spans="1:14" x14ac:dyDescent="0.2">
      <c r="A146" s="15" t="s">
        <v>149</v>
      </c>
      <c r="B146" s="17" t="s">
        <v>273</v>
      </c>
      <c r="C146" s="13">
        <f>VLOOKUP(B146,Sheet2!$A:$G,7,FALSE)</f>
        <v>0.64627720600000005</v>
      </c>
      <c r="D146" s="17" t="s">
        <v>272</v>
      </c>
      <c r="E146" s="13">
        <f>VLOOKUP(D146,Sheet2!$A:$G,7,FALSE)</f>
        <v>1.0106268650000001</v>
      </c>
      <c r="F146" s="13">
        <v>0.36434965900000005</v>
      </c>
      <c r="G146" s="13">
        <v>1.563766841252328</v>
      </c>
      <c r="H146" s="4">
        <v>8.26</v>
      </c>
      <c r="I146" s="4">
        <v>9</v>
      </c>
      <c r="J146" s="13">
        <v>0.74000000000000021</v>
      </c>
      <c r="K146" s="13" t="str">
        <v>Mixed</v>
      </c>
      <c r="L146" s="13" t="str">
        <v>WC</v>
      </c>
      <c r="M146" s="13" t="str">
        <v>Mixed ⇒ WC</v>
      </c>
      <c r="N146" s="13">
        <v>355</v>
      </c>
    </row>
    <row r="147" spans="1:14" x14ac:dyDescent="0.2">
      <c r="A147" s="15" t="s">
        <v>150</v>
      </c>
      <c r="B147" s="17" t="s">
        <v>317</v>
      </c>
      <c r="C147" s="13">
        <f>VLOOKUP(B147,Sheet2!$A:$G,7,FALSE)</f>
        <v>0.86325781400000001</v>
      </c>
      <c r="D147" s="17" t="s">
        <v>318</v>
      </c>
      <c r="E147" s="13">
        <f>VLOOKUP(D147,Sheet2!$A:$G,7,FALSE)</f>
        <v>1.136742186</v>
      </c>
      <c r="F147" s="13">
        <v>0.27348437199999998</v>
      </c>
      <c r="G147" s="13">
        <v>1.3168049771050203</v>
      </c>
      <c r="H147" s="4">
        <v>8</v>
      </c>
      <c r="I147" s="4">
        <v>10.56</v>
      </c>
      <c r="J147" s="13">
        <v>2.5600000000000005</v>
      </c>
      <c r="K147" s="13" t="str">
        <v>WC</v>
      </c>
      <c r="L147" s="13" t="str">
        <v>Mixed</v>
      </c>
      <c r="M147" s="13" t="str">
        <v>WC ⇒ Mixed</v>
      </c>
      <c r="N147" s="13">
        <v>348</v>
      </c>
    </row>
    <row r="148" spans="1:14" x14ac:dyDescent="0.2">
      <c r="A148" s="15" t="s">
        <v>151</v>
      </c>
      <c r="B148" s="17" t="s">
        <v>276</v>
      </c>
      <c r="C148" s="13">
        <f>VLOOKUP(B148,Sheet2!$A:$G,7,FALSE)</f>
        <v>1.1520954859999999</v>
      </c>
      <c r="D148" s="17" t="s">
        <v>268</v>
      </c>
      <c r="E148" s="13">
        <f>VLOOKUP(D148,Sheet2!$A:$G,7,FALSE)</f>
        <v>0.44551217100000001</v>
      </c>
      <c r="F148" s="13">
        <v>-0.70658331499999982</v>
      </c>
      <c r="G148" s="13">
        <v>0.38669726286906053</v>
      </c>
      <c r="H148" s="4">
        <v>6.0090000000000003</v>
      </c>
      <c r="I148" s="4">
        <v>6.92</v>
      </c>
      <c r="J148" s="13">
        <v>0.91099999999999959</v>
      </c>
      <c r="K148" s="13" t="str">
        <v>Mixed</v>
      </c>
      <c r="L148" s="13" t="str">
        <v>Mixed</v>
      </c>
      <c r="M148" s="13" t="str">
        <v>Mixed ⇒ Mixed</v>
      </c>
      <c r="N148" s="13">
        <v>316</v>
      </c>
    </row>
    <row r="149" spans="1:14" x14ac:dyDescent="0.2">
      <c r="A149" s="15" t="s">
        <v>152</v>
      </c>
      <c r="B149" s="17" t="s">
        <v>289</v>
      </c>
      <c r="C149" s="13">
        <f>VLOOKUP(B149,Sheet2!$A:$G,7,FALSE)</f>
        <v>0.92056584600000002</v>
      </c>
      <c r="D149" s="17" t="s">
        <v>277</v>
      </c>
      <c r="E149" s="13">
        <f>VLOOKUP(D149,Sheet2!$A:$G,7,FALSE)</f>
        <v>0.43835461399999998</v>
      </c>
      <c r="F149" s="13">
        <v>-0.48221123200000005</v>
      </c>
      <c r="G149" s="13">
        <v>0.47617953230039772</v>
      </c>
      <c r="H149" s="4">
        <v>8</v>
      </c>
      <c r="I149" s="4">
        <v>6.5600000000000005</v>
      </c>
      <c r="J149" s="13">
        <v>-1.4399999999999995</v>
      </c>
      <c r="K149" s="13" t="str">
        <v>WC</v>
      </c>
      <c r="L149" s="13" t="str">
        <v xml:space="preserve">Mixed </v>
      </c>
      <c r="M149" s="13" t="str">
        <v xml:space="preserve">WC ⇒ Mixed </v>
      </c>
      <c r="N149" s="13">
        <v>306</v>
      </c>
    </row>
    <row r="150" spans="1:14" x14ac:dyDescent="0.2">
      <c r="A150" s="15" t="s">
        <v>153</v>
      </c>
      <c r="B150" s="17" t="s">
        <v>287</v>
      </c>
      <c r="C150" s="13">
        <f>VLOOKUP(B150,Sheet2!$A:$G,7,FALSE)</f>
        <v>1.303131695</v>
      </c>
      <c r="D150" s="17" t="s">
        <v>288</v>
      </c>
      <c r="E150" s="13">
        <f>VLOOKUP(D150,Sheet2!$A:$G,7,FALSE)</f>
        <v>1.2807676530000001</v>
      </c>
      <c r="F150" s="13">
        <v>-2.2364041999999973E-2</v>
      </c>
      <c r="G150" s="13">
        <v>0.98283823339896592</v>
      </c>
      <c r="H150" s="4">
        <v>6</v>
      </c>
      <c r="I150" s="4">
        <v>6.92</v>
      </c>
      <c r="J150" s="13">
        <v>0.91999999999999993</v>
      </c>
      <c r="K150" s="13" t="str">
        <v>WC</v>
      </c>
      <c r="L150" s="13" t="str">
        <v>Mixed</v>
      </c>
      <c r="M150" s="13" t="str">
        <v>WC ⇒ Mixed</v>
      </c>
      <c r="N150" s="13">
        <v>263</v>
      </c>
    </row>
    <row r="151" spans="1:14" x14ac:dyDescent="0.2">
      <c r="A151" s="15" t="s">
        <v>154</v>
      </c>
      <c r="B151" s="17" t="s">
        <v>300</v>
      </c>
      <c r="C151" s="13">
        <f>VLOOKUP(B151,Sheet2!$A:$G,7,FALSE)</f>
        <v>1.061243677</v>
      </c>
      <c r="D151" s="17" t="s">
        <v>299</v>
      </c>
      <c r="E151" s="13">
        <f>VLOOKUP(D151,Sheet2!$A:$G,7,FALSE)</f>
        <v>0.938756323</v>
      </c>
      <c r="F151" s="13">
        <v>-0.12248735399999999</v>
      </c>
      <c r="G151" s="13">
        <v>0.88458131091413794</v>
      </c>
      <c r="H151" s="4">
        <v>10</v>
      </c>
      <c r="I151" s="4">
        <v>5.9</v>
      </c>
      <c r="J151" s="13">
        <v>-4.0999999999999996</v>
      </c>
      <c r="K151" s="13" t="str">
        <v>WC</v>
      </c>
      <c r="L151" s="13" t="str">
        <v xml:space="preserve">Wobble </v>
      </c>
      <c r="M151" s="13" t="str">
        <v xml:space="preserve">WC ⇒ Wobble </v>
      </c>
      <c r="N151" s="13">
        <v>240</v>
      </c>
    </row>
    <row r="152" spans="1:14" x14ac:dyDescent="0.2">
      <c r="A152" s="15" t="s">
        <v>155</v>
      </c>
      <c r="B152" s="17" t="s">
        <v>298</v>
      </c>
      <c r="C152" s="13">
        <f>VLOOKUP(B152,Sheet2!$A:$G,7,FALSE)</f>
        <v>0.78347950600000005</v>
      </c>
      <c r="D152" s="17" t="s">
        <v>291</v>
      </c>
      <c r="E152" s="13">
        <f>VLOOKUP(D152,Sheet2!$A:$G,7,FALSE)</f>
        <v>2.344419496</v>
      </c>
      <c r="F152" s="13">
        <v>1.5609399900000001</v>
      </c>
      <c r="G152" s="13">
        <v>2.9923175756941878</v>
      </c>
      <c r="H152" s="4">
        <v>7.28</v>
      </c>
      <c r="I152" s="4">
        <v>9.9600000000000009</v>
      </c>
      <c r="J152" s="13">
        <v>2.6800000000000006</v>
      </c>
      <c r="K152" s="13" t="str">
        <v>Mixed</v>
      </c>
      <c r="L152" s="13" t="str">
        <v>Mixed</v>
      </c>
      <c r="M152" s="13" t="str">
        <v>Mixed ⇒ Mixed</v>
      </c>
      <c r="N152" s="13">
        <v>208.33333333333334</v>
      </c>
    </row>
    <row r="153" spans="1:14" x14ac:dyDescent="0.2">
      <c r="A153" s="15" t="s">
        <v>156</v>
      </c>
      <c r="B153" s="17" t="s">
        <v>300</v>
      </c>
      <c r="C153" s="13">
        <f>VLOOKUP(B153,Sheet2!$A:$G,7,FALSE)</f>
        <v>1.061243677</v>
      </c>
      <c r="D153" s="17" t="s">
        <v>299</v>
      </c>
      <c r="E153" s="13">
        <f>VLOOKUP(D153,Sheet2!$A:$G,7,FALSE)</f>
        <v>0.938756323</v>
      </c>
      <c r="F153" s="13">
        <v>-0.12248735399999999</v>
      </c>
      <c r="G153" s="13">
        <v>0.88458131091413794</v>
      </c>
      <c r="H153" s="4">
        <v>10</v>
      </c>
      <c r="I153" s="4">
        <v>5.9</v>
      </c>
      <c r="J153" s="13">
        <v>-4.0999999999999996</v>
      </c>
      <c r="K153" s="13" t="str">
        <v>WC</v>
      </c>
      <c r="L153" s="13" t="str">
        <v xml:space="preserve">Wobble </v>
      </c>
      <c r="M153" s="13" t="str">
        <v xml:space="preserve">WC ⇒ Wobble </v>
      </c>
      <c r="N153" s="13">
        <v>208</v>
      </c>
    </row>
    <row r="154" spans="1:14" x14ac:dyDescent="0.2">
      <c r="A154" s="15" t="s">
        <v>157</v>
      </c>
      <c r="B154" s="17" t="s">
        <v>292</v>
      </c>
      <c r="C154" s="13">
        <f>VLOOKUP(B154,Sheet2!$A:$G,7,FALSE)</f>
        <v>0.94109103199999999</v>
      </c>
      <c r="D154" s="17" t="s">
        <v>293</v>
      </c>
      <c r="E154" s="13">
        <f>VLOOKUP(D154,Sheet2!$A:$G,7,FALSE)</f>
        <v>1.0589089679999999</v>
      </c>
      <c r="F154" s="13">
        <v>0.1178179359999999</v>
      </c>
      <c r="G154" s="13">
        <v>1.1251929218256538</v>
      </c>
      <c r="H154" s="4">
        <v>7.67</v>
      </c>
      <c r="I154" s="4">
        <v>13</v>
      </c>
      <c r="J154" s="13">
        <v>5.33</v>
      </c>
      <c r="K154" s="13" t="str">
        <v xml:space="preserve">Wobble </v>
      </c>
      <c r="L154" s="13" t="str">
        <v>WC</v>
      </c>
      <c r="M154" s="13" t="str">
        <v>Wobble  ⇒ WC</v>
      </c>
      <c r="N154" s="13">
        <v>203</v>
      </c>
    </row>
    <row r="155" spans="1:14" x14ac:dyDescent="0.2">
      <c r="A155" s="15" t="s">
        <v>158</v>
      </c>
      <c r="B155" s="17" t="s">
        <v>269</v>
      </c>
      <c r="C155" s="13">
        <f>VLOOKUP(B155,Sheet2!$A:$G,7,FALSE)</f>
        <v>1.016706544</v>
      </c>
      <c r="D155" s="17" t="s">
        <v>268</v>
      </c>
      <c r="E155" s="13">
        <f>VLOOKUP(D155,Sheet2!$A:$G,7,FALSE)</f>
        <v>0.44551217100000001</v>
      </c>
      <c r="F155" s="13">
        <v>-0.57119437299999998</v>
      </c>
      <c r="G155" s="13">
        <v>0.43819150533568318</v>
      </c>
      <c r="H155" s="4">
        <v>9</v>
      </c>
      <c r="I155" s="4">
        <v>6.92</v>
      </c>
      <c r="J155" s="13">
        <v>-2.08</v>
      </c>
      <c r="K155" s="13" t="str">
        <v>WC</v>
      </c>
      <c r="L155" s="13" t="str">
        <v>Mixed</v>
      </c>
      <c r="M155" s="13" t="str">
        <v>WC ⇒ Mixed</v>
      </c>
      <c r="N155" s="13">
        <v>194</v>
      </c>
    </row>
    <row r="156" spans="1:14" x14ac:dyDescent="0.2">
      <c r="A156" s="15" t="s">
        <v>159</v>
      </c>
      <c r="B156" s="17" t="s">
        <v>288</v>
      </c>
      <c r="C156" s="13">
        <f>VLOOKUP(B156,Sheet2!$A:$G,7,FALSE)</f>
        <v>1.2807676530000001</v>
      </c>
      <c r="D156" s="17" t="s">
        <v>302</v>
      </c>
      <c r="E156" s="13">
        <f>VLOOKUP(D156,Sheet2!$A:$G,7,FALSE)</f>
        <v>1.2059534119999999</v>
      </c>
      <c r="F156" s="13">
        <v>-7.4814241000000115E-2</v>
      </c>
      <c r="G156" s="13">
        <v>0.94158640653926629</v>
      </c>
      <c r="H156" s="4">
        <v>6.92</v>
      </c>
      <c r="I156" s="4">
        <v>5.92</v>
      </c>
      <c r="J156" s="13">
        <v>-1</v>
      </c>
      <c r="K156" s="13" t="str">
        <v>Mixed</v>
      </c>
      <c r="L156" s="13" t="str">
        <v>Mixed</v>
      </c>
      <c r="M156" s="13" t="str">
        <v>Mixed ⇒ Mixed</v>
      </c>
      <c r="N156" s="13">
        <v>192.33333333333334</v>
      </c>
    </row>
    <row r="157" spans="1:14" x14ac:dyDescent="0.2">
      <c r="A157" s="15" t="s">
        <v>160</v>
      </c>
      <c r="B157" s="17" t="s">
        <v>272</v>
      </c>
      <c r="C157" s="13">
        <f>VLOOKUP(B157,Sheet2!$A:$G,7,FALSE)</f>
        <v>1.0106268650000001</v>
      </c>
      <c r="D157" s="17" t="s">
        <v>273</v>
      </c>
      <c r="E157" s="13">
        <f>VLOOKUP(D157,Sheet2!$A:$G,7,FALSE)</f>
        <v>0.64627720600000005</v>
      </c>
      <c r="F157" s="13">
        <v>-0.36434965900000005</v>
      </c>
      <c r="G157" s="13">
        <v>0.63948152219365351</v>
      </c>
      <c r="H157" s="4">
        <v>9</v>
      </c>
      <c r="I157" s="4">
        <v>8.26</v>
      </c>
      <c r="J157" s="13">
        <v>-0.74000000000000021</v>
      </c>
      <c r="K157" s="13" t="str">
        <v>WC</v>
      </c>
      <c r="L157" s="13" t="str">
        <v>Mixed</v>
      </c>
      <c r="M157" s="13" t="str">
        <v>WC ⇒ Mixed</v>
      </c>
      <c r="N157" s="13">
        <v>189</v>
      </c>
    </row>
    <row r="158" spans="1:14" x14ac:dyDescent="0.2">
      <c r="A158" s="15" t="s">
        <v>161</v>
      </c>
      <c r="B158" s="17" t="s">
        <v>269</v>
      </c>
      <c r="C158" s="13">
        <f>VLOOKUP(B158,Sheet2!$A:$G,7,FALSE)</f>
        <v>1.016706544</v>
      </c>
      <c r="D158" s="17" t="s">
        <v>308</v>
      </c>
      <c r="E158" s="13">
        <f>VLOOKUP(D158,Sheet2!$A:$G,7,FALSE)</f>
        <v>1.3856857979999999</v>
      </c>
      <c r="F158" s="13">
        <v>0.36897925399999987</v>
      </c>
      <c r="G158" s="13">
        <v>1.3629161788890776</v>
      </c>
      <c r="H158" s="4">
        <v>9</v>
      </c>
      <c r="I158" s="4">
        <v>6.48</v>
      </c>
      <c r="J158" s="13">
        <v>-2.5199999999999996</v>
      </c>
      <c r="K158" s="13" t="str">
        <v>WC</v>
      </c>
      <c r="L158" s="13" t="str">
        <v xml:space="preserve">Wobble </v>
      </c>
      <c r="M158" s="13" t="str">
        <v xml:space="preserve">WC ⇒ Wobble </v>
      </c>
      <c r="N158" s="13">
        <v>180</v>
      </c>
    </row>
    <row r="159" spans="1:14" x14ac:dyDescent="0.2">
      <c r="A159" s="15" t="s">
        <v>162</v>
      </c>
      <c r="B159" s="17" t="s">
        <v>307</v>
      </c>
      <c r="C159" s="13">
        <f>VLOOKUP(B159,Sheet2!$A:$G,7,FALSE)</f>
        <v>0.88950851099999995</v>
      </c>
      <c r="D159" s="17" t="s">
        <v>306</v>
      </c>
      <c r="E159" s="13">
        <f>VLOOKUP(D159,Sheet2!$A:$G,7,FALSE)</f>
        <v>1.1104914889999999</v>
      </c>
      <c r="F159" s="13">
        <v>0.220982978</v>
      </c>
      <c r="G159" s="13">
        <v>1.2484326740747733</v>
      </c>
      <c r="H159" s="4">
        <v>12</v>
      </c>
      <c r="I159" s="4">
        <v>18.84</v>
      </c>
      <c r="J159" s="13">
        <v>6.84</v>
      </c>
      <c r="K159" s="13" t="str">
        <v>WC</v>
      </c>
      <c r="L159" s="13" t="str">
        <v>Mixed</v>
      </c>
      <c r="M159" s="13" t="str">
        <v>WC ⇒ Mixed</v>
      </c>
      <c r="N159" s="13">
        <v>172</v>
      </c>
    </row>
    <row r="160" spans="1:14" x14ac:dyDescent="0.2">
      <c r="A160" s="14" t="s">
        <v>163</v>
      </c>
      <c r="B160" s="17" t="s">
        <v>301</v>
      </c>
      <c r="C160" s="13">
        <f>VLOOKUP(B160,Sheet2!$A:$G,7,FALSE)</f>
        <v>0.81039298400000004</v>
      </c>
      <c r="D160" s="17" t="s">
        <v>291</v>
      </c>
      <c r="E160" s="13">
        <f>VLOOKUP(D160,Sheet2!$A:$G,7,FALSE)</f>
        <v>2.344419496</v>
      </c>
      <c r="F160" s="13">
        <v>1.5340265120000001</v>
      </c>
      <c r="G160" s="13">
        <v>2.8929415015764746</v>
      </c>
      <c r="H160" s="4">
        <v>9</v>
      </c>
      <c r="I160" s="4">
        <v>9.9600000000000009</v>
      </c>
      <c r="J160" s="13">
        <v>0.96000000000000085</v>
      </c>
      <c r="K160" s="13" t="str">
        <v>WC</v>
      </c>
      <c r="L160" s="13" t="str">
        <v>Mixed</v>
      </c>
      <c r="M160" s="13" t="str">
        <v>WC ⇒ Mixed</v>
      </c>
      <c r="N160" s="13">
        <v>148</v>
      </c>
    </row>
    <row r="161" spans="1:14" x14ac:dyDescent="0.2">
      <c r="A161" s="15" t="s">
        <v>164</v>
      </c>
      <c r="B161" s="17" t="s">
        <v>296</v>
      </c>
      <c r="C161" s="13">
        <f>VLOOKUP(B161,Sheet2!$A:$G,7,FALSE)</f>
        <v>0.92781095599999996</v>
      </c>
      <c r="D161" s="17" t="s">
        <v>294</v>
      </c>
      <c r="E161" s="13">
        <f>VLOOKUP(D161,Sheet2!$A:$G,7,FALSE)</f>
        <v>0.327807864</v>
      </c>
      <c r="F161" s="13">
        <v>-0.6000030919999999</v>
      </c>
      <c r="G161" s="13">
        <v>0.35331320661835341</v>
      </c>
      <c r="H161" s="4">
        <v>4.0090000000000003</v>
      </c>
      <c r="I161" s="4">
        <v>5.28</v>
      </c>
      <c r="J161" s="13">
        <v>1.2709999999999999</v>
      </c>
      <c r="K161" s="13" t="str">
        <v>Mixed</v>
      </c>
      <c r="L161" s="13" t="str">
        <v>Mixed</v>
      </c>
      <c r="M161" s="13" t="str">
        <v>Mixed ⇒ Mixed</v>
      </c>
      <c r="N161" s="13">
        <v>121</v>
      </c>
    </row>
    <row r="162" spans="1:14" x14ac:dyDescent="0.2">
      <c r="A162" s="14" t="s">
        <v>165</v>
      </c>
      <c r="B162" s="17" t="s">
        <v>313</v>
      </c>
      <c r="C162" s="13">
        <f>VLOOKUP(B162,Sheet2!$A:$G,7,FALSE)</f>
        <v>0.96310775100000001</v>
      </c>
      <c r="D162" s="17" t="s">
        <v>312</v>
      </c>
      <c r="E162" s="13">
        <f>VLOOKUP(D162,Sheet2!$A:$G,7,FALSE)</f>
        <v>1.0368922490000001</v>
      </c>
      <c r="F162" s="13">
        <v>7.3784498000000087E-2</v>
      </c>
      <c r="G162" s="13">
        <v>1.0766108443457019</v>
      </c>
      <c r="H162" s="4">
        <v>14.75</v>
      </c>
      <c r="I162" s="4">
        <v>25</v>
      </c>
      <c r="J162" s="13">
        <v>10.25</v>
      </c>
      <c r="K162" s="13" t="str">
        <v xml:space="preserve">Wobble </v>
      </c>
      <c r="L162" s="13" t="str">
        <v>WC</v>
      </c>
      <c r="M162" s="13" t="str">
        <v>Wobble  ⇒ WC</v>
      </c>
      <c r="N162" s="13">
        <v>109</v>
      </c>
    </row>
    <row r="163" spans="1:14" x14ac:dyDescent="0.2">
      <c r="A163" s="15" t="s">
        <v>166</v>
      </c>
      <c r="B163" s="17" t="s">
        <v>291</v>
      </c>
      <c r="C163" s="13">
        <f>VLOOKUP(B163,Sheet2!$A:$G,7,FALSE)</f>
        <v>2.344419496</v>
      </c>
      <c r="D163" s="17" t="s">
        <v>314</v>
      </c>
      <c r="E163" s="13">
        <f>VLOOKUP(D163,Sheet2!$A:$G,7,FALSE)</f>
        <v>0.43313487299999998</v>
      </c>
      <c r="F163" s="13">
        <v>-1.911284623</v>
      </c>
      <c r="G163" s="13">
        <v>0.18475143793122592</v>
      </c>
      <c r="H163" s="4">
        <v>9.9600000000000009</v>
      </c>
      <c r="I163" s="4">
        <v>3.0089999999999999</v>
      </c>
      <c r="J163" s="13">
        <v>-6.9510000000000005</v>
      </c>
      <c r="K163" s="13" t="str">
        <v>Mixed</v>
      </c>
      <c r="L163" s="13" t="str">
        <v>Mixed</v>
      </c>
      <c r="M163" s="13" t="str">
        <v>Mixed ⇒ Mixed</v>
      </c>
      <c r="N163" s="13">
        <v>107</v>
      </c>
    </row>
    <row r="164" spans="1:14" x14ac:dyDescent="0.2">
      <c r="A164" s="15" t="s">
        <v>167</v>
      </c>
      <c r="B164" s="17" t="s">
        <v>310</v>
      </c>
      <c r="C164" s="13">
        <f>VLOOKUP(B164,Sheet2!$A:$G,7,FALSE)</f>
        <v>1.832233461</v>
      </c>
      <c r="D164" s="17" t="s">
        <v>283</v>
      </c>
      <c r="E164" s="13">
        <f>VLOOKUP(D164,Sheet2!$A:$G,7,FALSE)</f>
        <v>0.48408939499999998</v>
      </c>
      <c r="F164" s="13">
        <v>-1.3481440659999999</v>
      </c>
      <c r="G164" s="13">
        <v>0.26420726687078006</v>
      </c>
      <c r="H164" s="4">
        <v>14.6</v>
      </c>
      <c r="I164" s="4">
        <v>5.0090000000000003</v>
      </c>
      <c r="J164" s="13">
        <v>-9.5909999999999993</v>
      </c>
      <c r="K164" s="13" t="str">
        <v>Mixed</v>
      </c>
      <c r="L164" s="13" t="str">
        <v>Mixed</v>
      </c>
      <c r="M164" s="13" t="str">
        <v>Mixed ⇒ Mixed</v>
      </c>
      <c r="N164" s="13">
        <v>36</v>
      </c>
    </row>
    <row r="165" spans="1:14" x14ac:dyDescent="0.2">
      <c r="A165" s="15" t="s">
        <v>168</v>
      </c>
      <c r="B165" s="17" t="s">
        <v>306</v>
      </c>
      <c r="C165" s="13">
        <f>VLOOKUP(B165,Sheet2!$A:$G,7,FALSE)</f>
        <v>1.1104914889999999</v>
      </c>
      <c r="D165" s="17" t="s">
        <v>307</v>
      </c>
      <c r="E165" s="13">
        <f>VLOOKUP(D165,Sheet2!$A:$G,7,FALSE)</f>
        <v>0.88950851099999995</v>
      </c>
      <c r="F165" s="13">
        <v>-0.220982978</v>
      </c>
      <c r="G165" s="13">
        <v>0.80100434790455199</v>
      </c>
      <c r="H165" s="4">
        <v>18.84</v>
      </c>
      <c r="I165" s="4">
        <v>12</v>
      </c>
      <c r="J165" s="13">
        <v>-6.84</v>
      </c>
      <c r="K165" s="13" t="str">
        <v>Mixed</v>
      </c>
      <c r="L165" s="13" t="str">
        <v>WC</v>
      </c>
      <c r="M165" s="13" t="str">
        <v>Mixed ⇒ WC</v>
      </c>
      <c r="N165" s="13">
        <v>29</v>
      </c>
    </row>
    <row r="166" spans="1:14" x14ac:dyDescent="0.2">
      <c r="A166" s="15" t="s">
        <v>169</v>
      </c>
      <c r="B166" s="17" t="s">
        <v>279</v>
      </c>
      <c r="C166" s="13">
        <f>VLOOKUP(B166,Sheet2!$A:$G,7,FALSE)</f>
        <v>1.050703986</v>
      </c>
      <c r="D166" s="17" t="s">
        <v>277</v>
      </c>
      <c r="E166" s="13">
        <f>VLOOKUP(D166,Sheet2!$A:$G,7,FALSE)</f>
        <v>0.43835461399999998</v>
      </c>
      <c r="F166" s="13">
        <v>-0.61234937200000006</v>
      </c>
      <c r="G166" s="13">
        <v>0.41720086707656212</v>
      </c>
      <c r="H166" s="4">
        <v>26</v>
      </c>
      <c r="I166" s="4">
        <v>6.5600000000000005</v>
      </c>
      <c r="J166" s="13">
        <v>-19.439999999999998</v>
      </c>
      <c r="K166" s="13" t="str">
        <v>WC</v>
      </c>
      <c r="L166" s="13" t="str">
        <v xml:space="preserve">Mixed </v>
      </c>
      <c r="M166" s="13" t="str">
        <v xml:space="preserve">WC ⇒ Mixed </v>
      </c>
      <c r="N166" s="13">
        <v>24</v>
      </c>
    </row>
    <row r="167" spans="1:14" x14ac:dyDescent="0.2">
      <c r="A167" s="15" t="s">
        <v>170</v>
      </c>
      <c r="B167" s="17" t="s">
        <v>308</v>
      </c>
      <c r="C167" s="13">
        <f>VLOOKUP(B167,Sheet2!$A:$G,7,FALSE)</f>
        <v>1.3856857979999999</v>
      </c>
      <c r="D167" s="17" t="s">
        <v>269</v>
      </c>
      <c r="E167" s="13">
        <f>VLOOKUP(D167,Sheet2!$A:$G,7,FALSE)</f>
        <v>1.016706544</v>
      </c>
      <c r="F167" s="13">
        <v>-0.36897925399999987</v>
      </c>
      <c r="G167" s="13">
        <v>0.73372083734093385</v>
      </c>
      <c r="H167" s="4">
        <v>6.48</v>
      </c>
      <c r="I167" s="4">
        <v>9</v>
      </c>
      <c r="J167" s="13">
        <v>2.5199999999999996</v>
      </c>
      <c r="K167" s="13" t="str">
        <v xml:space="preserve">Wobble </v>
      </c>
      <c r="L167" s="13" t="str">
        <v>WC</v>
      </c>
      <c r="M167" s="13" t="str">
        <v>Wobble  ⇒ WC</v>
      </c>
      <c r="N167" s="13">
        <v>17</v>
      </c>
    </row>
    <row r="168" spans="1:14" x14ac:dyDescent="0.2">
      <c r="A168" s="15" t="s">
        <v>171</v>
      </c>
      <c r="B168" s="17" t="s">
        <v>310</v>
      </c>
      <c r="C168" s="13">
        <f>VLOOKUP(B168,Sheet2!$A:$G,7,FALSE)</f>
        <v>1.832233461</v>
      </c>
      <c r="D168" s="17" t="s">
        <v>283</v>
      </c>
      <c r="E168" s="13">
        <f>VLOOKUP(D168,Sheet2!$A:$G,7,FALSE)</f>
        <v>0.48408939499999998</v>
      </c>
      <c r="F168" s="13">
        <v>-1.3481440659999999</v>
      </c>
      <c r="G168" s="13">
        <v>0.26420726687078006</v>
      </c>
      <c r="H168" s="4">
        <v>14.6</v>
      </c>
      <c r="I168" s="4">
        <v>5.0090000000000003</v>
      </c>
      <c r="J168" s="13">
        <v>-9.5909999999999993</v>
      </c>
      <c r="K168" s="13" t="str">
        <v>Mixed</v>
      </c>
      <c r="L168" s="13" t="str">
        <v>Mixed</v>
      </c>
      <c r="M168" s="13" t="str">
        <v>Mixed ⇒ Mixed</v>
      </c>
      <c r="N168" s="13">
        <v>12</v>
      </c>
    </row>
    <row r="169" spans="1:14" x14ac:dyDescent="0.2">
      <c r="A169" s="15" t="s">
        <v>172</v>
      </c>
      <c r="B169" s="17" t="s">
        <v>316</v>
      </c>
      <c r="C169" s="13">
        <f>VLOOKUP(B169,Sheet2!$A:$G,7,FALSE)</f>
        <v>1.1041489799999999</v>
      </c>
      <c r="D169" s="17" t="s">
        <v>322</v>
      </c>
      <c r="E169" s="13">
        <f>VLOOKUP(D169,Sheet2!$A:$G,7,FALSE)</f>
        <v>1.1427783520000001</v>
      </c>
      <c r="F169" s="13">
        <v>3.8629372000000162E-2</v>
      </c>
      <c r="G169" s="13">
        <v>1.0349856520267764</v>
      </c>
      <c r="H169" s="4">
        <v>7.0090000000000003</v>
      </c>
      <c r="I169" s="4">
        <v>9</v>
      </c>
      <c r="J169" s="13">
        <v>1.9909999999999997</v>
      </c>
      <c r="K169" s="13" t="str">
        <v>Mixed</v>
      </c>
      <c r="L169" s="13" t="str">
        <v>WC</v>
      </c>
      <c r="M169" s="13" t="str">
        <v>Mixed ⇒ WC</v>
      </c>
      <c r="N169" s="13">
        <v>11</v>
      </c>
    </row>
    <row r="170" spans="1:14" x14ac:dyDescent="0.2">
      <c r="A170" s="15" t="s">
        <v>173</v>
      </c>
      <c r="B170" s="17" t="s">
        <v>280</v>
      </c>
      <c r="C170" s="13">
        <f>VLOOKUP(B170,Sheet2!$A:$G,7,FALSE)</f>
        <v>1.363005703</v>
      </c>
      <c r="D170" s="17" t="s">
        <v>326</v>
      </c>
      <c r="E170" s="13">
        <f>VLOOKUP(D170,Sheet2!$A:$G,7,FALSE)</f>
        <v>0.53189727600000003</v>
      </c>
      <c r="F170" s="13">
        <v>-0.83110842699999998</v>
      </c>
      <c r="G170" s="13">
        <v>0.39023848163605229</v>
      </c>
      <c r="H170" s="4">
        <v>13.8</v>
      </c>
      <c r="I170" s="4">
        <v>5.0149999999999997</v>
      </c>
      <c r="J170" s="13">
        <v>-8.7850000000000001</v>
      </c>
      <c r="K170" s="13" t="str">
        <v>Mixed</v>
      </c>
      <c r="L170" s="13" t="str">
        <v>Mixed</v>
      </c>
      <c r="M170" s="13" t="str">
        <v>Mixed ⇒ Mixed</v>
      </c>
      <c r="N170" s="13">
        <v>10</v>
      </c>
    </row>
    <row r="171" spans="1:14" x14ac:dyDescent="0.2">
      <c r="A171" s="15" t="s">
        <v>174</v>
      </c>
      <c r="B171" s="17" t="s">
        <v>297</v>
      </c>
      <c r="C171" s="13">
        <f>VLOOKUP(B171,Sheet2!$A:$G,7,FALSE)</f>
        <v>0.74268246299999996</v>
      </c>
      <c r="D171" s="17" t="s">
        <v>283</v>
      </c>
      <c r="E171" s="13">
        <f>VLOOKUP(D171,Sheet2!$A:$G,7,FALSE)</f>
        <v>0.48408939499999998</v>
      </c>
      <c r="F171" s="13">
        <v>-0.25859306799999998</v>
      </c>
      <c r="G171" s="13">
        <v>0.65181207193793667</v>
      </c>
      <c r="H171" s="4">
        <v>9</v>
      </c>
      <c r="I171" s="4">
        <v>5.0090000000000003</v>
      </c>
      <c r="J171" s="13">
        <v>-3.9909999999999997</v>
      </c>
      <c r="K171" s="13" t="str">
        <v>WC</v>
      </c>
      <c r="L171" s="13" t="str">
        <v>Mixed</v>
      </c>
      <c r="M171" s="13" t="str">
        <v>WC ⇒ Mixed</v>
      </c>
      <c r="N171" s="13">
        <v>8</v>
      </c>
    </row>
    <row r="172" spans="1:14" x14ac:dyDescent="0.2">
      <c r="A172" s="14" t="s">
        <v>175</v>
      </c>
      <c r="B172" s="17" t="s">
        <v>297</v>
      </c>
      <c r="C172" s="13">
        <f>VLOOKUP(B172,Sheet2!$A:$G,7,FALSE)</f>
        <v>0.74268246299999996</v>
      </c>
      <c r="D172" s="17" t="s">
        <v>282</v>
      </c>
      <c r="E172" s="13">
        <f>VLOOKUP(D172,Sheet2!$A:$G,7,FALSE)</f>
        <v>0.94099468100000005</v>
      </c>
      <c r="F172" s="13">
        <v>0.1983122180000001</v>
      </c>
      <c r="G172" s="13">
        <v>1.2670215440377244</v>
      </c>
      <c r="H172" s="4">
        <v>9</v>
      </c>
      <c r="I172" s="4">
        <v>6.48</v>
      </c>
      <c r="J172" s="13">
        <v>-2.5199999999999996</v>
      </c>
      <c r="K172" s="13" t="str">
        <v>WC</v>
      </c>
      <c r="L172" s="13" t="str">
        <v xml:space="preserve">Wobble </v>
      </c>
      <c r="M172" s="13" t="str">
        <v xml:space="preserve">WC ⇒ Wobble </v>
      </c>
      <c r="N172" s="13">
        <v>408</v>
      </c>
    </row>
    <row r="173" spans="1:14" x14ac:dyDescent="0.2">
      <c r="A173" s="15" t="s">
        <v>176</v>
      </c>
      <c r="B173" s="17" t="s">
        <v>279</v>
      </c>
      <c r="C173" s="13">
        <f>VLOOKUP(B173,Sheet2!$A:$G,7,FALSE)</f>
        <v>1.050703986</v>
      </c>
      <c r="D173" s="17" t="s">
        <v>278</v>
      </c>
      <c r="E173" s="13">
        <f>VLOOKUP(D173,Sheet2!$A:$G,7,FALSE)</f>
        <v>1.590375554</v>
      </c>
      <c r="F173" s="13">
        <v>0.53967156799999993</v>
      </c>
      <c r="G173" s="13">
        <v>1.5136285530375821</v>
      </c>
      <c r="H173" s="4">
        <v>26</v>
      </c>
      <c r="I173" s="4">
        <v>18.72</v>
      </c>
      <c r="J173" s="13">
        <v>-7.2800000000000011</v>
      </c>
      <c r="K173" s="13" t="str">
        <v>WC</v>
      </c>
      <c r="L173" s="13" t="str">
        <v xml:space="preserve">Wobble </v>
      </c>
      <c r="M173" s="13" t="str">
        <v xml:space="preserve">WC ⇒ Wobble </v>
      </c>
      <c r="N173" s="13">
        <v>397</v>
      </c>
    </row>
    <row r="174" spans="1:14" x14ac:dyDescent="0.2">
      <c r="A174" s="14" t="s">
        <v>177</v>
      </c>
      <c r="B174" s="17" t="s">
        <v>276</v>
      </c>
      <c r="C174" s="13">
        <f>VLOOKUP(B174,Sheet2!$A:$G,7,FALSE)</f>
        <v>1.1520954859999999</v>
      </c>
      <c r="D174" s="17" t="s">
        <v>308</v>
      </c>
      <c r="E174" s="13">
        <f>VLOOKUP(D174,Sheet2!$A:$G,7,FALSE)</f>
        <v>1.3856857979999999</v>
      </c>
      <c r="F174" s="13">
        <v>0.23359031200000002</v>
      </c>
      <c r="G174" s="13">
        <v>1.2027525624729338</v>
      </c>
      <c r="H174" s="4">
        <v>6.0090000000000003</v>
      </c>
      <c r="I174" s="4">
        <v>6.48</v>
      </c>
      <c r="J174" s="13">
        <v>0.47100000000000009</v>
      </c>
      <c r="K174" s="13" t="str">
        <v>Mixed</v>
      </c>
      <c r="L174" s="13" t="str">
        <v xml:space="preserve">Wobble </v>
      </c>
      <c r="M174" s="13" t="str">
        <v xml:space="preserve">Mixed ⇒ Wobble </v>
      </c>
      <c r="N174" s="13">
        <v>362</v>
      </c>
    </row>
    <row r="175" spans="1:14" x14ac:dyDescent="0.2">
      <c r="A175" s="15" t="s">
        <v>178</v>
      </c>
      <c r="B175" s="17" t="s">
        <v>279</v>
      </c>
      <c r="C175" s="13">
        <f>VLOOKUP(B175,Sheet2!$A:$G,7,FALSE)</f>
        <v>1.050703986</v>
      </c>
      <c r="D175" s="17" t="s">
        <v>289</v>
      </c>
      <c r="E175" s="13">
        <f>VLOOKUP(D175,Sheet2!$A:$G,7,FALSE)</f>
        <v>0.92056584600000002</v>
      </c>
      <c r="F175" s="13">
        <v>-0.13013814000000001</v>
      </c>
      <c r="G175" s="13">
        <v>0.87614195650343707</v>
      </c>
      <c r="H175" s="4">
        <v>26</v>
      </c>
      <c r="I175" s="4">
        <v>8</v>
      </c>
      <c r="J175" s="13">
        <v>-18</v>
      </c>
      <c r="K175" s="13" t="str">
        <v>WC</v>
      </c>
      <c r="L175" s="13" t="str">
        <v>WC</v>
      </c>
      <c r="M175" s="13" t="str">
        <v>WC ⇒ WC</v>
      </c>
      <c r="N175" s="13">
        <v>280</v>
      </c>
    </row>
    <row r="176" spans="1:14" x14ac:dyDescent="0.2">
      <c r="A176" s="15" t="s">
        <v>179</v>
      </c>
      <c r="B176" s="17" t="s">
        <v>270</v>
      </c>
      <c r="C176" s="13">
        <f>VLOOKUP(B176,Sheet2!$A:$G,7,FALSE)</f>
        <v>0.64109951200000004</v>
      </c>
      <c r="D176" s="17" t="s">
        <v>302</v>
      </c>
      <c r="E176" s="13">
        <f>VLOOKUP(D176,Sheet2!$A:$G,7,FALSE)</f>
        <v>1.2059534119999999</v>
      </c>
      <c r="F176" s="13">
        <v>0.56485389999999991</v>
      </c>
      <c r="G176" s="13">
        <v>1.8810705505575238</v>
      </c>
      <c r="H176" s="4">
        <v>6.0069999999999997</v>
      </c>
      <c r="I176" s="4">
        <v>5.92</v>
      </c>
      <c r="J176" s="13">
        <v>-8.6999999999999744E-2</v>
      </c>
      <c r="K176" s="13" t="str">
        <v>Mixed</v>
      </c>
      <c r="L176" s="13" t="str">
        <v>Mixed</v>
      </c>
      <c r="M176" s="13" t="str">
        <v>Mixed ⇒ Mixed</v>
      </c>
      <c r="N176" s="13">
        <v>236</v>
      </c>
    </row>
    <row r="177" spans="1:14" x14ac:dyDescent="0.2">
      <c r="A177" s="15" t="s">
        <v>180</v>
      </c>
      <c r="B177" s="17" t="s">
        <v>312</v>
      </c>
      <c r="C177" s="13">
        <f>VLOOKUP(B177,Sheet2!$A:$G,7,FALSE)</f>
        <v>1.0368922490000001</v>
      </c>
      <c r="D177" s="17" t="s">
        <v>313</v>
      </c>
      <c r="E177" s="13">
        <f>VLOOKUP(D177,Sheet2!$A:$G,7,FALSE)</f>
        <v>0.96310775100000001</v>
      </c>
      <c r="F177" s="13">
        <v>-7.3784498000000087E-2</v>
      </c>
      <c r="G177" s="13">
        <v>0.92884072759618042</v>
      </c>
      <c r="H177" s="4">
        <v>25</v>
      </c>
      <c r="I177" s="4">
        <v>14.75</v>
      </c>
      <c r="J177" s="13">
        <v>-10.25</v>
      </c>
      <c r="K177" s="13" t="str">
        <v>WC</v>
      </c>
      <c r="L177" s="13" t="str">
        <v xml:space="preserve">Wobble </v>
      </c>
      <c r="M177" s="13" t="str">
        <v xml:space="preserve">WC ⇒ Wobble </v>
      </c>
      <c r="N177" s="13">
        <v>162</v>
      </c>
    </row>
    <row r="178" spans="1:14" x14ac:dyDescent="0.2">
      <c r="A178" s="14" t="s">
        <v>181</v>
      </c>
      <c r="B178" s="17" t="s">
        <v>326</v>
      </c>
      <c r="C178" s="13">
        <f>VLOOKUP(B178,Sheet2!$A:$G,7,FALSE)</f>
        <v>0.53189727600000003</v>
      </c>
      <c r="D178" s="17" t="s">
        <v>281</v>
      </c>
      <c r="E178" s="13">
        <f>VLOOKUP(D178,Sheet2!$A:$G,7,FALSE)</f>
        <v>1.105097021</v>
      </c>
      <c r="F178" s="13">
        <v>0.57319974499999993</v>
      </c>
      <c r="G178" s="13">
        <v>2.0776512136151641</v>
      </c>
      <c r="H178" s="4">
        <v>5.0149999999999997</v>
      </c>
      <c r="I178" s="4">
        <v>16.77</v>
      </c>
      <c r="J178" s="13">
        <v>11.754999999999999</v>
      </c>
      <c r="K178" s="13" t="str">
        <v>Mixed</v>
      </c>
      <c r="L178" s="13" t="str">
        <v>Mixed</v>
      </c>
      <c r="M178" s="13" t="str">
        <v>Mixed ⇒ Mixed</v>
      </c>
      <c r="N178" s="13">
        <v>108</v>
      </c>
    </row>
    <row r="179" spans="1:14" x14ac:dyDescent="0.2">
      <c r="A179" s="15" t="s">
        <v>182</v>
      </c>
      <c r="B179" s="17" t="s">
        <v>281</v>
      </c>
      <c r="C179" s="13">
        <f>VLOOKUP(B179,Sheet2!$A:$G,7,FALSE)</f>
        <v>1.105097021</v>
      </c>
      <c r="D179" s="17" t="s">
        <v>280</v>
      </c>
      <c r="E179" s="13">
        <f>VLOOKUP(D179,Sheet2!$A:$G,7,FALSE)</f>
        <v>1.363005703</v>
      </c>
      <c r="F179" s="13">
        <v>0.25790868200000006</v>
      </c>
      <c r="G179" s="13">
        <v>1.2333810308950242</v>
      </c>
      <c r="H179" s="4">
        <v>16.77</v>
      </c>
      <c r="I179" s="4">
        <v>13.8</v>
      </c>
      <c r="J179" s="13">
        <v>-2.9699999999999989</v>
      </c>
      <c r="K179" s="13" t="str">
        <v>Mixed</v>
      </c>
      <c r="L179" s="13" t="str">
        <v>Mixed</v>
      </c>
      <c r="M179" s="13" t="str">
        <v>Mixed ⇒ Mixed</v>
      </c>
      <c r="N179" s="13">
        <v>487</v>
      </c>
    </row>
    <row r="180" spans="1:14" x14ac:dyDescent="0.2">
      <c r="A180" s="15" t="s">
        <v>183</v>
      </c>
      <c r="B180" s="17" t="s">
        <v>266</v>
      </c>
      <c r="C180" s="13">
        <f>VLOOKUP(B180,Sheet2!$A:$G,7,FALSE)</f>
        <v>1.093777475</v>
      </c>
      <c r="D180" s="17" t="s">
        <v>267</v>
      </c>
      <c r="E180" s="13">
        <f>VLOOKUP(D180,Sheet2!$A:$G,7,FALSE)</f>
        <v>0.906222525</v>
      </c>
      <c r="F180" s="13">
        <v>-0.18755495</v>
      </c>
      <c r="G180" s="13">
        <v>0.82852549601096881</v>
      </c>
      <c r="H180" s="4">
        <v>13</v>
      </c>
      <c r="I180" s="4">
        <v>7.67</v>
      </c>
      <c r="J180" s="13">
        <v>-5.33</v>
      </c>
      <c r="K180" s="13" t="str">
        <v>WC</v>
      </c>
      <c r="L180" s="13" t="str">
        <v xml:space="preserve">Wobble </v>
      </c>
      <c r="M180" s="13" t="str">
        <v xml:space="preserve">WC ⇒ Wobble </v>
      </c>
      <c r="N180" s="13">
        <v>645</v>
      </c>
    </row>
    <row r="181" spans="1:14" x14ac:dyDescent="0.2">
      <c r="A181" s="15" t="s">
        <v>184</v>
      </c>
      <c r="B181" s="17" t="s">
        <v>281</v>
      </c>
      <c r="C181" s="13">
        <f>VLOOKUP(B181,Sheet2!$A:$G,7,FALSE)</f>
        <v>1.105097021</v>
      </c>
      <c r="D181" s="17" t="s">
        <v>280</v>
      </c>
      <c r="E181" s="13">
        <f>VLOOKUP(D181,Sheet2!$A:$G,7,FALSE)</f>
        <v>1.363005703</v>
      </c>
      <c r="F181" s="13">
        <v>0.25790868200000006</v>
      </c>
      <c r="G181" s="13">
        <v>1.2333810308950242</v>
      </c>
      <c r="H181" s="4">
        <v>16.77</v>
      </c>
      <c r="I181" s="4">
        <v>13.8</v>
      </c>
      <c r="J181" s="13">
        <v>-2.9699999999999989</v>
      </c>
      <c r="K181" s="13" t="str">
        <v>Mixed</v>
      </c>
      <c r="L181" s="13" t="str">
        <v>Mixed</v>
      </c>
      <c r="M181" s="13" t="str">
        <v>Mixed ⇒ Mixed</v>
      </c>
      <c r="N181" s="13">
        <v>643</v>
      </c>
    </row>
    <row r="182" spans="1:14" x14ac:dyDescent="0.2">
      <c r="A182" s="15" t="s">
        <v>185</v>
      </c>
      <c r="B182" s="17" t="s">
        <v>324</v>
      </c>
      <c r="C182" s="13">
        <f>VLOOKUP(B182,Sheet2!$A:$G,7,FALSE)</f>
        <v>0.93108415</v>
      </c>
      <c r="D182" s="17" t="s">
        <v>325</v>
      </c>
      <c r="E182" s="13">
        <f>VLOOKUP(D182,Sheet2!$A:$G,7,FALSE)</f>
        <v>1.06891585</v>
      </c>
      <c r="F182" s="13">
        <v>0.1378317</v>
      </c>
      <c r="G182" s="13">
        <v>1.1480335585134813</v>
      </c>
      <c r="H182" s="4">
        <v>17.11</v>
      </c>
      <c r="I182" s="4">
        <v>29</v>
      </c>
      <c r="J182" s="13">
        <v>11.89</v>
      </c>
      <c r="K182" s="13" t="str">
        <v xml:space="preserve">Wobble </v>
      </c>
      <c r="L182" s="13" t="str">
        <v>WC</v>
      </c>
      <c r="M182" s="13" t="str">
        <v>Wobble  ⇒ WC</v>
      </c>
      <c r="N182" s="13">
        <v>635</v>
      </c>
    </row>
    <row r="183" spans="1:14" x14ac:dyDescent="0.2">
      <c r="A183" s="15" t="s">
        <v>186</v>
      </c>
      <c r="B183" s="17" t="s">
        <v>290</v>
      </c>
      <c r="C183" s="13">
        <f>VLOOKUP(B183,Sheet2!$A:$G,7,FALSE)</f>
        <v>1.150608552</v>
      </c>
      <c r="D183" s="17" t="s">
        <v>314</v>
      </c>
      <c r="E183" s="13">
        <f>VLOOKUP(D183,Sheet2!$A:$G,7,FALSE)</f>
        <v>0.43313487299999998</v>
      </c>
      <c r="F183" s="13">
        <v>-0.71747367900000003</v>
      </c>
      <c r="G183" s="13">
        <v>0.37643981721422143</v>
      </c>
      <c r="H183" s="4">
        <v>6.48</v>
      </c>
      <c r="I183" s="4">
        <v>3.0089999999999999</v>
      </c>
      <c r="J183" s="13">
        <v>-3.4710000000000005</v>
      </c>
      <c r="K183" s="13" t="str">
        <v xml:space="preserve">Wobble </v>
      </c>
      <c r="L183" s="13" t="str">
        <v>Mixed</v>
      </c>
      <c r="M183" s="13" t="str">
        <v>Wobble  ⇒ Mixed</v>
      </c>
      <c r="N183" s="13">
        <v>621</v>
      </c>
    </row>
    <row r="184" spans="1:14" x14ac:dyDescent="0.2">
      <c r="A184" s="15" t="s">
        <v>187</v>
      </c>
      <c r="B184" s="17" t="s">
        <v>282</v>
      </c>
      <c r="C184" s="13">
        <f>VLOOKUP(B184,Sheet2!$A:$G,7,FALSE)</f>
        <v>0.94099468100000005</v>
      </c>
      <c r="D184" s="17" t="s">
        <v>283</v>
      </c>
      <c r="E184" s="13">
        <f>VLOOKUP(D184,Sheet2!$A:$G,7,FALSE)</f>
        <v>0.48408939499999998</v>
      </c>
      <c r="F184" s="13">
        <v>-0.45690528600000008</v>
      </c>
      <c r="G184" s="13">
        <v>0.51444434785280146</v>
      </c>
      <c r="H184" s="4">
        <v>6.48</v>
      </c>
      <c r="I184" s="4">
        <v>5.0090000000000003</v>
      </c>
      <c r="J184" s="13">
        <v>-1.4710000000000001</v>
      </c>
      <c r="K184" s="13" t="str">
        <v xml:space="preserve">Wobble </v>
      </c>
      <c r="L184" s="13" t="str">
        <v>Mixed</v>
      </c>
      <c r="M184" s="13" t="str">
        <v>Wobble  ⇒ Mixed</v>
      </c>
      <c r="N184" s="13">
        <v>556</v>
      </c>
    </row>
    <row r="185" spans="1:14" x14ac:dyDescent="0.2">
      <c r="A185" s="15" t="s">
        <v>188</v>
      </c>
      <c r="B185" s="17" t="s">
        <v>290</v>
      </c>
      <c r="C185" s="13">
        <f>VLOOKUP(B185,Sheet2!$A:$G,7,FALSE)</f>
        <v>1.150608552</v>
      </c>
      <c r="D185" s="17" t="s">
        <v>314</v>
      </c>
      <c r="E185" s="13">
        <f>VLOOKUP(D185,Sheet2!$A:$G,7,FALSE)</f>
        <v>0.43313487299999998</v>
      </c>
      <c r="F185" s="13">
        <v>-0.71747367900000003</v>
      </c>
      <c r="G185" s="13">
        <v>0.37643981721422143</v>
      </c>
      <c r="H185" s="4">
        <v>6.48</v>
      </c>
      <c r="I185" s="4">
        <v>3.0089999999999999</v>
      </c>
      <c r="J185" s="13">
        <v>-3.4710000000000005</v>
      </c>
      <c r="K185" s="13" t="str">
        <v xml:space="preserve">Wobble </v>
      </c>
      <c r="L185" s="13" t="str">
        <v>Mixed</v>
      </c>
      <c r="M185" s="13" t="str">
        <v>Wobble  ⇒ Mixed</v>
      </c>
      <c r="N185" s="13">
        <v>540</v>
      </c>
    </row>
    <row r="186" spans="1:14" x14ac:dyDescent="0.2">
      <c r="A186" s="15" t="s">
        <v>189</v>
      </c>
      <c r="B186" s="17" t="s">
        <v>283</v>
      </c>
      <c r="C186" s="13">
        <f>VLOOKUP(B186,Sheet2!$A:$G,7,FALSE)</f>
        <v>0.48408939499999998</v>
      </c>
      <c r="D186" s="17" t="s">
        <v>297</v>
      </c>
      <c r="E186" s="13">
        <f>VLOOKUP(D186,Sheet2!$A:$G,7,FALSE)</f>
        <v>0.74268246299999996</v>
      </c>
      <c r="F186" s="13">
        <v>0.25859306799999998</v>
      </c>
      <c r="G186" s="13">
        <v>1.5341845342428952</v>
      </c>
      <c r="H186" s="4">
        <v>5.0090000000000003</v>
      </c>
      <c r="I186" s="4">
        <v>9</v>
      </c>
      <c r="J186" s="13">
        <v>3.9909999999999997</v>
      </c>
      <c r="K186" s="13" t="str">
        <v>Mixed</v>
      </c>
      <c r="L186" s="13" t="str">
        <v>WC</v>
      </c>
      <c r="M186" s="13" t="str">
        <v>Mixed ⇒ WC</v>
      </c>
      <c r="N186" s="13">
        <v>536</v>
      </c>
    </row>
    <row r="187" spans="1:14" x14ac:dyDescent="0.2">
      <c r="A187" s="15" t="s">
        <v>190</v>
      </c>
      <c r="B187" s="17" t="s">
        <v>310</v>
      </c>
      <c r="C187" s="13">
        <f>VLOOKUP(B187,Sheet2!$A:$G,7,FALSE)</f>
        <v>1.832233461</v>
      </c>
      <c r="D187" s="17" t="s">
        <v>283</v>
      </c>
      <c r="E187" s="13">
        <f>VLOOKUP(D187,Sheet2!$A:$G,7,FALSE)</f>
        <v>0.48408939499999998</v>
      </c>
      <c r="F187" s="13">
        <v>-1.3481440659999999</v>
      </c>
      <c r="G187" s="13">
        <v>0.26420726687078006</v>
      </c>
      <c r="H187" s="4">
        <v>14.6</v>
      </c>
      <c r="I187" s="4">
        <v>5.0090000000000003</v>
      </c>
      <c r="J187" s="13">
        <v>-9.5909999999999993</v>
      </c>
      <c r="K187" s="13" t="str">
        <v>Mixed</v>
      </c>
      <c r="L187" s="13" t="str">
        <v>Mixed</v>
      </c>
      <c r="M187" s="13" t="str">
        <v>Mixed ⇒ Mixed</v>
      </c>
      <c r="N187" s="13">
        <v>533</v>
      </c>
    </row>
    <row r="188" spans="1:14" x14ac:dyDescent="0.2">
      <c r="A188" s="15" t="s">
        <v>191</v>
      </c>
      <c r="B188" s="17" t="s">
        <v>326</v>
      </c>
      <c r="C188" s="13">
        <f>VLOOKUP(B188,Sheet2!$A:$G,7,FALSE)</f>
        <v>0.53189727600000003</v>
      </c>
      <c r="D188" s="17" t="s">
        <v>281</v>
      </c>
      <c r="E188" s="13">
        <f>VLOOKUP(D188,Sheet2!$A:$G,7,FALSE)</f>
        <v>1.105097021</v>
      </c>
      <c r="F188" s="13">
        <v>0.57319974499999993</v>
      </c>
      <c r="G188" s="13">
        <v>2.0776512136151641</v>
      </c>
      <c r="H188" s="4">
        <v>5.0149999999999997</v>
      </c>
      <c r="I188" s="4">
        <v>16.77</v>
      </c>
      <c r="J188" s="13">
        <v>11.754999999999999</v>
      </c>
      <c r="K188" s="13" t="str">
        <v>Mixed</v>
      </c>
      <c r="L188" s="13" t="str">
        <v>Mixed</v>
      </c>
      <c r="M188" s="13" t="str">
        <v>Mixed ⇒ Mixed</v>
      </c>
      <c r="N188" s="13">
        <v>527</v>
      </c>
    </row>
    <row r="189" spans="1:14" x14ac:dyDescent="0.2">
      <c r="A189" s="15" t="s">
        <v>192</v>
      </c>
      <c r="B189" s="17" t="s">
        <v>291</v>
      </c>
      <c r="C189" s="13">
        <f>VLOOKUP(B189,Sheet2!$A:$G,7,FALSE)</f>
        <v>2.344419496</v>
      </c>
      <c r="D189" s="17" t="s">
        <v>301</v>
      </c>
      <c r="E189" s="13">
        <f>VLOOKUP(D189,Sheet2!$A:$G,7,FALSE)</f>
        <v>0.81039298400000004</v>
      </c>
      <c r="F189" s="13">
        <v>-1.5340265120000001</v>
      </c>
      <c r="G189" s="13">
        <v>0.3456689322805393</v>
      </c>
      <c r="H189" s="4">
        <v>9.9600000000000009</v>
      </c>
      <c r="I189" s="4">
        <v>9</v>
      </c>
      <c r="J189" s="13">
        <v>-0.96000000000000085</v>
      </c>
      <c r="K189" s="13" t="str">
        <v>Mixed</v>
      </c>
      <c r="L189" s="13" t="str">
        <v>WC</v>
      </c>
      <c r="M189" s="13" t="str">
        <v>Mixed ⇒ WC</v>
      </c>
      <c r="N189" s="13">
        <v>525</v>
      </c>
    </row>
    <row r="190" spans="1:14" x14ac:dyDescent="0.2">
      <c r="A190" s="15" t="s">
        <v>193</v>
      </c>
      <c r="B190" s="17" t="s">
        <v>296</v>
      </c>
      <c r="C190" s="13">
        <f>VLOOKUP(B190,Sheet2!$A:$G,7,FALSE)</f>
        <v>0.92781095599999996</v>
      </c>
      <c r="D190" s="17" t="s">
        <v>294</v>
      </c>
      <c r="E190" s="13">
        <f>VLOOKUP(D190,Sheet2!$A:$G,7,FALSE)</f>
        <v>0.327807864</v>
      </c>
      <c r="F190" s="13">
        <v>-0.6000030919999999</v>
      </c>
      <c r="G190" s="13">
        <v>0.35331320661835341</v>
      </c>
      <c r="H190" s="4">
        <v>4.0090000000000003</v>
      </c>
      <c r="I190" s="4">
        <v>5.28</v>
      </c>
      <c r="J190" s="13">
        <v>1.2709999999999999</v>
      </c>
      <c r="K190" s="13" t="str">
        <v>Mixed</v>
      </c>
      <c r="L190" s="13" t="str">
        <v>Mixed</v>
      </c>
      <c r="M190" s="13" t="str">
        <v>Mixed ⇒ Mixed</v>
      </c>
      <c r="N190" s="13">
        <v>519</v>
      </c>
    </row>
    <row r="191" spans="1:14" x14ac:dyDescent="0.2">
      <c r="A191" s="15" t="s">
        <v>194</v>
      </c>
      <c r="B191" s="17" t="s">
        <v>300</v>
      </c>
      <c r="C191" s="13">
        <f>VLOOKUP(B191,Sheet2!$A:$G,7,FALSE)</f>
        <v>1.061243677</v>
      </c>
      <c r="D191" s="17" t="s">
        <v>299</v>
      </c>
      <c r="E191" s="13">
        <f>VLOOKUP(D191,Sheet2!$A:$G,7,FALSE)</f>
        <v>0.938756323</v>
      </c>
      <c r="F191" s="13">
        <v>-0.12248735399999999</v>
      </c>
      <c r="G191" s="13">
        <v>0.88458131091413794</v>
      </c>
      <c r="H191" s="4">
        <v>10</v>
      </c>
      <c r="I191" s="4">
        <v>5.9</v>
      </c>
      <c r="J191" s="13">
        <v>-4.0999999999999996</v>
      </c>
      <c r="K191" s="13" t="str">
        <v>WC</v>
      </c>
      <c r="L191" s="13" t="str">
        <v xml:space="preserve">Wobble </v>
      </c>
      <c r="M191" s="13" t="str">
        <v xml:space="preserve">WC ⇒ Wobble </v>
      </c>
      <c r="N191" s="13">
        <v>495</v>
      </c>
    </row>
    <row r="192" spans="1:14" x14ac:dyDescent="0.2">
      <c r="A192" s="14" t="s">
        <v>195</v>
      </c>
      <c r="B192" s="17" t="s">
        <v>300</v>
      </c>
      <c r="C192" s="13">
        <f>VLOOKUP(B192,Sheet2!$A:$G,7,FALSE)</f>
        <v>1.061243677</v>
      </c>
      <c r="D192" s="17" t="s">
        <v>299</v>
      </c>
      <c r="E192" s="13">
        <f>VLOOKUP(D192,Sheet2!$A:$G,7,FALSE)</f>
        <v>0.938756323</v>
      </c>
      <c r="F192" s="13">
        <v>-0.12248735399999999</v>
      </c>
      <c r="G192" s="13">
        <v>0.88458131091413794</v>
      </c>
      <c r="H192" s="4">
        <v>10</v>
      </c>
      <c r="I192" s="4">
        <v>5.9</v>
      </c>
      <c r="J192" s="13">
        <v>-4.0999999999999996</v>
      </c>
      <c r="K192" s="13" t="str">
        <v>WC</v>
      </c>
      <c r="L192" s="13" t="str">
        <v xml:space="preserve">Wobble </v>
      </c>
      <c r="M192" s="13" t="str">
        <v xml:space="preserve">WC ⇒ Wobble </v>
      </c>
      <c r="N192" s="13">
        <v>470</v>
      </c>
    </row>
    <row r="193" spans="1:14" x14ac:dyDescent="0.2">
      <c r="A193" s="15" t="s">
        <v>196</v>
      </c>
      <c r="B193" s="17" t="s">
        <v>296</v>
      </c>
      <c r="C193" s="13">
        <f>VLOOKUP(B193,Sheet2!$A:$G,7,FALSE)</f>
        <v>0.92781095599999996</v>
      </c>
      <c r="D193" s="17" t="s">
        <v>295</v>
      </c>
      <c r="E193" s="13">
        <f>VLOOKUP(D193,Sheet2!$A:$G,7,FALSE)</f>
        <v>1.127142128</v>
      </c>
      <c r="F193" s="13">
        <v>0.19933117200000006</v>
      </c>
      <c r="G193" s="13">
        <v>1.2148402869258639</v>
      </c>
      <c r="H193" s="4">
        <v>4.0090000000000003</v>
      </c>
      <c r="I193" s="4">
        <v>9</v>
      </c>
      <c r="J193" s="13">
        <v>4.9909999999999997</v>
      </c>
      <c r="K193" s="13" t="str">
        <v>Mixed</v>
      </c>
      <c r="L193" s="13" t="str">
        <v>WC</v>
      </c>
      <c r="M193" s="13" t="str">
        <v>Mixed ⇒ WC</v>
      </c>
      <c r="N193" s="13">
        <v>467</v>
      </c>
    </row>
    <row r="194" spans="1:14" x14ac:dyDescent="0.2">
      <c r="A194" s="15" t="s">
        <v>197</v>
      </c>
      <c r="B194" s="17" t="s">
        <v>280</v>
      </c>
      <c r="C194" s="13">
        <f>VLOOKUP(B194,Sheet2!$A:$G,7,FALSE)</f>
        <v>1.363005703</v>
      </c>
      <c r="D194" s="17" t="s">
        <v>281</v>
      </c>
      <c r="E194" s="13">
        <f>VLOOKUP(D194,Sheet2!$A:$G,7,FALSE)</f>
        <v>1.105097021</v>
      </c>
      <c r="F194" s="13">
        <v>-0.25790868200000006</v>
      </c>
      <c r="G194" s="13">
        <v>0.81077945497048298</v>
      </c>
      <c r="H194" s="4">
        <v>13.8</v>
      </c>
      <c r="I194" s="4">
        <v>16.77</v>
      </c>
      <c r="J194" s="13">
        <v>2.9699999999999989</v>
      </c>
      <c r="K194" s="13" t="str">
        <v>Mixed</v>
      </c>
      <c r="L194" s="13" t="str">
        <v>Mixed</v>
      </c>
      <c r="M194" s="13" t="str">
        <v>Mixed ⇒ Mixed</v>
      </c>
      <c r="N194" s="13">
        <v>460</v>
      </c>
    </row>
    <row r="195" spans="1:14" x14ac:dyDescent="0.2">
      <c r="A195" s="15" t="s">
        <v>198</v>
      </c>
      <c r="B195" s="17" t="s">
        <v>266</v>
      </c>
      <c r="C195" s="13">
        <f>VLOOKUP(B195,Sheet2!$A:$G,7,FALSE)</f>
        <v>1.093777475</v>
      </c>
      <c r="D195" s="17" t="s">
        <v>267</v>
      </c>
      <c r="E195" s="13">
        <f>VLOOKUP(D195,Sheet2!$A:$G,7,FALSE)</f>
        <v>0.906222525</v>
      </c>
      <c r="F195" s="13">
        <v>-0.18755495</v>
      </c>
      <c r="G195" s="13">
        <v>0.82852549601096881</v>
      </c>
      <c r="H195" s="4">
        <v>13</v>
      </c>
      <c r="I195" s="4">
        <v>7.67</v>
      </c>
      <c r="J195" s="13">
        <v>-5.33</v>
      </c>
      <c r="K195" s="13" t="str">
        <v>WC</v>
      </c>
      <c r="L195" s="13" t="str">
        <v xml:space="preserve">Wobble </v>
      </c>
      <c r="M195" s="13" t="str">
        <v xml:space="preserve">WC ⇒ Wobble </v>
      </c>
      <c r="N195" s="13">
        <v>459</v>
      </c>
    </row>
    <row r="196" spans="1:14" x14ac:dyDescent="0.2">
      <c r="A196" s="15" t="s">
        <v>199</v>
      </c>
      <c r="B196" s="17" t="s">
        <v>300</v>
      </c>
      <c r="C196" s="13">
        <f>VLOOKUP(B196,Sheet2!$A:$G,7,FALSE)</f>
        <v>1.061243677</v>
      </c>
      <c r="D196" s="17" t="s">
        <v>299</v>
      </c>
      <c r="E196" s="13">
        <f>VLOOKUP(D196,Sheet2!$A:$G,7,FALSE)</f>
        <v>0.938756323</v>
      </c>
      <c r="F196" s="13">
        <v>-0.12248735399999999</v>
      </c>
      <c r="G196" s="13">
        <v>0.88458131091413794</v>
      </c>
      <c r="H196" s="4">
        <v>10</v>
      </c>
      <c r="I196" s="4">
        <v>5.9</v>
      </c>
      <c r="J196" s="13">
        <v>-4.0999999999999996</v>
      </c>
      <c r="K196" s="13" t="str">
        <v>WC</v>
      </c>
      <c r="L196" s="13" t="str">
        <v xml:space="preserve">Wobble </v>
      </c>
      <c r="M196" s="13" t="str">
        <v xml:space="preserve">WC ⇒ Wobble </v>
      </c>
      <c r="N196" s="13">
        <v>455</v>
      </c>
    </row>
    <row r="197" spans="1:14" x14ac:dyDescent="0.2">
      <c r="A197" s="15" t="s">
        <v>200</v>
      </c>
      <c r="B197" s="17" t="s">
        <v>283</v>
      </c>
      <c r="C197" s="13">
        <f>VLOOKUP(B197,Sheet2!$A:$G,7,FALSE)</f>
        <v>0.48408939499999998</v>
      </c>
      <c r="D197" s="17" t="s">
        <v>310</v>
      </c>
      <c r="E197" s="13">
        <f>VLOOKUP(D197,Sheet2!$A:$G,7,FALSE)</f>
        <v>1.832233461</v>
      </c>
      <c r="F197" s="13">
        <v>1.3481440659999999</v>
      </c>
      <c r="G197" s="13">
        <v>3.7849072504469965</v>
      </c>
      <c r="H197" s="4">
        <v>5.0090000000000003</v>
      </c>
      <c r="I197" s="4">
        <v>14.6</v>
      </c>
      <c r="J197" s="13">
        <v>9.5909999999999993</v>
      </c>
      <c r="K197" s="13" t="str">
        <v>Mixed</v>
      </c>
      <c r="L197" s="13" t="str">
        <v>Mixed</v>
      </c>
      <c r="M197" s="13" t="str">
        <v>Mixed ⇒ Mixed</v>
      </c>
      <c r="N197" s="13">
        <v>450</v>
      </c>
    </row>
    <row r="198" spans="1:14" x14ac:dyDescent="0.2">
      <c r="A198" s="15" t="s">
        <v>201</v>
      </c>
      <c r="B198" s="17" t="s">
        <v>290</v>
      </c>
      <c r="C198" s="13">
        <f>VLOOKUP(B198,Sheet2!$A:$G,7,FALSE)</f>
        <v>1.150608552</v>
      </c>
      <c r="D198" s="17" t="s">
        <v>291</v>
      </c>
      <c r="E198" s="13">
        <f>VLOOKUP(D198,Sheet2!$A:$G,7,FALSE)</f>
        <v>2.344419496</v>
      </c>
      <c r="F198" s="13">
        <v>1.193810944</v>
      </c>
      <c r="G198" s="13">
        <v>2.0375474282064956</v>
      </c>
      <c r="H198" s="4">
        <v>6.48</v>
      </c>
      <c r="I198" s="4">
        <v>9.9600000000000009</v>
      </c>
      <c r="J198" s="13">
        <v>3.4800000000000004</v>
      </c>
      <c r="K198" s="13" t="str">
        <v xml:space="preserve">Wobble </v>
      </c>
      <c r="L198" s="13" t="str">
        <v>Mixed</v>
      </c>
      <c r="M198" s="13" t="str">
        <v>Wobble  ⇒ Mixed</v>
      </c>
      <c r="N198" s="13">
        <v>447</v>
      </c>
    </row>
    <row r="199" spans="1:14" x14ac:dyDescent="0.2">
      <c r="A199" s="14" t="s">
        <v>202</v>
      </c>
      <c r="B199" s="17" t="s">
        <v>310</v>
      </c>
      <c r="C199" s="13">
        <f>VLOOKUP(B199,Sheet2!$A:$G,7,FALSE)</f>
        <v>1.832233461</v>
      </c>
      <c r="D199" s="17" t="s">
        <v>297</v>
      </c>
      <c r="E199" s="13">
        <f>VLOOKUP(D199,Sheet2!$A:$G,7,FALSE)</f>
        <v>0.74268246299999996</v>
      </c>
      <c r="F199" s="13">
        <v>-1.089550998</v>
      </c>
      <c r="G199" s="13">
        <v>0.40534270266773609</v>
      </c>
      <c r="H199" s="4">
        <v>14.6</v>
      </c>
      <c r="I199" s="4">
        <v>9</v>
      </c>
      <c r="J199" s="13">
        <v>-5.6</v>
      </c>
      <c r="K199" s="13" t="str">
        <v>Mixed</v>
      </c>
      <c r="L199" s="13" t="str">
        <v>WC</v>
      </c>
      <c r="M199" s="13" t="str">
        <v>Mixed ⇒ WC</v>
      </c>
      <c r="N199" s="13">
        <v>445</v>
      </c>
    </row>
    <row r="200" spans="1:14" x14ac:dyDescent="0.2">
      <c r="A200" s="15" t="s">
        <v>203</v>
      </c>
      <c r="B200" s="17" t="s">
        <v>279</v>
      </c>
      <c r="C200" s="13">
        <f>VLOOKUP(B200,Sheet2!$A:$G,7,FALSE)</f>
        <v>1.050703986</v>
      </c>
      <c r="D200" s="17" t="s">
        <v>278</v>
      </c>
      <c r="E200" s="13">
        <f>VLOOKUP(D200,Sheet2!$A:$G,7,FALSE)</f>
        <v>1.590375554</v>
      </c>
      <c r="F200" s="13">
        <v>0.53967156799999993</v>
      </c>
      <c r="G200" s="13">
        <v>1.5136285530375821</v>
      </c>
      <c r="H200" s="4">
        <v>26</v>
      </c>
      <c r="I200" s="4">
        <v>18.72</v>
      </c>
      <c r="J200" s="13">
        <v>-7.2800000000000011</v>
      </c>
      <c r="K200" s="13" t="str">
        <v>WC</v>
      </c>
      <c r="L200" s="13" t="str">
        <v xml:space="preserve">Wobble </v>
      </c>
      <c r="M200" s="13" t="str">
        <v xml:space="preserve">WC ⇒ Wobble </v>
      </c>
      <c r="N200" s="13">
        <v>427</v>
      </c>
    </row>
    <row r="201" spans="1:14" x14ac:dyDescent="0.2">
      <c r="A201" s="14" t="s">
        <v>204</v>
      </c>
      <c r="B201" s="17" t="s">
        <v>272</v>
      </c>
      <c r="C201" s="13">
        <f>VLOOKUP(B201,Sheet2!$A:$G,7,FALSE)</f>
        <v>1.0106268650000001</v>
      </c>
      <c r="D201" s="17" t="s">
        <v>286</v>
      </c>
      <c r="E201" s="13">
        <f>VLOOKUP(D201,Sheet2!$A:$G,7,FALSE)</f>
        <v>1.3461739109999999</v>
      </c>
      <c r="F201" s="13">
        <v>0.33554704599999985</v>
      </c>
      <c r="G201" s="13">
        <v>1.3320187278021745</v>
      </c>
      <c r="H201" s="4">
        <v>9</v>
      </c>
      <c r="I201" s="4">
        <v>14</v>
      </c>
      <c r="J201" s="13">
        <v>5</v>
      </c>
      <c r="K201" s="13" t="str">
        <v>WC</v>
      </c>
      <c r="L201" s="13" t="str">
        <v>WC</v>
      </c>
      <c r="M201" s="13" t="str">
        <v>WC ⇒ WC</v>
      </c>
      <c r="N201" s="13">
        <v>422</v>
      </c>
    </row>
    <row r="202" spans="1:14" x14ac:dyDescent="0.2">
      <c r="A202" s="14" t="s">
        <v>205</v>
      </c>
      <c r="B202" s="17" t="s">
        <v>295</v>
      </c>
      <c r="C202" s="13">
        <f>VLOOKUP(B202,Sheet2!$A:$G,7,FALSE)</f>
        <v>1.127142128</v>
      </c>
      <c r="D202" s="17" t="s">
        <v>309</v>
      </c>
      <c r="E202" s="13">
        <f>VLOOKUP(D202,Sheet2!$A:$G,7,FALSE)</f>
        <v>1.277161451</v>
      </c>
      <c r="F202" s="13">
        <v>0.15001932299999998</v>
      </c>
      <c r="G202" s="13">
        <v>1.1330970773545606</v>
      </c>
      <c r="H202" s="4">
        <v>9</v>
      </c>
      <c r="I202" s="4">
        <v>6.48</v>
      </c>
      <c r="J202" s="13">
        <v>-2.5199999999999996</v>
      </c>
      <c r="K202" s="13" t="str">
        <v>WC</v>
      </c>
      <c r="L202" s="13" t="str">
        <v xml:space="preserve">Wobble </v>
      </c>
      <c r="M202" s="13" t="str">
        <v xml:space="preserve">WC ⇒ Wobble </v>
      </c>
      <c r="N202" s="13">
        <v>420</v>
      </c>
    </row>
    <row r="203" spans="1:14" x14ac:dyDescent="0.2">
      <c r="A203" s="15" t="s">
        <v>206</v>
      </c>
      <c r="B203" s="17" t="s">
        <v>266</v>
      </c>
      <c r="C203" s="13">
        <f>VLOOKUP(B203,Sheet2!$A:$G,7,FALSE)</f>
        <v>1.093777475</v>
      </c>
      <c r="D203" s="17" t="s">
        <v>267</v>
      </c>
      <c r="E203" s="13">
        <f>VLOOKUP(D203,Sheet2!$A:$G,7,FALSE)</f>
        <v>0.906222525</v>
      </c>
      <c r="F203" s="13">
        <v>-0.18755495</v>
      </c>
      <c r="G203" s="13">
        <v>0.82852549601096881</v>
      </c>
      <c r="H203" s="4">
        <v>13</v>
      </c>
      <c r="I203" s="4">
        <v>7.67</v>
      </c>
      <c r="J203" s="13">
        <v>-5.33</v>
      </c>
      <c r="K203" s="13" t="str">
        <v>WC</v>
      </c>
      <c r="L203" s="13" t="str">
        <v xml:space="preserve">Wobble </v>
      </c>
      <c r="M203" s="13" t="str">
        <v xml:space="preserve">WC ⇒ Wobble </v>
      </c>
      <c r="N203" s="13">
        <v>413</v>
      </c>
    </row>
    <row r="204" spans="1:14" x14ac:dyDescent="0.2">
      <c r="A204" s="14" t="s">
        <v>207</v>
      </c>
      <c r="B204" s="17" t="s">
        <v>273</v>
      </c>
      <c r="C204" s="13">
        <f>VLOOKUP(B204,Sheet2!$A:$G,7,FALSE)</f>
        <v>0.64627720600000005</v>
      </c>
      <c r="D204" s="17" t="s">
        <v>303</v>
      </c>
      <c r="E204" s="13">
        <f>VLOOKUP(D204,Sheet2!$A:$G,7,FALSE)</f>
        <v>0.99692201700000005</v>
      </c>
      <c r="F204" s="13">
        <v>0.350644811</v>
      </c>
      <c r="G204" s="13">
        <v>1.5425610059346577</v>
      </c>
      <c r="H204" s="4">
        <v>8.26</v>
      </c>
      <c r="I204" s="4">
        <v>7.88</v>
      </c>
      <c r="J204" s="13">
        <v>-0.37999999999999989</v>
      </c>
      <c r="K204" s="13" t="str">
        <v>Mixed</v>
      </c>
      <c r="L204" s="13" t="str">
        <v>Mixed</v>
      </c>
      <c r="M204" s="13" t="str">
        <v>Mixed ⇒ Mixed</v>
      </c>
      <c r="N204" s="13">
        <v>410</v>
      </c>
    </row>
    <row r="205" spans="1:14" x14ac:dyDescent="0.2">
      <c r="A205" s="14" t="s">
        <v>208</v>
      </c>
      <c r="B205" s="17" t="s">
        <v>278</v>
      </c>
      <c r="C205" s="13">
        <f>VLOOKUP(B205,Sheet2!$A:$G,7,FALSE)</f>
        <v>1.590375554</v>
      </c>
      <c r="D205" s="17" t="s">
        <v>279</v>
      </c>
      <c r="E205" s="13">
        <f>VLOOKUP(D205,Sheet2!$A:$G,7,FALSE)</f>
        <v>1.050703986</v>
      </c>
      <c r="F205" s="13">
        <v>-0.53967156799999993</v>
      </c>
      <c r="G205" s="13">
        <v>0.66066406978989567</v>
      </c>
      <c r="H205" s="4">
        <v>18.72</v>
      </c>
      <c r="I205" s="4">
        <v>26</v>
      </c>
      <c r="J205" s="13">
        <v>7.2800000000000011</v>
      </c>
      <c r="K205" s="13" t="str">
        <v xml:space="preserve">Wobble </v>
      </c>
      <c r="L205" s="13" t="str">
        <v>WC</v>
      </c>
      <c r="M205" s="13" t="str">
        <v>Wobble  ⇒ WC</v>
      </c>
      <c r="N205" s="13">
        <v>394</v>
      </c>
    </row>
    <row r="206" spans="1:14" x14ac:dyDescent="0.2">
      <c r="A206" s="14" t="s">
        <v>209</v>
      </c>
      <c r="B206" s="17" t="s">
        <v>307</v>
      </c>
      <c r="C206" s="13">
        <f>VLOOKUP(B206,Sheet2!$A:$G,7,FALSE)</f>
        <v>0.88950851099999995</v>
      </c>
      <c r="D206" s="17" t="s">
        <v>306</v>
      </c>
      <c r="E206" s="13">
        <f>VLOOKUP(D206,Sheet2!$A:$G,7,FALSE)</f>
        <v>1.1104914889999999</v>
      </c>
      <c r="F206" s="13">
        <v>0.220982978</v>
      </c>
      <c r="G206" s="13">
        <v>1.2484326740747733</v>
      </c>
      <c r="H206" s="4">
        <v>12</v>
      </c>
      <c r="I206" s="4">
        <v>18.84</v>
      </c>
      <c r="J206" s="13">
        <v>6.84</v>
      </c>
      <c r="K206" s="13" t="str">
        <v>WC</v>
      </c>
      <c r="L206" s="13" t="str">
        <v>Mixed</v>
      </c>
      <c r="M206" s="13" t="str">
        <v>WC ⇒ Mixed</v>
      </c>
      <c r="N206" s="13">
        <v>386</v>
      </c>
    </row>
    <row r="207" spans="1:14" x14ac:dyDescent="0.2">
      <c r="A207" s="14" t="s">
        <v>210</v>
      </c>
      <c r="B207" s="17" t="s">
        <v>296</v>
      </c>
      <c r="C207" s="13">
        <f>VLOOKUP(B207,Sheet2!$A:$G,7,FALSE)</f>
        <v>0.92781095599999996</v>
      </c>
      <c r="D207" s="17" t="s">
        <v>294</v>
      </c>
      <c r="E207" s="13">
        <f>VLOOKUP(D207,Sheet2!$A:$G,7,FALSE)</f>
        <v>0.327807864</v>
      </c>
      <c r="F207" s="13">
        <v>-0.6000030919999999</v>
      </c>
      <c r="G207" s="13">
        <v>0.35331320661835341</v>
      </c>
      <c r="H207" s="4">
        <v>4.0090000000000003</v>
      </c>
      <c r="I207" s="4">
        <v>5.28</v>
      </c>
      <c r="J207" s="13">
        <v>1.2709999999999999</v>
      </c>
      <c r="K207" s="13" t="str">
        <v>Mixed</v>
      </c>
      <c r="L207" s="13" t="str">
        <v>Mixed</v>
      </c>
      <c r="M207" s="13" t="str">
        <v>Mixed ⇒ Mixed</v>
      </c>
      <c r="N207" s="13">
        <v>384</v>
      </c>
    </row>
    <row r="208" spans="1:14" x14ac:dyDescent="0.2">
      <c r="A208" s="14" t="s">
        <v>211</v>
      </c>
      <c r="B208" s="17" t="s">
        <v>309</v>
      </c>
      <c r="C208" s="13">
        <f>VLOOKUP(B208,Sheet2!$A:$G,7,FALSE)</f>
        <v>1.277161451</v>
      </c>
      <c r="D208" s="17" t="s">
        <v>294</v>
      </c>
      <c r="E208" s="13">
        <f>VLOOKUP(D208,Sheet2!$A:$G,7,FALSE)</f>
        <v>0.327807864</v>
      </c>
      <c r="F208" s="13">
        <v>-0.94935358700000005</v>
      </c>
      <c r="G208" s="13">
        <v>0.25666908732903809</v>
      </c>
      <c r="H208" s="4">
        <v>6.48</v>
      </c>
      <c r="I208" s="4">
        <v>5.28</v>
      </c>
      <c r="J208" s="13">
        <v>-1.2000000000000002</v>
      </c>
      <c r="K208" s="13" t="str">
        <v xml:space="preserve">Wobble </v>
      </c>
      <c r="L208" s="13" t="str">
        <v>Mixed</v>
      </c>
      <c r="M208" s="13" t="str">
        <v>Wobble  ⇒ Mixed</v>
      </c>
      <c r="N208" s="13">
        <v>381</v>
      </c>
    </row>
    <row r="209" spans="1:14" x14ac:dyDescent="0.2">
      <c r="A209" s="14" t="s">
        <v>212</v>
      </c>
      <c r="B209" s="17" t="s">
        <v>275</v>
      </c>
      <c r="C209" s="13">
        <f>VLOOKUP(B209,Sheet2!$A:$G,7,FALSE)</f>
        <v>1.4287327830000001</v>
      </c>
      <c r="D209" s="17" t="s">
        <v>274</v>
      </c>
      <c r="E209" s="13">
        <f>VLOOKUP(D209,Sheet2!$A:$G,7,FALSE)</f>
        <v>0.91134481700000003</v>
      </c>
      <c r="F209" s="13">
        <v>-0.51738796600000003</v>
      </c>
      <c r="G209" s="13">
        <v>0.63786932577160582</v>
      </c>
      <c r="H209" s="4">
        <v>8</v>
      </c>
      <c r="I209" s="4">
        <v>4.72</v>
      </c>
      <c r="J209" s="13">
        <v>-3.2800000000000002</v>
      </c>
      <c r="K209" s="13" t="str">
        <v>WC</v>
      </c>
      <c r="L209" s="13" t="str">
        <v xml:space="preserve">Wobble </v>
      </c>
      <c r="M209" s="13" t="str">
        <v xml:space="preserve">WC ⇒ Wobble </v>
      </c>
      <c r="N209" s="13">
        <v>368</v>
      </c>
    </row>
    <row r="210" spans="1:14" x14ac:dyDescent="0.2">
      <c r="A210" s="14" t="s">
        <v>213</v>
      </c>
      <c r="B210" s="17" t="s">
        <v>306</v>
      </c>
      <c r="C210" s="13">
        <f>VLOOKUP(B210,Sheet2!$A:$G,7,FALSE)</f>
        <v>1.1104914889999999</v>
      </c>
      <c r="D210" s="17" t="s">
        <v>307</v>
      </c>
      <c r="E210" s="13">
        <f>VLOOKUP(D210,Sheet2!$A:$G,7,FALSE)</f>
        <v>0.88950851099999995</v>
      </c>
      <c r="F210" s="13">
        <v>-0.220982978</v>
      </c>
      <c r="G210" s="13">
        <v>0.80100434790455199</v>
      </c>
      <c r="H210" s="4">
        <v>18.84</v>
      </c>
      <c r="I210" s="4">
        <v>12</v>
      </c>
      <c r="J210" s="13">
        <v>-6.84</v>
      </c>
      <c r="K210" s="13" t="str">
        <v>Mixed</v>
      </c>
      <c r="L210" s="13" t="str">
        <v>WC</v>
      </c>
      <c r="M210" s="13" t="str">
        <v>Mixed ⇒ WC</v>
      </c>
      <c r="N210" s="13">
        <v>365</v>
      </c>
    </row>
    <row r="211" spans="1:14" x14ac:dyDescent="0.2">
      <c r="A211" s="14" t="s">
        <v>214</v>
      </c>
      <c r="B211" s="17" t="s">
        <v>306</v>
      </c>
      <c r="C211" s="13">
        <f>VLOOKUP(B211,Sheet2!$A:$G,7,FALSE)</f>
        <v>1.1104914889999999</v>
      </c>
      <c r="D211" s="17" t="s">
        <v>307</v>
      </c>
      <c r="E211" s="13">
        <f>VLOOKUP(D211,Sheet2!$A:$G,7,FALSE)</f>
        <v>0.88950851099999995</v>
      </c>
      <c r="F211" s="13">
        <v>-0.220982978</v>
      </c>
      <c r="G211" s="13">
        <v>0.80100434790455199</v>
      </c>
      <c r="H211" s="4">
        <v>18.84</v>
      </c>
      <c r="I211" s="4">
        <v>12</v>
      </c>
      <c r="J211" s="13">
        <v>-6.84</v>
      </c>
      <c r="K211" s="13" t="str">
        <v>Mixed</v>
      </c>
      <c r="L211" s="13" t="str">
        <v>WC</v>
      </c>
      <c r="M211" s="13" t="str">
        <v>Mixed ⇒ WC</v>
      </c>
      <c r="N211" s="13">
        <v>357</v>
      </c>
    </row>
    <row r="212" spans="1:14" x14ac:dyDescent="0.2">
      <c r="A212" s="14" t="s">
        <v>215</v>
      </c>
      <c r="B212" s="17" t="s">
        <v>279</v>
      </c>
      <c r="C212" s="13">
        <f>VLOOKUP(B212,Sheet2!$A:$G,7,FALSE)</f>
        <v>1.050703986</v>
      </c>
      <c r="D212" s="17" t="s">
        <v>278</v>
      </c>
      <c r="E212" s="13">
        <f>VLOOKUP(D212,Sheet2!$A:$G,7,FALSE)</f>
        <v>1.590375554</v>
      </c>
      <c r="F212" s="13">
        <v>0.53967156799999993</v>
      </c>
      <c r="G212" s="13">
        <v>1.5136285530375821</v>
      </c>
      <c r="H212" s="4">
        <v>26</v>
      </c>
      <c r="I212" s="4">
        <v>18.72</v>
      </c>
      <c r="J212" s="13">
        <v>-7.2800000000000011</v>
      </c>
      <c r="K212" s="13" t="str">
        <v>WC</v>
      </c>
      <c r="L212" s="13" t="str">
        <v xml:space="preserve">Wobble </v>
      </c>
      <c r="M212" s="13" t="str">
        <v xml:space="preserve">WC ⇒ Wobble </v>
      </c>
      <c r="N212" s="13">
        <v>347</v>
      </c>
    </row>
    <row r="213" spans="1:14" x14ac:dyDescent="0.2">
      <c r="A213" s="14" t="s">
        <v>216</v>
      </c>
      <c r="B213" s="17" t="s">
        <v>318</v>
      </c>
      <c r="C213" s="13">
        <f>VLOOKUP(B213,Sheet2!$A:$G,7,FALSE)</f>
        <v>1.136742186</v>
      </c>
      <c r="D213" s="17" t="s">
        <v>317</v>
      </c>
      <c r="E213" s="13">
        <f>VLOOKUP(D213,Sheet2!$A:$G,7,FALSE)</f>
        <v>0.86325781400000001</v>
      </c>
      <c r="F213" s="13">
        <v>-0.27348437199999998</v>
      </c>
      <c r="G213" s="13">
        <v>0.75941389756779909</v>
      </c>
      <c r="H213" s="4">
        <v>10.56</v>
      </c>
      <c r="I213" s="4">
        <v>8</v>
      </c>
      <c r="J213" s="13">
        <v>-2.5600000000000005</v>
      </c>
      <c r="K213" s="13" t="str">
        <v>Mixed</v>
      </c>
      <c r="L213" s="13" t="str">
        <v>WC</v>
      </c>
      <c r="M213" s="13" t="str">
        <v>Mixed ⇒ WC</v>
      </c>
      <c r="N213" s="13">
        <v>344</v>
      </c>
    </row>
    <row r="214" spans="1:14" x14ac:dyDescent="0.2">
      <c r="A214" s="14" t="s">
        <v>217</v>
      </c>
      <c r="B214" s="17" t="s">
        <v>309</v>
      </c>
      <c r="C214" s="13">
        <f>VLOOKUP(B214,Sheet2!$A:$G,7,FALSE)</f>
        <v>1.277161451</v>
      </c>
      <c r="D214" s="17" t="s">
        <v>295</v>
      </c>
      <c r="E214" s="13">
        <f>VLOOKUP(D214,Sheet2!$A:$G,7,FALSE)</f>
        <v>1.127142128</v>
      </c>
      <c r="F214" s="13">
        <v>-0.15001932299999998</v>
      </c>
      <c r="G214" s="13">
        <v>0.88253691584369631</v>
      </c>
      <c r="H214" s="4">
        <v>6.48</v>
      </c>
      <c r="I214" s="4">
        <v>9</v>
      </c>
      <c r="J214" s="13">
        <v>2.5199999999999996</v>
      </c>
      <c r="K214" s="13" t="str">
        <v xml:space="preserve">Wobble </v>
      </c>
      <c r="L214" s="13" t="str">
        <v>WC</v>
      </c>
      <c r="M214" s="13" t="str">
        <v>Wobble  ⇒ WC</v>
      </c>
      <c r="N214" s="13">
        <v>339</v>
      </c>
    </row>
    <row r="215" spans="1:14" x14ac:dyDescent="0.2">
      <c r="A215" s="15" t="s">
        <v>218</v>
      </c>
      <c r="B215" s="17" t="s">
        <v>316</v>
      </c>
      <c r="C215" s="13">
        <f>VLOOKUP(B215,Sheet2!$A:$G,7,FALSE)</f>
        <v>1.1041489799999999</v>
      </c>
      <c r="D215" s="17" t="s">
        <v>322</v>
      </c>
      <c r="E215" s="13">
        <f>VLOOKUP(D215,Sheet2!$A:$G,7,FALSE)</f>
        <v>1.1427783520000001</v>
      </c>
      <c r="F215" s="13">
        <v>3.8629372000000162E-2</v>
      </c>
      <c r="G215" s="13">
        <v>1.0349856520267764</v>
      </c>
      <c r="H215" s="4">
        <v>7.0090000000000003</v>
      </c>
      <c r="I215" s="4">
        <v>9</v>
      </c>
      <c r="J215" s="13">
        <v>1.9909999999999997</v>
      </c>
      <c r="K215" s="13" t="str">
        <v>Mixed</v>
      </c>
      <c r="L215" s="13" t="str">
        <v>WC</v>
      </c>
      <c r="M215" s="13" t="str">
        <v>Mixed ⇒ WC</v>
      </c>
      <c r="N215" s="13">
        <v>327</v>
      </c>
    </row>
    <row r="216" spans="1:14" x14ac:dyDescent="0.2">
      <c r="A216" s="14" t="s">
        <v>219</v>
      </c>
      <c r="B216" s="17" t="s">
        <v>306</v>
      </c>
      <c r="C216" s="13">
        <f>VLOOKUP(B216,Sheet2!$A:$G,7,FALSE)</f>
        <v>1.1104914889999999</v>
      </c>
      <c r="D216" s="17" t="s">
        <v>307</v>
      </c>
      <c r="E216" s="13">
        <f>VLOOKUP(D216,Sheet2!$A:$G,7,FALSE)</f>
        <v>0.88950851099999995</v>
      </c>
      <c r="F216" s="13">
        <v>-0.220982978</v>
      </c>
      <c r="G216" s="13">
        <v>0.80100434790455199</v>
      </c>
      <c r="H216" s="4">
        <v>18.84</v>
      </c>
      <c r="I216" s="4">
        <v>12</v>
      </c>
      <c r="J216" s="13">
        <v>-6.84</v>
      </c>
      <c r="K216" s="13" t="str">
        <v>Mixed</v>
      </c>
      <c r="L216" s="13" t="str">
        <v>WC</v>
      </c>
      <c r="M216" s="13" t="str">
        <v>Mixed ⇒ WC</v>
      </c>
      <c r="N216" s="13">
        <v>326</v>
      </c>
    </row>
    <row r="217" spans="1:14" x14ac:dyDescent="0.2">
      <c r="A217" s="14" t="s">
        <v>220</v>
      </c>
      <c r="B217" s="17" t="s">
        <v>309</v>
      </c>
      <c r="C217" s="13">
        <f>VLOOKUP(B217,Sheet2!$A:$G,7,FALSE)</f>
        <v>1.277161451</v>
      </c>
      <c r="D217" s="17" t="s">
        <v>296</v>
      </c>
      <c r="E217" s="13">
        <f>VLOOKUP(D217,Sheet2!$A:$G,7,FALSE)</f>
        <v>0.92781095599999996</v>
      </c>
      <c r="F217" s="13">
        <v>-0.34935049500000004</v>
      </c>
      <c r="G217" s="13">
        <v>0.72646332636608835</v>
      </c>
      <c r="H217" s="4">
        <v>6.48</v>
      </c>
      <c r="I217" s="4">
        <v>4.0090000000000003</v>
      </c>
      <c r="J217" s="13">
        <v>-2.4710000000000001</v>
      </c>
      <c r="K217" s="13" t="str">
        <v xml:space="preserve">Wobble </v>
      </c>
      <c r="L217" s="13" t="str">
        <v>Mixed</v>
      </c>
      <c r="M217" s="13" t="str">
        <v>Wobble  ⇒ Mixed</v>
      </c>
      <c r="N217" s="13">
        <v>322</v>
      </c>
    </row>
    <row r="218" spans="1:14" x14ac:dyDescent="0.2">
      <c r="A218" s="14" t="s">
        <v>221</v>
      </c>
      <c r="B218" s="17" t="s">
        <v>319</v>
      </c>
      <c r="C218" s="13">
        <f>VLOOKUP(B218,Sheet2!$A:$G,7,FALSE)</f>
        <v>0.47796459000000002</v>
      </c>
      <c r="D218" s="17" t="s">
        <v>298</v>
      </c>
      <c r="E218" s="13">
        <f>VLOOKUP(D218,Sheet2!$A:$G,7,FALSE)</f>
        <v>0.78347950600000005</v>
      </c>
      <c r="F218" s="13">
        <v>0.30551491600000003</v>
      </c>
      <c r="G218" s="13">
        <v>1.6391998955403788</v>
      </c>
      <c r="H218" s="4">
        <v>4</v>
      </c>
      <c r="I218" s="4">
        <v>7.28</v>
      </c>
      <c r="J218" s="13">
        <v>3.2800000000000002</v>
      </c>
      <c r="K218" s="13" t="str">
        <v>WC</v>
      </c>
      <c r="L218" s="13" t="str">
        <v>Mixed</v>
      </c>
      <c r="M218" s="13" t="str">
        <v>WC ⇒ Mixed</v>
      </c>
      <c r="N218" s="13">
        <v>307</v>
      </c>
    </row>
    <row r="219" spans="1:14" x14ac:dyDescent="0.2">
      <c r="A219" s="14" t="s">
        <v>222</v>
      </c>
      <c r="B219" s="17" t="s">
        <v>279</v>
      </c>
      <c r="C219" s="13">
        <f>VLOOKUP(B219,Sheet2!$A:$G,7,FALSE)</f>
        <v>1.050703986</v>
      </c>
      <c r="D219" s="17" t="s">
        <v>278</v>
      </c>
      <c r="E219" s="13">
        <f>VLOOKUP(D219,Sheet2!$A:$G,7,FALSE)</f>
        <v>1.590375554</v>
      </c>
      <c r="F219" s="13">
        <v>0.53967156799999993</v>
      </c>
      <c r="G219" s="13">
        <v>1.5136285530375821</v>
      </c>
      <c r="H219" s="4">
        <v>26</v>
      </c>
      <c r="I219" s="4">
        <v>18.72</v>
      </c>
      <c r="J219" s="13">
        <v>-7.2800000000000011</v>
      </c>
      <c r="K219" s="13" t="str">
        <v>WC</v>
      </c>
      <c r="L219" s="13" t="str">
        <v xml:space="preserve">Wobble </v>
      </c>
      <c r="M219" s="13" t="str">
        <v xml:space="preserve">WC ⇒ Wobble </v>
      </c>
      <c r="N219" s="13">
        <v>304</v>
      </c>
    </row>
    <row r="220" spans="1:14" x14ac:dyDescent="0.2">
      <c r="A220" s="14" t="s">
        <v>223</v>
      </c>
      <c r="B220" s="17" t="s">
        <v>298</v>
      </c>
      <c r="C220" s="13">
        <f>VLOOKUP(B220,Sheet2!$A:$G,7,FALSE)</f>
        <v>0.78347950600000005</v>
      </c>
      <c r="D220" s="17" t="s">
        <v>319</v>
      </c>
      <c r="E220" s="13">
        <f>VLOOKUP(D220,Sheet2!$A:$G,7,FALSE)</f>
        <v>0.47796459000000002</v>
      </c>
      <c r="F220" s="13">
        <v>-0.30551491600000003</v>
      </c>
      <c r="G220" s="13">
        <v>0.61005372360052512</v>
      </c>
      <c r="H220" s="4">
        <v>7.28</v>
      </c>
      <c r="I220" s="4">
        <v>4</v>
      </c>
      <c r="J220" s="13">
        <v>-3.2800000000000002</v>
      </c>
      <c r="K220" s="13" t="str">
        <v>Mixed</v>
      </c>
      <c r="L220" s="13" t="str">
        <v>WC</v>
      </c>
      <c r="M220" s="13" t="str">
        <v>Mixed ⇒ WC</v>
      </c>
      <c r="N220" s="13">
        <v>295</v>
      </c>
    </row>
    <row r="221" spans="1:14" x14ac:dyDescent="0.2">
      <c r="A221" s="14" t="s">
        <v>224</v>
      </c>
      <c r="B221" s="17" t="s">
        <v>289</v>
      </c>
      <c r="C221" s="13">
        <f>VLOOKUP(B221,Sheet2!$A:$G,7,FALSE)</f>
        <v>0.92056584600000002</v>
      </c>
      <c r="D221" s="17" t="s">
        <v>277</v>
      </c>
      <c r="E221" s="13">
        <f>VLOOKUP(D221,Sheet2!$A:$G,7,FALSE)</f>
        <v>0.43835461399999998</v>
      </c>
      <c r="F221" s="13">
        <v>-0.48221123200000005</v>
      </c>
      <c r="G221" s="13">
        <v>0.47617953230039772</v>
      </c>
      <c r="H221" s="4">
        <v>8</v>
      </c>
      <c r="I221" s="4">
        <v>6.5600000000000005</v>
      </c>
      <c r="J221" s="13">
        <v>-1.4399999999999995</v>
      </c>
      <c r="K221" s="13" t="str">
        <v>WC</v>
      </c>
      <c r="L221" s="13" t="str">
        <v xml:space="preserve">Mixed </v>
      </c>
      <c r="M221" s="13" t="str">
        <v xml:space="preserve">WC ⇒ Mixed </v>
      </c>
      <c r="N221" s="13">
        <v>291</v>
      </c>
    </row>
    <row r="222" spans="1:14" x14ac:dyDescent="0.2">
      <c r="A222" s="14" t="s">
        <v>225</v>
      </c>
      <c r="B222" s="17" t="s">
        <v>278</v>
      </c>
      <c r="C222" s="13">
        <f>VLOOKUP(B222,Sheet2!$A:$G,7,FALSE)</f>
        <v>1.590375554</v>
      </c>
      <c r="D222" s="17" t="s">
        <v>279</v>
      </c>
      <c r="E222" s="13">
        <f>VLOOKUP(D222,Sheet2!$A:$G,7,FALSE)</f>
        <v>1.050703986</v>
      </c>
      <c r="F222" s="13">
        <v>-0.53967156799999993</v>
      </c>
      <c r="G222" s="13">
        <v>0.66066406978989567</v>
      </c>
      <c r="H222" s="4">
        <v>18.72</v>
      </c>
      <c r="I222" s="4">
        <v>26</v>
      </c>
      <c r="J222" s="13">
        <v>7.2800000000000011</v>
      </c>
      <c r="K222" s="13" t="str">
        <v xml:space="preserve">Wobble </v>
      </c>
      <c r="L222" s="13" t="str">
        <v>WC</v>
      </c>
      <c r="M222" s="13" t="str">
        <v>Wobble  ⇒ WC</v>
      </c>
      <c r="N222" s="13">
        <v>286</v>
      </c>
    </row>
    <row r="223" spans="1:14" x14ac:dyDescent="0.2">
      <c r="A223" s="14" t="s">
        <v>226</v>
      </c>
      <c r="B223" s="17" t="s">
        <v>266</v>
      </c>
      <c r="C223" s="13">
        <f>VLOOKUP(B223,Sheet2!$A:$G,7,FALSE)</f>
        <v>1.093777475</v>
      </c>
      <c r="D223" s="17" t="s">
        <v>267</v>
      </c>
      <c r="E223" s="13">
        <f>VLOOKUP(D223,Sheet2!$A:$G,7,FALSE)</f>
        <v>0.906222525</v>
      </c>
      <c r="F223" s="13">
        <v>-0.18755495</v>
      </c>
      <c r="G223" s="13">
        <v>0.82852549601096881</v>
      </c>
      <c r="H223" s="4">
        <v>13</v>
      </c>
      <c r="I223" s="4">
        <v>7.67</v>
      </c>
      <c r="J223" s="13">
        <v>-5.33</v>
      </c>
      <c r="K223" s="13" t="str">
        <v>WC</v>
      </c>
      <c r="L223" s="13" t="str">
        <v xml:space="preserve">Wobble </v>
      </c>
      <c r="M223" s="13" t="str">
        <v xml:space="preserve">WC ⇒ Wobble </v>
      </c>
      <c r="N223" s="13">
        <v>276</v>
      </c>
    </row>
    <row r="224" spans="1:14" x14ac:dyDescent="0.2">
      <c r="A224" s="14" t="s">
        <v>227</v>
      </c>
      <c r="B224" s="17" t="s">
        <v>272</v>
      </c>
      <c r="C224" s="13">
        <f>VLOOKUP(B224,Sheet2!$A:$G,7,FALSE)</f>
        <v>1.0106268650000001</v>
      </c>
      <c r="D224" s="17" t="s">
        <v>273</v>
      </c>
      <c r="E224" s="13">
        <f>VLOOKUP(D224,Sheet2!$A:$G,7,FALSE)</f>
        <v>0.64627720600000005</v>
      </c>
      <c r="F224" s="13">
        <v>-0.36434965900000005</v>
      </c>
      <c r="G224" s="13">
        <v>0.63948152219365351</v>
      </c>
      <c r="H224" s="4">
        <v>9</v>
      </c>
      <c r="I224" s="4">
        <v>8.26</v>
      </c>
      <c r="J224" s="13">
        <v>-0.74000000000000021</v>
      </c>
      <c r="K224" s="13" t="str">
        <v>WC</v>
      </c>
      <c r="L224" s="13" t="str">
        <v>Mixed</v>
      </c>
      <c r="M224" s="13" t="str">
        <v>WC ⇒ Mixed</v>
      </c>
      <c r="N224" s="13">
        <v>275</v>
      </c>
    </row>
    <row r="225" spans="1:14" x14ac:dyDescent="0.2">
      <c r="A225" s="14" t="s">
        <v>228</v>
      </c>
      <c r="B225" s="17" t="s">
        <v>285</v>
      </c>
      <c r="C225" s="13">
        <f>VLOOKUP(B225,Sheet2!$A:$G,7,FALSE)</f>
        <v>1.45959303</v>
      </c>
      <c r="D225" s="17" t="s">
        <v>284</v>
      </c>
      <c r="E225" s="13">
        <f>VLOOKUP(D225,Sheet2!$A:$G,7,FALSE)</f>
        <v>0.54040697000000004</v>
      </c>
      <c r="F225" s="13">
        <v>-0.91918605999999992</v>
      </c>
      <c r="G225" s="13">
        <v>0.37024496478994562</v>
      </c>
      <c r="H225" s="4">
        <v>14.92</v>
      </c>
      <c r="I225" s="4">
        <v>6</v>
      </c>
      <c r="J225" s="13">
        <v>-8.92</v>
      </c>
      <c r="K225" s="13" t="str">
        <v>Mixed</v>
      </c>
      <c r="L225" s="13" t="str">
        <v>WC</v>
      </c>
      <c r="M225" s="13" t="str">
        <v>Mixed ⇒ WC</v>
      </c>
      <c r="N225" s="13">
        <v>271</v>
      </c>
    </row>
    <row r="226" spans="1:14" x14ac:dyDescent="0.2">
      <c r="A226" s="14" t="s">
        <v>229</v>
      </c>
      <c r="B226" s="17" t="s">
        <v>287</v>
      </c>
      <c r="C226" s="13">
        <f>VLOOKUP(B226,Sheet2!$A:$G,7,FALSE)</f>
        <v>1.303131695</v>
      </c>
      <c r="D226" s="17" t="s">
        <v>270</v>
      </c>
      <c r="E226" s="13">
        <f>VLOOKUP(D226,Sheet2!$A:$G,7,FALSE)</f>
        <v>0.64109951200000004</v>
      </c>
      <c r="F226" s="13">
        <v>-0.662032183</v>
      </c>
      <c r="G226" s="13">
        <v>0.49196832097618498</v>
      </c>
      <c r="H226" s="4">
        <v>6</v>
      </c>
      <c r="I226" s="4">
        <v>6.0069999999999997</v>
      </c>
      <c r="J226" s="13">
        <v>6.9999999999996732E-3</v>
      </c>
      <c r="K226" s="13" t="str">
        <v>WC</v>
      </c>
      <c r="L226" s="13" t="str">
        <v>Mixed</v>
      </c>
      <c r="M226" s="13" t="str">
        <v>WC ⇒ Mixed</v>
      </c>
      <c r="N226" s="13">
        <v>262.33333333333331</v>
      </c>
    </row>
    <row r="227" spans="1:14" x14ac:dyDescent="0.2">
      <c r="A227" s="14" t="s">
        <v>230</v>
      </c>
      <c r="B227" s="17" t="s">
        <v>296</v>
      </c>
      <c r="C227" s="13">
        <f>VLOOKUP(B227,Sheet2!$A:$G,7,FALSE)</f>
        <v>0.92781095599999996</v>
      </c>
      <c r="D227" s="17" t="s">
        <v>309</v>
      </c>
      <c r="E227" s="13">
        <f>VLOOKUP(D227,Sheet2!$A:$G,7,FALSE)</f>
        <v>1.277161451</v>
      </c>
      <c r="F227" s="13">
        <v>0.34935049500000004</v>
      </c>
      <c r="G227" s="13">
        <v>1.3765319785682721</v>
      </c>
      <c r="H227" s="4">
        <v>4.0090000000000003</v>
      </c>
      <c r="I227" s="4">
        <v>6.48</v>
      </c>
      <c r="J227" s="13">
        <v>2.4710000000000001</v>
      </c>
      <c r="K227" s="13" t="str">
        <v>Mixed</v>
      </c>
      <c r="L227" s="13" t="str">
        <v xml:space="preserve">Wobble </v>
      </c>
      <c r="M227" s="13" t="str">
        <v xml:space="preserve">Mixed ⇒ Wobble </v>
      </c>
      <c r="N227" s="13">
        <v>261</v>
      </c>
    </row>
    <row r="228" spans="1:14" x14ac:dyDescent="0.2">
      <c r="A228" s="14" t="s">
        <v>231</v>
      </c>
      <c r="B228" s="17" t="s">
        <v>298</v>
      </c>
      <c r="C228" s="13">
        <f>VLOOKUP(B228,Sheet2!$A:$G,7,FALSE)</f>
        <v>0.78347950600000005</v>
      </c>
      <c r="D228" s="17" t="s">
        <v>291</v>
      </c>
      <c r="E228" s="13">
        <f>VLOOKUP(D228,Sheet2!$A:$G,7,FALSE)</f>
        <v>2.344419496</v>
      </c>
      <c r="F228" s="13">
        <v>1.5609399900000001</v>
      </c>
      <c r="G228" s="13">
        <v>2.9923175756941878</v>
      </c>
      <c r="H228" s="4">
        <v>7.28</v>
      </c>
      <c r="I228" s="4">
        <v>9.9600000000000009</v>
      </c>
      <c r="J228" s="13">
        <v>2.6800000000000006</v>
      </c>
      <c r="K228" s="13" t="str">
        <v>Mixed</v>
      </c>
      <c r="L228" s="13" t="str">
        <v>Mixed</v>
      </c>
      <c r="M228" s="13" t="str">
        <v>Mixed ⇒ Mixed</v>
      </c>
      <c r="N228" s="13">
        <v>258.33333333333331</v>
      </c>
    </row>
    <row r="229" spans="1:14" x14ac:dyDescent="0.2">
      <c r="A229" s="14" t="s">
        <v>232</v>
      </c>
      <c r="B229" s="17" t="s">
        <v>308</v>
      </c>
      <c r="C229" s="13">
        <f>VLOOKUP(B229,Sheet2!$A:$G,7,FALSE)</f>
        <v>1.3856857979999999</v>
      </c>
      <c r="D229" s="17" t="s">
        <v>276</v>
      </c>
      <c r="E229" s="13">
        <f>VLOOKUP(D229,Sheet2!$A:$G,7,FALSE)</f>
        <v>1.1520954859999999</v>
      </c>
      <c r="F229" s="13">
        <v>-0.23359031200000002</v>
      </c>
      <c r="G229" s="13">
        <v>0.83142620618819385</v>
      </c>
      <c r="H229" s="4">
        <v>6.48</v>
      </c>
      <c r="I229" s="4">
        <v>6.0090000000000003</v>
      </c>
      <c r="J229" s="13">
        <v>-0.47100000000000009</v>
      </c>
      <c r="K229" s="13" t="str">
        <v xml:space="preserve">Wobble </v>
      </c>
      <c r="L229" s="13" t="str">
        <v>Mixed</v>
      </c>
      <c r="M229" s="13" t="str">
        <v>Wobble  ⇒ Mixed</v>
      </c>
      <c r="N229" s="13">
        <v>257</v>
      </c>
    </row>
    <row r="230" spans="1:14" x14ac:dyDescent="0.2">
      <c r="A230" s="14" t="s">
        <v>233</v>
      </c>
      <c r="B230" s="17" t="s">
        <v>299</v>
      </c>
      <c r="C230" s="13">
        <f>VLOOKUP(B230,Sheet2!$A:$G,7,FALSE)</f>
        <v>0.938756323</v>
      </c>
      <c r="D230" s="17" t="s">
        <v>300</v>
      </c>
      <c r="E230" s="13">
        <f>VLOOKUP(D230,Sheet2!$A:$G,7,FALSE)</f>
        <v>1.061243677</v>
      </c>
      <c r="F230" s="13">
        <v>0.12248735399999999</v>
      </c>
      <c r="G230" s="13">
        <v>1.130478326482601</v>
      </c>
      <c r="H230" s="4">
        <v>5.9</v>
      </c>
      <c r="I230" s="4">
        <v>10</v>
      </c>
      <c r="J230" s="13">
        <v>4.0999999999999996</v>
      </c>
      <c r="K230" s="13" t="str">
        <v xml:space="preserve">Wobble </v>
      </c>
      <c r="L230" s="13" t="str">
        <v>WC</v>
      </c>
      <c r="M230" s="13" t="str">
        <v>Wobble  ⇒ WC</v>
      </c>
      <c r="N230" s="13">
        <v>253</v>
      </c>
    </row>
    <row r="231" spans="1:14" x14ac:dyDescent="0.2">
      <c r="A231" s="14" t="s">
        <v>234</v>
      </c>
      <c r="B231" s="17" t="s">
        <v>306</v>
      </c>
      <c r="C231" s="13">
        <f>VLOOKUP(B231,Sheet2!$A:$G,7,FALSE)</f>
        <v>1.1104914889999999</v>
      </c>
      <c r="D231" s="17" t="s">
        <v>307</v>
      </c>
      <c r="E231" s="13">
        <f>VLOOKUP(D231,Sheet2!$A:$G,7,FALSE)</f>
        <v>0.88950851099999995</v>
      </c>
      <c r="F231" s="13">
        <v>-0.220982978</v>
      </c>
      <c r="G231" s="13">
        <v>0.80100434790455199</v>
      </c>
      <c r="H231" s="4">
        <v>18.84</v>
      </c>
      <c r="I231" s="4">
        <v>12</v>
      </c>
      <c r="J231" s="13">
        <v>-6.84</v>
      </c>
      <c r="K231" s="13" t="str">
        <v>Mixed</v>
      </c>
      <c r="L231" s="13" t="str">
        <v>WC</v>
      </c>
      <c r="M231" s="13" t="str">
        <v>Mixed ⇒ WC</v>
      </c>
      <c r="N231" s="13">
        <v>251</v>
      </c>
    </row>
    <row r="232" spans="1:14" x14ac:dyDescent="0.2">
      <c r="A232" s="14" t="s">
        <v>235</v>
      </c>
      <c r="B232" s="17" t="s">
        <v>300</v>
      </c>
      <c r="C232" s="13">
        <f>VLOOKUP(B232,Sheet2!$A:$G,7,FALSE)</f>
        <v>1.061243677</v>
      </c>
      <c r="D232" s="17" t="s">
        <v>299</v>
      </c>
      <c r="E232" s="13">
        <f>VLOOKUP(D232,Sheet2!$A:$G,7,FALSE)</f>
        <v>0.938756323</v>
      </c>
      <c r="F232" s="13">
        <v>-0.12248735399999999</v>
      </c>
      <c r="G232" s="13">
        <v>0.88458131091413794</v>
      </c>
      <c r="H232" s="4">
        <v>10</v>
      </c>
      <c r="I232" s="4">
        <v>5.9</v>
      </c>
      <c r="J232" s="13">
        <v>-4.0999999999999996</v>
      </c>
      <c r="K232" s="13" t="str">
        <v>WC</v>
      </c>
      <c r="L232" s="13" t="str">
        <v xml:space="preserve">Wobble </v>
      </c>
      <c r="M232" s="13" t="str">
        <v xml:space="preserve">WC ⇒ Wobble </v>
      </c>
      <c r="N232" s="13">
        <v>250</v>
      </c>
    </row>
    <row r="233" spans="1:14" x14ac:dyDescent="0.2">
      <c r="A233" s="14" t="s">
        <v>236</v>
      </c>
      <c r="B233" s="17" t="s">
        <v>309</v>
      </c>
      <c r="C233" s="13">
        <f>VLOOKUP(B233,Sheet2!$A:$G,7,FALSE)</f>
        <v>1.277161451</v>
      </c>
      <c r="D233" s="17" t="s">
        <v>295</v>
      </c>
      <c r="E233" s="13">
        <f>VLOOKUP(D233,Sheet2!$A:$G,7,FALSE)</f>
        <v>1.127142128</v>
      </c>
      <c r="F233" s="13">
        <v>-0.15001932299999998</v>
      </c>
      <c r="G233" s="13">
        <v>0.88253691584369631</v>
      </c>
      <c r="H233" s="4">
        <v>6.48</v>
      </c>
      <c r="I233" s="4">
        <v>9</v>
      </c>
      <c r="J233" s="13">
        <v>2.5199999999999996</v>
      </c>
      <c r="K233" s="13" t="str">
        <v xml:space="preserve">Wobble </v>
      </c>
      <c r="L233" s="13" t="str">
        <v>WC</v>
      </c>
      <c r="M233" s="13" t="str">
        <v>Wobble  ⇒ WC</v>
      </c>
      <c r="N233" s="13">
        <v>248</v>
      </c>
    </row>
    <row r="234" spans="1:14" x14ac:dyDescent="0.2">
      <c r="A234" s="14" t="s">
        <v>237</v>
      </c>
      <c r="B234" s="17" t="s">
        <v>282</v>
      </c>
      <c r="C234" s="13">
        <f>VLOOKUP(B234,Sheet2!$A:$G,7,FALSE)</f>
        <v>0.94099468100000005</v>
      </c>
      <c r="D234" s="17" t="s">
        <v>297</v>
      </c>
      <c r="E234" s="13">
        <f>VLOOKUP(D234,Sheet2!$A:$G,7,FALSE)</f>
        <v>0.74268246299999996</v>
      </c>
      <c r="F234" s="13">
        <v>-0.1983122180000001</v>
      </c>
      <c r="G234" s="13">
        <v>0.78925256220444029</v>
      </c>
      <c r="H234" s="4">
        <v>6.48</v>
      </c>
      <c r="I234" s="4">
        <v>9</v>
      </c>
      <c r="J234" s="13">
        <v>2.5199999999999996</v>
      </c>
      <c r="K234" s="13" t="str">
        <v xml:space="preserve">Wobble </v>
      </c>
      <c r="L234" s="13" t="str">
        <v>WC</v>
      </c>
      <c r="M234" s="13" t="str">
        <v>Wobble  ⇒ WC</v>
      </c>
      <c r="N234" s="13">
        <v>224</v>
      </c>
    </row>
    <row r="235" spans="1:14" x14ac:dyDescent="0.2">
      <c r="A235" s="14" t="s">
        <v>238</v>
      </c>
      <c r="B235" s="17" t="s">
        <v>296</v>
      </c>
      <c r="C235" s="13">
        <f>VLOOKUP(B235,Sheet2!$A:$G,7,FALSE)</f>
        <v>0.92781095599999996</v>
      </c>
      <c r="D235" s="17" t="s">
        <v>309</v>
      </c>
      <c r="E235" s="13">
        <f>VLOOKUP(D235,Sheet2!$A:$G,7,FALSE)</f>
        <v>1.277161451</v>
      </c>
      <c r="F235" s="13">
        <v>0.34935049500000004</v>
      </c>
      <c r="G235" s="13">
        <v>1.3765319785682721</v>
      </c>
      <c r="H235" s="4">
        <v>4.0090000000000003</v>
      </c>
      <c r="I235" s="4">
        <v>6.48</v>
      </c>
      <c r="J235" s="13">
        <v>2.4710000000000001</v>
      </c>
      <c r="K235" s="13" t="str">
        <v>Mixed</v>
      </c>
      <c r="L235" s="13" t="str">
        <v xml:space="preserve">Wobble </v>
      </c>
      <c r="M235" s="13" t="str">
        <v xml:space="preserve">Mixed ⇒ Wobble </v>
      </c>
      <c r="N235" s="13">
        <v>218</v>
      </c>
    </row>
    <row r="236" spans="1:14" x14ac:dyDescent="0.2">
      <c r="A236" s="14" t="s">
        <v>239</v>
      </c>
      <c r="B236" s="17" t="s">
        <v>318</v>
      </c>
      <c r="C236" s="13">
        <f>VLOOKUP(B236,Sheet2!$A:$G,7,FALSE)</f>
        <v>1.136742186</v>
      </c>
      <c r="D236" s="17" t="s">
        <v>317</v>
      </c>
      <c r="E236" s="13">
        <f>VLOOKUP(D236,Sheet2!$A:$G,7,FALSE)</f>
        <v>0.86325781400000001</v>
      </c>
      <c r="F236" s="13">
        <v>-0.27348437199999998</v>
      </c>
      <c r="G236" s="13">
        <v>0.75941389756779909</v>
      </c>
      <c r="H236" s="4">
        <v>10.56</v>
      </c>
      <c r="I236" s="4">
        <v>8</v>
      </c>
      <c r="J236" s="13">
        <v>-2.5600000000000005</v>
      </c>
      <c r="K236" s="13" t="str">
        <v>Mixed</v>
      </c>
      <c r="L236" s="13" t="str">
        <v>WC</v>
      </c>
      <c r="M236" s="13" t="str">
        <v>Mixed ⇒ WC</v>
      </c>
      <c r="N236" s="13">
        <v>211</v>
      </c>
    </row>
    <row r="237" spans="1:14" x14ac:dyDescent="0.2">
      <c r="A237" s="14" t="s">
        <v>240</v>
      </c>
      <c r="B237" s="17" t="s">
        <v>298</v>
      </c>
      <c r="C237" s="13">
        <f>VLOOKUP(B237,Sheet2!$A:$G,7,FALSE)</f>
        <v>0.78347950600000005</v>
      </c>
      <c r="D237" s="17" t="s">
        <v>319</v>
      </c>
      <c r="E237" s="13">
        <f>VLOOKUP(D237,Sheet2!$A:$G,7,FALSE)</f>
        <v>0.47796459000000002</v>
      </c>
      <c r="F237" s="13">
        <v>-0.30551491600000003</v>
      </c>
      <c r="G237" s="13">
        <v>0.61005372360052512</v>
      </c>
      <c r="H237" s="4">
        <v>7.28</v>
      </c>
      <c r="I237" s="4">
        <v>4</v>
      </c>
      <c r="J237" s="13">
        <v>-3.2800000000000002</v>
      </c>
      <c r="K237" s="13" t="str">
        <v>Mixed</v>
      </c>
      <c r="L237" s="13" t="str">
        <v>WC</v>
      </c>
      <c r="M237" s="13" t="str">
        <v>Mixed ⇒ WC</v>
      </c>
      <c r="N237" s="13">
        <v>209</v>
      </c>
    </row>
    <row r="238" spans="1:14" x14ac:dyDescent="0.2">
      <c r="A238" s="14" t="s">
        <v>241</v>
      </c>
      <c r="B238" s="17" t="s">
        <v>322</v>
      </c>
      <c r="C238" s="13">
        <f>VLOOKUP(B238,Sheet2!$A:$G,7,FALSE)</f>
        <v>1.1427783520000001</v>
      </c>
      <c r="D238" s="17" t="s">
        <v>315</v>
      </c>
      <c r="E238" s="13">
        <f>VLOOKUP(D238,Sheet2!$A:$G,7,FALSE)</f>
        <v>0.46733211899999999</v>
      </c>
      <c r="F238" s="13">
        <v>-0.67544623300000017</v>
      </c>
      <c r="G238" s="13">
        <v>0.40894379752828913</v>
      </c>
      <c r="H238" s="4">
        <v>9</v>
      </c>
      <c r="I238" s="4">
        <v>6.24</v>
      </c>
      <c r="J238" s="13">
        <v>-2.76</v>
      </c>
      <c r="K238" s="13" t="str">
        <v>WC</v>
      </c>
      <c r="L238" s="13" t="str">
        <v>Mixed</v>
      </c>
      <c r="M238" s="13" t="str">
        <v>WC ⇒ Mixed</v>
      </c>
      <c r="N238" s="13">
        <v>204</v>
      </c>
    </row>
    <row r="239" spans="1:14" x14ac:dyDescent="0.2">
      <c r="A239" s="14" t="s">
        <v>242</v>
      </c>
      <c r="B239" s="17" t="s">
        <v>311</v>
      </c>
      <c r="C239" s="13">
        <f>VLOOKUP(B239,Sheet2!$A:$G,7,FALSE)</f>
        <v>0.47526097499999997</v>
      </c>
      <c r="D239" s="17" t="s">
        <v>327</v>
      </c>
      <c r="E239" s="13">
        <f>VLOOKUP(D239,Sheet2!$A:$G,7,FALSE)</f>
        <v>1.0937867530000001</v>
      </c>
      <c r="F239" s="13">
        <v>0.61852577800000008</v>
      </c>
      <c r="G239" s="13">
        <v>2.3014444916290469</v>
      </c>
      <c r="H239" s="4">
        <v>7</v>
      </c>
      <c r="I239" s="4">
        <v>5.04</v>
      </c>
      <c r="J239" s="13">
        <v>-1.96</v>
      </c>
      <c r="K239" s="13" t="str">
        <v>WC</v>
      </c>
      <c r="L239" s="13" t="str">
        <v xml:space="preserve">Wobble </v>
      </c>
      <c r="M239" s="13" t="str">
        <v xml:space="preserve">WC ⇒ Wobble </v>
      </c>
      <c r="N239" s="13">
        <v>184</v>
      </c>
    </row>
    <row r="240" spans="1:14" x14ac:dyDescent="0.2">
      <c r="A240" s="14" t="s">
        <v>243</v>
      </c>
      <c r="B240" s="17" t="s">
        <v>285</v>
      </c>
      <c r="C240" s="13">
        <f>VLOOKUP(B240,Sheet2!$A:$G,7,FALSE)</f>
        <v>1.45959303</v>
      </c>
      <c r="D240" s="17" t="s">
        <v>284</v>
      </c>
      <c r="E240" s="13">
        <f>VLOOKUP(D240,Sheet2!$A:$G,7,FALSE)</f>
        <v>0.54040697000000004</v>
      </c>
      <c r="F240" s="13">
        <v>-0.91918605999999992</v>
      </c>
      <c r="G240" s="13">
        <v>0.37024496478994562</v>
      </c>
      <c r="H240" s="4">
        <v>14.92</v>
      </c>
      <c r="I240" s="4">
        <v>6</v>
      </c>
      <c r="J240" s="13">
        <v>-8.92</v>
      </c>
      <c r="K240" s="13" t="str">
        <v>Mixed</v>
      </c>
      <c r="L240" s="13" t="str">
        <v>WC</v>
      </c>
      <c r="M240" s="13" t="str">
        <v>Mixed ⇒ WC</v>
      </c>
      <c r="N240" s="13">
        <v>181</v>
      </c>
    </row>
    <row r="241" spans="1:14" x14ac:dyDescent="0.2">
      <c r="A241" s="14" t="s">
        <v>244</v>
      </c>
      <c r="B241" s="17" t="s">
        <v>289</v>
      </c>
      <c r="C241" s="13">
        <f>VLOOKUP(B241,Sheet2!$A:$G,7,FALSE)</f>
        <v>0.92056584600000002</v>
      </c>
      <c r="D241" s="17" t="s">
        <v>277</v>
      </c>
      <c r="E241" s="13">
        <f>VLOOKUP(D241,Sheet2!$A:$G,7,FALSE)</f>
        <v>0.43835461399999998</v>
      </c>
      <c r="F241" s="13">
        <v>-0.48221123200000005</v>
      </c>
      <c r="G241" s="13">
        <v>0.47617953230039772</v>
      </c>
      <c r="H241" s="4">
        <v>8</v>
      </c>
      <c r="I241" s="4">
        <v>6.5600000000000005</v>
      </c>
      <c r="J241" s="13">
        <v>-1.4399999999999995</v>
      </c>
      <c r="K241" s="13" t="str">
        <v>WC</v>
      </c>
      <c r="L241" s="13" t="str">
        <v xml:space="preserve">Mixed </v>
      </c>
      <c r="M241" s="13" t="str">
        <v xml:space="preserve">WC ⇒ Mixed </v>
      </c>
      <c r="N241" s="13">
        <v>174</v>
      </c>
    </row>
    <row r="242" spans="1:14" x14ac:dyDescent="0.2">
      <c r="A242" s="14" t="s">
        <v>245</v>
      </c>
      <c r="B242" s="17" t="s">
        <v>310</v>
      </c>
      <c r="C242" s="13">
        <f>VLOOKUP(B242,Sheet2!$A:$G,7,FALSE)</f>
        <v>1.832233461</v>
      </c>
      <c r="D242" s="17" t="s">
        <v>282</v>
      </c>
      <c r="E242" s="13">
        <f>VLOOKUP(D242,Sheet2!$A:$G,7,FALSE)</f>
        <v>0.94099468100000005</v>
      </c>
      <c r="F242" s="13">
        <v>-0.8912387799999999</v>
      </c>
      <c r="G242" s="13">
        <v>0.51357793699849918</v>
      </c>
      <c r="H242" s="4">
        <v>14.6</v>
      </c>
      <c r="I242" s="4">
        <v>6.48</v>
      </c>
      <c r="J242" s="13">
        <v>-8.1199999999999992</v>
      </c>
      <c r="K242" s="13" t="str">
        <v>Mixed</v>
      </c>
      <c r="L242" s="13" t="str">
        <v xml:space="preserve">Wobble </v>
      </c>
      <c r="M242" s="13" t="str">
        <v xml:space="preserve">Mixed ⇒ Wobble </v>
      </c>
      <c r="N242" s="13">
        <v>173</v>
      </c>
    </row>
    <row r="243" spans="1:14" x14ac:dyDescent="0.2">
      <c r="A243" s="14" t="s">
        <v>246</v>
      </c>
      <c r="B243" s="17" t="s">
        <v>269</v>
      </c>
      <c r="C243" s="13">
        <f>VLOOKUP(B243,Sheet2!$A:$G,7,FALSE)</f>
        <v>1.016706544</v>
      </c>
      <c r="D243" s="17" t="s">
        <v>308</v>
      </c>
      <c r="E243" s="13" cm="1">
        <f t="array" ref="E243:E249">VLOOKUP(D243:D249,Sheet2!$A:$G,7,FALSE)</f>
        <v>1.3856857979999999</v>
      </c>
      <c r="F243" s="13">
        <v>0.36897925399999987</v>
      </c>
      <c r="G243" s="13">
        <v>1.3629161788890776</v>
      </c>
      <c r="H243" s="4">
        <v>9</v>
      </c>
      <c r="I243" s="4">
        <v>6.48</v>
      </c>
      <c r="J243" s="13">
        <v>-2.5199999999999996</v>
      </c>
      <c r="K243" s="13" t="str">
        <v>WC</v>
      </c>
      <c r="L243" s="13" t="str">
        <v xml:space="preserve">Wobble </v>
      </c>
      <c r="M243" s="13" t="str">
        <v xml:space="preserve">WC ⇒ Wobble </v>
      </c>
      <c r="N243" s="13">
        <v>151</v>
      </c>
    </row>
    <row r="244" spans="1:14" x14ac:dyDescent="0.2">
      <c r="A244" s="14" t="s">
        <v>247</v>
      </c>
      <c r="B244" s="17" t="s">
        <v>300</v>
      </c>
      <c r="C244" s="13">
        <f>VLOOKUP(B244,Sheet2!$A:$G,7,FALSE)</f>
        <v>1.061243677</v>
      </c>
      <c r="D244" s="17" t="s">
        <v>299</v>
      </c>
      <c r="E244" s="13">
        <v>0.938756323</v>
      </c>
      <c r="F244" s="13">
        <v>-0.12248735399999999</v>
      </c>
      <c r="G244" s="13">
        <v>0.88458131091413794</v>
      </c>
      <c r="H244" s="4">
        <v>10</v>
      </c>
      <c r="I244" s="4">
        <v>5.9</v>
      </c>
      <c r="J244" s="13">
        <v>-4.0999999999999996</v>
      </c>
      <c r="K244" s="13" t="str">
        <v>WC</v>
      </c>
      <c r="L244" s="13" t="str">
        <v xml:space="preserve">Wobble </v>
      </c>
      <c r="M244" s="13" t="str">
        <v xml:space="preserve">WC ⇒ Wobble </v>
      </c>
      <c r="N244" s="13">
        <v>142</v>
      </c>
    </row>
    <row r="245" spans="1:14" x14ac:dyDescent="0.2">
      <c r="A245" s="14" t="s">
        <v>248</v>
      </c>
      <c r="B245" s="17" t="s">
        <v>322</v>
      </c>
      <c r="C245" s="13">
        <f>VLOOKUP(B245,Sheet2!$A:$G,7,FALSE)</f>
        <v>1.1427783520000001</v>
      </c>
      <c r="D245" s="17" t="s">
        <v>321</v>
      </c>
      <c r="E245" s="13">
        <v>1.285740549</v>
      </c>
      <c r="F245" s="13">
        <v>0.1429621969999999</v>
      </c>
      <c r="G245" s="13">
        <v>1.1251005470569151</v>
      </c>
      <c r="H245" s="4">
        <v>9</v>
      </c>
      <c r="I245" s="4">
        <v>6.48</v>
      </c>
      <c r="J245" s="13">
        <v>-2.5199999999999996</v>
      </c>
      <c r="K245" s="13" t="str">
        <v>WC</v>
      </c>
      <c r="L245" s="13" t="str">
        <v xml:space="preserve">Wobble </v>
      </c>
      <c r="M245" s="13" t="str">
        <v xml:space="preserve">WC ⇒ Wobble </v>
      </c>
      <c r="N245" s="13">
        <v>114</v>
      </c>
    </row>
    <row r="246" spans="1:14" x14ac:dyDescent="0.2">
      <c r="A246" s="14" t="s">
        <v>249</v>
      </c>
      <c r="B246" s="17" t="s">
        <v>272</v>
      </c>
      <c r="C246" s="13">
        <f>VLOOKUP(B246,Sheet2!$A:$G,7,FALSE)</f>
        <v>1.0106268650000001</v>
      </c>
      <c r="D246" s="17" t="s">
        <v>303</v>
      </c>
      <c r="E246" s="13">
        <v>0.99692201700000005</v>
      </c>
      <c r="F246" s="13">
        <v>-1.3704848000000047E-2</v>
      </c>
      <c r="G246" s="13">
        <v>0.98643926015166827</v>
      </c>
      <c r="H246" s="4">
        <v>9</v>
      </c>
      <c r="I246" s="4">
        <v>7.88</v>
      </c>
      <c r="J246" s="13">
        <v>-1.1200000000000001</v>
      </c>
      <c r="K246" s="13" t="str">
        <v>WC</v>
      </c>
      <c r="L246" s="13" t="str">
        <v>Mixed</v>
      </c>
      <c r="M246" s="13" t="str">
        <v>WC ⇒ Mixed</v>
      </c>
      <c r="N246" s="13">
        <v>110</v>
      </c>
    </row>
    <row r="247" spans="1:14" x14ac:dyDescent="0.2">
      <c r="A247" s="14" t="s">
        <v>250</v>
      </c>
      <c r="B247" s="17" t="s">
        <v>319</v>
      </c>
      <c r="C247" s="13">
        <f>VLOOKUP(B247,Sheet2!$A:$G,7,FALSE)</f>
        <v>0.47796459000000002</v>
      </c>
      <c r="D247" s="17" t="s">
        <v>314</v>
      </c>
      <c r="E247" s="13">
        <v>0.43313487299999998</v>
      </c>
      <c r="F247" s="13">
        <v>-4.4829717000000047E-2</v>
      </c>
      <c r="G247" s="13">
        <v>0.90620703303564798</v>
      </c>
      <c r="H247" s="4">
        <v>4</v>
      </c>
      <c r="I247" s="4">
        <v>3.0089999999999999</v>
      </c>
      <c r="J247" s="13">
        <v>-0.9910000000000001</v>
      </c>
      <c r="K247" s="13" t="str">
        <v>WC</v>
      </c>
      <c r="L247" s="13" t="str">
        <v>Mixed</v>
      </c>
      <c r="M247" s="13" t="str">
        <v>WC ⇒ Mixed</v>
      </c>
      <c r="N247" s="13">
        <v>92.333333333333329</v>
      </c>
    </row>
    <row r="248" spans="1:14" x14ac:dyDescent="0.2">
      <c r="A248" s="14" t="s">
        <v>251</v>
      </c>
      <c r="B248" s="17" t="s">
        <v>319</v>
      </c>
      <c r="C248" s="13">
        <f>VLOOKUP(B248,Sheet2!$A:$G,7,FALSE)</f>
        <v>0.47796459000000002</v>
      </c>
      <c r="D248" s="17" t="s">
        <v>314</v>
      </c>
      <c r="E248" s="13">
        <v>0.43313487299999998</v>
      </c>
      <c r="F248" s="13">
        <v>-4.4829717000000047E-2</v>
      </c>
      <c r="G248" s="13">
        <v>0.90620703303564798</v>
      </c>
      <c r="H248" s="4">
        <v>4</v>
      </c>
      <c r="I248" s="4">
        <v>3.0089999999999999</v>
      </c>
      <c r="J248" s="13">
        <v>-0.9910000000000001</v>
      </c>
      <c r="K248" s="13" t="str">
        <v>WC</v>
      </c>
      <c r="L248" s="13" t="str">
        <v>Mixed</v>
      </c>
      <c r="M248" s="13" t="str">
        <v>WC ⇒ Mixed</v>
      </c>
      <c r="N248" s="13">
        <v>88.333333333333329</v>
      </c>
    </row>
    <row r="249" spans="1:14" x14ac:dyDescent="0.2">
      <c r="A249" s="14" t="s">
        <v>252</v>
      </c>
      <c r="B249" s="17" t="s">
        <v>294</v>
      </c>
      <c r="C249" s="13">
        <f>VLOOKUP(B249,Sheet2!$A:$G,7,FALSE)</f>
        <v>0.327807864</v>
      </c>
      <c r="D249" s="17" t="s">
        <v>296</v>
      </c>
      <c r="E249" s="13">
        <v>0.92781095599999996</v>
      </c>
      <c r="F249" s="13">
        <v>0.6000030919999999</v>
      </c>
      <c r="G249" s="13">
        <v>2.8303499027710939</v>
      </c>
      <c r="H249" s="4">
        <v>5.28</v>
      </c>
      <c r="I249" s="4">
        <v>4.0090000000000003</v>
      </c>
      <c r="J249" s="13">
        <v>-1.2709999999999999</v>
      </c>
      <c r="K249" s="13" t="str">
        <v>Mixed</v>
      </c>
      <c r="L249" s="13" t="str">
        <v>Mixed</v>
      </c>
      <c r="M249" s="13" t="str">
        <v>Mixed ⇒ Mixed</v>
      </c>
      <c r="N249" s="13">
        <v>88</v>
      </c>
    </row>
    <row r="250" spans="1:14" x14ac:dyDescent="0.2">
      <c r="A250" s="14" t="s">
        <v>253</v>
      </c>
      <c r="B250" s="17" t="s">
        <v>273</v>
      </c>
      <c r="C250" s="13">
        <f>VLOOKUP(B250,Sheet2!$A:$G,7,FALSE)</f>
        <v>0.64627720600000005</v>
      </c>
      <c r="D250" s="17" t="s">
        <v>303</v>
      </c>
      <c r="E250" s="13">
        <f>VLOOKUP(D250,Sheet2!$A:$G,7,FALSE)</f>
        <v>0.99692201700000005</v>
      </c>
      <c r="F250" s="13">
        <v>0.350644811</v>
      </c>
      <c r="G250" s="13">
        <v>1.5425610059346577</v>
      </c>
      <c r="H250" s="4">
        <v>8.26</v>
      </c>
      <c r="I250" s="4">
        <v>7.88</v>
      </c>
      <c r="J250" s="13">
        <v>-0.37999999999999989</v>
      </c>
      <c r="K250" s="13" t="str">
        <v>Mixed</v>
      </c>
      <c r="L250" s="13" t="str">
        <v>Mixed</v>
      </c>
      <c r="M250" s="13" t="str">
        <v>Mixed ⇒ Mixed</v>
      </c>
      <c r="N250" s="13">
        <v>83</v>
      </c>
    </row>
    <row r="251" spans="1:14" x14ac:dyDescent="0.2">
      <c r="A251" s="14" t="s">
        <v>254</v>
      </c>
      <c r="B251" s="17" t="s">
        <v>321</v>
      </c>
      <c r="C251" s="13">
        <f>VLOOKUP(B251,Sheet2!$A:$G,7,FALSE)</f>
        <v>1.285740549</v>
      </c>
      <c r="D251" s="17" t="s">
        <v>322</v>
      </c>
      <c r="E251" s="13" cm="1">
        <f t="array" ref="E251:E263">VLOOKUP(D251:D263,Sheet2!$A:$G,7,FALSE)</f>
        <v>1.1427783520000001</v>
      </c>
      <c r="F251" s="13">
        <v>-0.1429621969999999</v>
      </c>
      <c r="G251" s="13">
        <v>0.88880945140044743</v>
      </c>
      <c r="H251" s="4">
        <v>6.48</v>
      </c>
      <c r="I251" s="4">
        <v>9</v>
      </c>
      <c r="J251" s="13">
        <v>2.5199999999999996</v>
      </c>
      <c r="K251" s="13" t="str">
        <v xml:space="preserve">Wobble </v>
      </c>
      <c r="L251" s="13" t="str">
        <v>WC</v>
      </c>
      <c r="M251" s="13" t="str">
        <v>Wobble  ⇒ WC</v>
      </c>
      <c r="N251" s="13">
        <v>81</v>
      </c>
    </row>
    <row r="252" spans="1:14" x14ac:dyDescent="0.2">
      <c r="A252" s="14" t="s">
        <v>255</v>
      </c>
      <c r="B252" s="17" t="s">
        <v>303</v>
      </c>
      <c r="C252" s="13">
        <f>VLOOKUP(B252,Sheet2!$A:$G,7,FALSE)</f>
        <v>0.99692201700000005</v>
      </c>
      <c r="D252" s="17" t="s">
        <v>273</v>
      </c>
      <c r="E252" s="13">
        <v>0.64627720600000005</v>
      </c>
      <c r="F252" s="13">
        <v>-0.350644811</v>
      </c>
      <c r="G252" s="13">
        <v>0.64827257797437132</v>
      </c>
      <c r="H252" s="4">
        <v>7.88</v>
      </c>
      <c r="I252" s="4">
        <v>8.26</v>
      </c>
      <c r="J252" s="13">
        <v>0.37999999999999989</v>
      </c>
      <c r="K252" s="13" t="str">
        <v>Mixed</v>
      </c>
      <c r="L252" s="13" t="str">
        <v>Mixed</v>
      </c>
      <c r="M252" s="13" t="str">
        <v>Mixed ⇒ Mixed</v>
      </c>
      <c r="N252" s="13">
        <v>69</v>
      </c>
    </row>
    <row r="253" spans="1:14" x14ac:dyDescent="0.2">
      <c r="A253" s="14" t="s">
        <v>256</v>
      </c>
      <c r="B253" s="17" t="s">
        <v>307</v>
      </c>
      <c r="C253" s="13">
        <f>VLOOKUP(B253,Sheet2!$A:$G,7,FALSE)</f>
        <v>0.88950851099999995</v>
      </c>
      <c r="D253" s="17" t="s">
        <v>306</v>
      </c>
      <c r="E253" s="13">
        <v>1.1104914889999999</v>
      </c>
      <c r="F253" s="13">
        <v>0.220982978</v>
      </c>
      <c r="G253" s="13">
        <v>1.2484326740747733</v>
      </c>
      <c r="H253" s="4">
        <v>12</v>
      </c>
      <c r="I253" s="4">
        <v>18.84</v>
      </c>
      <c r="J253" s="13">
        <v>6.84</v>
      </c>
      <c r="K253" s="13" t="str">
        <v>WC</v>
      </c>
      <c r="L253" s="13" t="str">
        <v>Mixed</v>
      </c>
      <c r="M253" s="13" t="str">
        <v>WC ⇒ Mixed</v>
      </c>
      <c r="N253" s="13">
        <v>61</v>
      </c>
    </row>
    <row r="254" spans="1:14" x14ac:dyDescent="0.2">
      <c r="A254" s="14" t="s">
        <v>257</v>
      </c>
      <c r="B254" s="17" t="s">
        <v>314</v>
      </c>
      <c r="C254" s="13">
        <f>VLOOKUP(B254,Sheet2!$A:$G,7,FALSE)</f>
        <v>0.43313487299999998</v>
      </c>
      <c r="D254" s="17" t="s">
        <v>291</v>
      </c>
      <c r="E254" s="13">
        <v>2.344419496</v>
      </c>
      <c r="F254" s="13">
        <v>1.911284623</v>
      </c>
      <c r="G254" s="13">
        <v>5.412677764230728</v>
      </c>
      <c r="H254" s="4">
        <v>3.0089999999999999</v>
      </c>
      <c r="I254" s="4">
        <v>9.9600000000000009</v>
      </c>
      <c r="J254" s="13">
        <v>6.9510000000000005</v>
      </c>
      <c r="K254" s="13" t="str">
        <v>Mixed</v>
      </c>
      <c r="L254" s="13" t="str">
        <v>Mixed</v>
      </c>
      <c r="M254" s="13" t="str">
        <v>Mixed ⇒ Mixed</v>
      </c>
      <c r="N254" s="13">
        <v>53</v>
      </c>
    </row>
    <row r="255" spans="1:14" x14ac:dyDescent="0.2">
      <c r="A255" s="14" t="s">
        <v>258</v>
      </c>
      <c r="B255" s="17" t="s">
        <v>312</v>
      </c>
      <c r="C255" s="13">
        <f>VLOOKUP(B255,Sheet2!$A:$G,7,FALSE)</f>
        <v>1.0368922490000001</v>
      </c>
      <c r="D255" s="17" t="s">
        <v>313</v>
      </c>
      <c r="E255" s="13">
        <v>0.96310775100000001</v>
      </c>
      <c r="F255" s="13">
        <v>-7.3784498000000087E-2</v>
      </c>
      <c r="G255" s="13">
        <v>0.92884072759618042</v>
      </c>
      <c r="H255" s="4">
        <v>25</v>
      </c>
      <c r="I255" s="4">
        <v>14.75</v>
      </c>
      <c r="J255" s="13">
        <v>-10.25</v>
      </c>
      <c r="K255" s="13" t="str">
        <v>WC</v>
      </c>
      <c r="L255" s="13" t="str">
        <v xml:space="preserve">Wobble </v>
      </c>
      <c r="M255" s="13" t="str">
        <v xml:space="preserve">WC ⇒ Wobble </v>
      </c>
      <c r="N255" s="13">
        <v>41</v>
      </c>
    </row>
    <row r="256" spans="1:14" x14ac:dyDescent="0.2">
      <c r="A256" s="14" t="s">
        <v>259</v>
      </c>
      <c r="B256" s="17" t="s">
        <v>272</v>
      </c>
      <c r="C256" s="13">
        <f>VLOOKUP(B256,Sheet2!$A:$G,7,FALSE)</f>
        <v>1.0106268650000001</v>
      </c>
      <c r="D256" s="17" t="s">
        <v>303</v>
      </c>
      <c r="E256" s="13">
        <v>0.99692201700000005</v>
      </c>
      <c r="F256" s="13">
        <v>-1.3704848000000047E-2</v>
      </c>
      <c r="G256" s="13">
        <v>0.98643926015166827</v>
      </c>
      <c r="H256" s="4">
        <v>9</v>
      </c>
      <c r="I256" s="4">
        <v>7.88</v>
      </c>
      <c r="J256" s="13">
        <v>-1.1200000000000001</v>
      </c>
      <c r="K256" s="13" t="str">
        <v>WC</v>
      </c>
      <c r="L256" s="13" t="str">
        <v>Mixed</v>
      </c>
      <c r="M256" s="13" t="str">
        <v>WC ⇒ Mixed</v>
      </c>
      <c r="N256" s="13">
        <v>34</v>
      </c>
    </row>
    <row r="257" spans="1:14" x14ac:dyDescent="0.2">
      <c r="A257" s="14" t="s">
        <v>260</v>
      </c>
      <c r="B257" s="17" t="s">
        <v>291</v>
      </c>
      <c r="C257" s="13">
        <f>VLOOKUP(B257,Sheet2!$A:$G,7,FALSE)</f>
        <v>2.344419496</v>
      </c>
      <c r="D257" s="17" t="s">
        <v>301</v>
      </c>
      <c r="E257" s="13">
        <v>0.81039298400000004</v>
      </c>
      <c r="F257" s="13">
        <v>-1.5340265120000001</v>
      </c>
      <c r="G257" s="13">
        <v>0.3456689322805393</v>
      </c>
      <c r="H257" s="4">
        <v>9.9600000000000009</v>
      </c>
      <c r="I257" s="4">
        <v>9</v>
      </c>
      <c r="J257" s="13">
        <v>-0.96000000000000085</v>
      </c>
      <c r="K257" s="13" t="str">
        <v>Mixed</v>
      </c>
      <c r="L257" s="13" t="str">
        <v>WC</v>
      </c>
      <c r="M257" s="13" t="str">
        <v>Mixed ⇒ WC</v>
      </c>
      <c r="N257" s="13">
        <v>28</v>
      </c>
    </row>
    <row r="258" spans="1:14" x14ac:dyDescent="0.2">
      <c r="A258" s="14" t="s">
        <v>261</v>
      </c>
      <c r="B258" s="17" t="s">
        <v>312</v>
      </c>
      <c r="C258" s="13">
        <f>VLOOKUP(B258,Sheet2!$A:$G,7,FALSE)</f>
        <v>1.0368922490000001</v>
      </c>
      <c r="D258" s="17" t="s">
        <v>313</v>
      </c>
      <c r="E258" s="13">
        <v>0.96310775100000001</v>
      </c>
      <c r="F258" s="13">
        <v>-7.3784498000000087E-2</v>
      </c>
      <c r="G258" s="13">
        <v>0.92884072759618042</v>
      </c>
      <c r="H258" s="4">
        <v>25</v>
      </c>
      <c r="I258" s="4">
        <v>14.75</v>
      </c>
      <c r="J258" s="13">
        <v>-10.25</v>
      </c>
      <c r="K258" s="13" t="str">
        <v>WC</v>
      </c>
      <c r="L258" s="13" t="str">
        <v xml:space="preserve">Wobble </v>
      </c>
      <c r="M258" s="13" t="str">
        <v xml:space="preserve">WC ⇒ Wobble </v>
      </c>
      <c r="N258" s="13">
        <v>16</v>
      </c>
    </row>
    <row r="259" spans="1:14" x14ac:dyDescent="0.2">
      <c r="A259" s="14" t="s">
        <v>262</v>
      </c>
      <c r="B259" s="17" t="s">
        <v>296</v>
      </c>
      <c r="C259" s="13">
        <f>VLOOKUP(B259,Sheet2!$A:$G,7,FALSE)</f>
        <v>0.92781095599999996</v>
      </c>
      <c r="D259" s="17" t="s">
        <v>294</v>
      </c>
      <c r="E259" s="13">
        <v>0.327807864</v>
      </c>
      <c r="F259" s="13">
        <v>-0.6000030919999999</v>
      </c>
      <c r="G259" s="13">
        <v>0.35331320661835341</v>
      </c>
      <c r="H259" s="4">
        <v>4.0090000000000003</v>
      </c>
      <c r="I259" s="4">
        <v>5.28</v>
      </c>
      <c r="J259" s="13">
        <v>1.2709999999999999</v>
      </c>
      <c r="K259" s="13" t="str">
        <v>Mixed</v>
      </c>
      <c r="L259" s="13" t="str">
        <v>Mixed</v>
      </c>
      <c r="M259" s="13" t="str">
        <v>Mixed ⇒ Mixed</v>
      </c>
      <c r="N259" s="13">
        <v>13</v>
      </c>
    </row>
    <row r="260" spans="1:14" x14ac:dyDescent="0.2">
      <c r="A260" s="14" t="s">
        <v>263</v>
      </c>
      <c r="B260" s="17" t="s">
        <v>272</v>
      </c>
      <c r="C260" s="13">
        <f>VLOOKUP(B260,Sheet2!$A:$G,7,FALSE)</f>
        <v>1.0106268650000001</v>
      </c>
      <c r="D260" s="17" t="s">
        <v>303</v>
      </c>
      <c r="E260" s="13">
        <v>0.99692201700000005</v>
      </c>
      <c r="F260" s="13">
        <v>-1.3704848000000047E-2</v>
      </c>
      <c r="G260" s="13">
        <v>0.98643926015166827</v>
      </c>
      <c r="H260" s="4">
        <v>9</v>
      </c>
      <c r="I260" s="4">
        <v>7.88</v>
      </c>
      <c r="J260" s="13">
        <v>-1.1200000000000001</v>
      </c>
      <c r="K260" s="13" t="str">
        <v>WC</v>
      </c>
      <c r="L260" s="13" t="str">
        <v>Mixed</v>
      </c>
      <c r="M260" s="13" t="str">
        <v>WC ⇒ Mixed</v>
      </c>
      <c r="N260" s="13">
        <v>188</v>
      </c>
    </row>
    <row r="261" spans="1:14" x14ac:dyDescent="0.2">
      <c r="A261" s="14" t="s">
        <v>8</v>
      </c>
      <c r="B261" s="17" t="s">
        <v>274</v>
      </c>
      <c r="C261" s="13">
        <f>VLOOKUP(B261,Sheet2!$A:$G,7,FALSE)</f>
        <v>0.91134481700000003</v>
      </c>
      <c r="D261" s="17" t="s">
        <v>275</v>
      </c>
      <c r="E261" s="13">
        <v>1.4287327830000001</v>
      </c>
      <c r="F261" s="13">
        <v>0.51738796600000003</v>
      </c>
      <c r="G261" s="13">
        <v>1.5677192170831209</v>
      </c>
      <c r="H261" s="4">
        <v>4.72</v>
      </c>
      <c r="I261" s="4">
        <v>8</v>
      </c>
      <c r="J261" s="13">
        <v>3.2800000000000002</v>
      </c>
      <c r="K261" s="13" t="str">
        <v xml:space="preserve">Wobble </v>
      </c>
      <c r="L261" s="13" t="str">
        <v>WC</v>
      </c>
      <c r="M261" s="13" t="str">
        <v>Wobble  ⇒ WC</v>
      </c>
      <c r="N261" s="13">
        <v>38</v>
      </c>
    </row>
    <row r="262" spans="1:14" x14ac:dyDescent="0.2">
      <c r="A262" s="14" t="s">
        <v>264</v>
      </c>
      <c r="B262" s="17" t="s">
        <v>276</v>
      </c>
      <c r="C262" s="13">
        <f>VLOOKUP(B262,Sheet2!$A:$G,7,FALSE)</f>
        <v>1.1520954859999999</v>
      </c>
      <c r="D262" s="17" t="s">
        <v>268</v>
      </c>
      <c r="E262" s="13">
        <v>0.44551217100000001</v>
      </c>
      <c r="F262" s="13">
        <v>-0.70658331499999982</v>
      </c>
      <c r="G262" s="13">
        <v>0.38669726286906053</v>
      </c>
      <c r="H262" s="4">
        <v>6.0090000000000003</v>
      </c>
      <c r="I262" s="4">
        <v>6.92</v>
      </c>
      <c r="J262" s="13">
        <v>0.91099999999999959</v>
      </c>
      <c r="K262" s="13" t="str">
        <v>Mixed</v>
      </c>
      <c r="L262" s="13" t="str">
        <v>Mixed</v>
      </c>
      <c r="M262" s="13" t="str">
        <v>Mixed ⇒ Mixed</v>
      </c>
      <c r="N262" s="13">
        <v>538</v>
      </c>
    </row>
    <row r="263" spans="1:14" x14ac:dyDescent="0.2">
      <c r="A263" s="14" t="s">
        <v>265</v>
      </c>
      <c r="B263" s="17" t="s">
        <v>277</v>
      </c>
      <c r="C263" s="13">
        <f>VLOOKUP(B263,Sheet2!$A:$G,7,FALSE)</f>
        <v>0.43835461399999998</v>
      </c>
      <c r="D263" s="17" t="s">
        <v>289</v>
      </c>
      <c r="E263" s="13">
        <v>0.92056584600000002</v>
      </c>
      <c r="F263" s="13">
        <v>0.48221123200000005</v>
      </c>
      <c r="G263" s="13">
        <v>2.1000482636644495</v>
      </c>
      <c r="H263" s="4">
        <v>6.5600000000000005</v>
      </c>
      <c r="I263" s="4">
        <v>8</v>
      </c>
      <c r="J263" s="13">
        <v>1.4399999999999995</v>
      </c>
      <c r="K263" s="13" t="str">
        <v xml:space="preserve">Mixed </v>
      </c>
      <c r="L263" s="13" t="str">
        <v>WC</v>
      </c>
      <c r="M263" s="13" t="str">
        <v>Mixed  ⇒ WC</v>
      </c>
      <c r="N263" s="13">
        <v>333</v>
      </c>
    </row>
    <row r="1048576" spans="10:10" x14ac:dyDescent="0.2">
      <c r="J1048576" s="13">
        <f>MAX(J2:J1048575)</f>
        <v>19.439999999999998</v>
      </c>
    </row>
  </sheetData>
  <autoFilter ref="A1:N263" xr:uid="{02CAF8E6-8B7E-6C44-8222-C6E48C4BEC68}"/>
  <conditionalFormatting sqref="G1:G1048576">
    <cfRule type="cellIs" dxfId="16" priority="12" operator="lessThan">
      <formula>0.5</formula>
    </cfRule>
    <cfRule type="cellIs" dxfId="15" priority="13" operator="greaterThan">
      <formula>2</formula>
    </cfRule>
    <cfRule type="cellIs" dxfId="14" priority="16" operator="lessThan">
      <formula>-1.96</formula>
    </cfRule>
    <cfRule type="cellIs" dxfId="13" priority="17" operator="greaterThan">
      <formula>1.96</formula>
    </cfRule>
  </conditionalFormatting>
  <conditionalFormatting sqref="J1:J1048576">
    <cfRule type="cellIs" dxfId="12" priority="9" operator="between">
      <formula>-1</formula>
      <formula>1</formula>
    </cfRule>
    <cfRule type="cellIs" dxfId="11" priority="10" operator="greaterThan">
      <formula>0</formula>
    </cfRule>
    <cfRule type="cellIs" dxfId="10" priority="11" operator="lessThan">
      <formula>0</formula>
    </cfRule>
  </conditionalFormatting>
  <conditionalFormatting sqref="M1:M1048576">
    <cfRule type="containsText" dxfId="9" priority="1" operator="containsText" text="Mixed ⇒ WC">
      <formula>NOT(ISERROR(SEARCH("Mixed ⇒ WC",M1)))</formula>
    </cfRule>
    <cfRule type="containsText" dxfId="8" priority="2" operator="containsText" text="Mixed  ⇒ Wobble">
      <formula>NOT(ISERROR(SEARCH("Mixed  ⇒ Wobble",M1)))</formula>
    </cfRule>
    <cfRule type="containsText" dxfId="7" priority="3" operator="containsText" text="WC ⇒ Mixed">
      <formula>NOT(ISERROR(SEARCH("WC ⇒ Mixed",M1)))</formula>
    </cfRule>
    <cfRule type="containsText" dxfId="6" priority="4" operator="containsText" text="Wobble  ⇒ Mixed">
      <formula>NOT(ISERROR(SEARCH("Wobble  ⇒ Mixed",M1)))</formula>
    </cfRule>
    <cfRule type="containsText" dxfId="5" priority="5" operator="containsText" text="Wobble  ⇒ WC">
      <formula>NOT(ISERROR(SEARCH("Wobble  ⇒ WC",M1)))</formula>
    </cfRule>
  </conditionalFormatting>
  <conditionalFormatting sqref="M1:N1048576">
    <cfRule type="containsText" dxfId="4" priority="8" operator="containsText" text="WC ⇒ Wobble">
      <formula>NOT(ISERROR(SEARCH("WC ⇒ Wobble",M1)))</formula>
    </cfRule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47F787-722D-B44A-BE1E-763D09CE393C}">
  <dimension ref="A1:I65"/>
  <sheetViews>
    <sheetView zoomScaleNormal="150" zoomScaleSheetLayoutView="100" workbookViewId="0">
      <selection activeCell="M21" sqref="M21"/>
    </sheetView>
  </sheetViews>
  <sheetFormatPr defaultRowHeight="15" x14ac:dyDescent="0.2"/>
  <cols>
    <col min="2" max="2" width="9.81640625" bestFit="1" customWidth="1"/>
    <col min="3" max="3" width="14.2578125" bestFit="1" customWidth="1"/>
    <col min="4" max="4" width="8.875" bestFit="1" customWidth="1"/>
    <col min="5" max="5" width="15.73828125" bestFit="1" customWidth="1"/>
    <col min="8" max="8" width="16.41015625" customWidth="1"/>
    <col min="9" max="9" width="14.66015625" customWidth="1"/>
  </cols>
  <sheetData>
    <row r="1" spans="1:9" s="28" customFormat="1" ht="26.25" x14ac:dyDescent="0.2">
      <c r="A1" s="1" t="s">
        <v>328</v>
      </c>
      <c r="B1" s="26" t="s">
        <v>329</v>
      </c>
      <c r="C1" s="27"/>
      <c r="D1" s="27" t="s">
        <v>330</v>
      </c>
      <c r="E1" s="27" t="s">
        <v>331</v>
      </c>
      <c r="F1" s="27" t="s">
        <v>332</v>
      </c>
      <c r="G1" s="27" t="s">
        <v>333</v>
      </c>
      <c r="H1" s="28" t="s">
        <v>393</v>
      </c>
    </row>
    <row r="2" spans="1:9" x14ac:dyDescent="0.2">
      <c r="A2" s="1" t="s">
        <v>279</v>
      </c>
      <c r="B2" s="2" t="s">
        <v>334</v>
      </c>
      <c r="C2" s="3"/>
      <c r="D2" s="3">
        <v>213559</v>
      </c>
      <c r="E2" s="3">
        <v>18.399420410000001</v>
      </c>
      <c r="F2" s="3">
        <v>0.26267599699999999</v>
      </c>
      <c r="G2" s="3">
        <v>1.050703986</v>
      </c>
      <c r="H2" cm="1">
        <f t="array" ref="H2:H65">_xlfn.XLOOKUP(A2:A65,Sheet3!B:B,Sheet3!F:F,"")</f>
        <v>26</v>
      </c>
      <c r="I2" t="str" cm="1">
        <f t="array" ref="I2:I65">_xlfn.XLOOKUP(A2:A65,Sheet3!B:B,Sheet3!G:G,"")</f>
        <v>WC</v>
      </c>
    </row>
    <row r="3" spans="1:9" x14ac:dyDescent="0.2">
      <c r="A3" s="1" t="s">
        <v>278</v>
      </c>
      <c r="B3" s="2" t="s">
        <v>334</v>
      </c>
      <c r="C3" s="3"/>
      <c r="D3" s="3">
        <v>323249</v>
      </c>
      <c r="E3" s="3">
        <v>27.849888079999999</v>
      </c>
      <c r="F3" s="3">
        <v>0.39759388800000001</v>
      </c>
      <c r="G3" s="3">
        <v>1.590375554</v>
      </c>
      <c r="H3">
        <v>18.72</v>
      </c>
      <c r="I3" t="str">
        <v xml:space="preserve">Wobble </v>
      </c>
    </row>
    <row r="4" spans="1:9" x14ac:dyDescent="0.2">
      <c r="A4" s="1" t="s">
        <v>289</v>
      </c>
      <c r="B4" s="2" t="s">
        <v>334</v>
      </c>
      <c r="C4" s="3"/>
      <c r="D4" s="3">
        <v>187108</v>
      </c>
      <c r="E4" s="3">
        <v>16.120504189999998</v>
      </c>
      <c r="F4" s="3">
        <v>0.23014146099999999</v>
      </c>
      <c r="G4" s="3">
        <v>0.92056584600000002</v>
      </c>
      <c r="H4">
        <v>8</v>
      </c>
      <c r="I4" t="str">
        <v>WC</v>
      </c>
    </row>
    <row r="5" spans="1:9" x14ac:dyDescent="0.2">
      <c r="A5" s="1" t="s">
        <v>277</v>
      </c>
      <c r="B5" s="2" t="s">
        <v>334</v>
      </c>
      <c r="C5" s="3"/>
      <c r="D5" s="3">
        <v>89097</v>
      </c>
      <c r="E5" s="3">
        <v>7.6762541510000002</v>
      </c>
      <c r="F5" s="3">
        <v>0.10958865399999999</v>
      </c>
      <c r="G5" s="3">
        <v>0.43835461399999998</v>
      </c>
      <c r="H5">
        <v>6.5600000000000005</v>
      </c>
      <c r="I5" t="str">
        <v xml:space="preserve">Mixed </v>
      </c>
    </row>
    <row r="6" spans="1:9" x14ac:dyDescent="0.2">
      <c r="A6" s="1" t="s">
        <v>311</v>
      </c>
      <c r="B6" s="2" t="s">
        <v>335</v>
      </c>
      <c r="C6" s="3"/>
      <c r="D6" s="3">
        <v>52129</v>
      </c>
      <c r="E6" s="3">
        <v>4.4912337410000003</v>
      </c>
      <c r="F6" s="3">
        <v>7.9210162000000001E-2</v>
      </c>
      <c r="G6" s="3">
        <v>0.47526097499999997</v>
      </c>
      <c r="H6">
        <v>7</v>
      </c>
      <c r="I6" t="str">
        <v>WC</v>
      </c>
    </row>
    <row r="7" spans="1:9" x14ac:dyDescent="0.2">
      <c r="A7" s="1" t="s">
        <v>327</v>
      </c>
      <c r="B7" s="2" t="s">
        <v>335</v>
      </c>
      <c r="C7" s="3"/>
      <c r="D7" s="3">
        <v>119972</v>
      </c>
      <c r="E7" s="3">
        <v>10.336325159999999</v>
      </c>
      <c r="F7" s="3">
        <v>0.18229779199999999</v>
      </c>
      <c r="G7" s="3">
        <v>1.0937867530000001</v>
      </c>
      <c r="H7">
        <v>5.04</v>
      </c>
      <c r="I7" t="str">
        <v xml:space="preserve">Wobble </v>
      </c>
    </row>
    <row r="8" spans="1:9" x14ac:dyDescent="0.2">
      <c r="A8" s="1" t="s">
        <v>270</v>
      </c>
      <c r="B8" s="2" t="s">
        <v>335</v>
      </c>
      <c r="C8" s="3"/>
      <c r="D8" s="3">
        <v>70319</v>
      </c>
      <c r="E8" s="3">
        <v>6.0584140389999996</v>
      </c>
      <c r="F8" s="3">
        <v>0.106849919</v>
      </c>
      <c r="G8" s="3">
        <v>0.64109951200000004</v>
      </c>
      <c r="H8">
        <v>6.0069999999999997</v>
      </c>
      <c r="I8" t="str">
        <v>Mixed</v>
      </c>
    </row>
    <row r="9" spans="1:9" x14ac:dyDescent="0.2">
      <c r="A9" s="1" t="s">
        <v>302</v>
      </c>
      <c r="B9" s="2" t="s">
        <v>335</v>
      </c>
      <c r="C9" s="3"/>
      <c r="D9" s="3">
        <v>132275</v>
      </c>
      <c r="E9" s="3">
        <v>11.39630423</v>
      </c>
      <c r="F9" s="3">
        <v>0.20099223499999999</v>
      </c>
      <c r="G9" s="3">
        <v>1.2059534119999999</v>
      </c>
      <c r="H9">
        <v>5.92</v>
      </c>
      <c r="I9" t="str">
        <v>Mixed</v>
      </c>
    </row>
    <row r="10" spans="1:9" x14ac:dyDescent="0.2">
      <c r="A10" s="1" t="s">
        <v>287</v>
      </c>
      <c r="B10" s="2" t="s">
        <v>335</v>
      </c>
      <c r="C10" s="3"/>
      <c r="D10" s="3">
        <v>142934</v>
      </c>
      <c r="E10" s="3">
        <v>12.31464259</v>
      </c>
      <c r="F10" s="3">
        <v>0.217188616</v>
      </c>
      <c r="G10" s="3">
        <v>1.303131695</v>
      </c>
      <c r="H10">
        <v>6</v>
      </c>
      <c r="I10" t="str">
        <v>WC</v>
      </c>
    </row>
    <row r="11" spans="1:9" x14ac:dyDescent="0.2">
      <c r="A11" s="1" t="s">
        <v>288</v>
      </c>
      <c r="B11" s="2" t="s">
        <v>335</v>
      </c>
      <c r="C11" s="3"/>
      <c r="D11" s="3">
        <v>140481</v>
      </c>
      <c r="E11" s="3">
        <v>12.10330156</v>
      </c>
      <c r="F11" s="3">
        <v>0.21346127500000001</v>
      </c>
      <c r="G11" s="3">
        <v>1.2807676530000001</v>
      </c>
      <c r="H11">
        <v>6.92</v>
      </c>
      <c r="I11" t="str">
        <v>Mixed</v>
      </c>
    </row>
    <row r="12" spans="1:9" x14ac:dyDescent="0.2">
      <c r="A12" s="1" t="s">
        <v>313</v>
      </c>
      <c r="B12" s="2" t="s">
        <v>336</v>
      </c>
      <c r="C12" s="3"/>
      <c r="D12" s="3">
        <v>197831</v>
      </c>
      <c r="E12" s="3">
        <v>17.044356539999999</v>
      </c>
      <c r="F12" s="3">
        <v>0.48155387500000002</v>
      </c>
      <c r="G12" s="3">
        <v>0.96310775100000001</v>
      </c>
      <c r="H12">
        <v>14.75</v>
      </c>
      <c r="I12" t="str">
        <v xml:space="preserve">Wobble </v>
      </c>
    </row>
    <row r="13" spans="1:9" x14ac:dyDescent="0.2">
      <c r="A13" s="1" t="s">
        <v>312</v>
      </c>
      <c r="B13" s="2" t="s">
        <v>336</v>
      </c>
      <c r="C13" s="3"/>
      <c r="D13" s="3">
        <v>212987</v>
      </c>
      <c r="E13" s="3">
        <v>18.350139089999999</v>
      </c>
      <c r="F13" s="3">
        <v>0.51844612499999998</v>
      </c>
      <c r="G13" s="3">
        <v>1.0368922490000001</v>
      </c>
      <c r="H13">
        <v>25</v>
      </c>
      <c r="I13" t="str">
        <v>WC</v>
      </c>
    </row>
    <row r="14" spans="1:9" x14ac:dyDescent="0.2">
      <c r="A14" s="1" t="s">
        <v>292</v>
      </c>
      <c r="B14" s="2" t="s">
        <v>337</v>
      </c>
      <c r="C14" s="3"/>
      <c r="D14" s="3">
        <v>255933</v>
      </c>
      <c r="E14" s="3">
        <v>22.050200950000001</v>
      </c>
      <c r="F14" s="3">
        <v>0.470545516</v>
      </c>
      <c r="G14" s="3">
        <v>0.94109103199999999</v>
      </c>
      <c r="H14">
        <v>7.67</v>
      </c>
      <c r="I14" t="str">
        <v xml:space="preserve">Wobble </v>
      </c>
    </row>
    <row r="15" spans="1:9" x14ac:dyDescent="0.2">
      <c r="A15" s="1" t="s">
        <v>293</v>
      </c>
      <c r="B15" s="2" t="s">
        <v>337</v>
      </c>
      <c r="C15" s="3"/>
      <c r="D15" s="3">
        <v>287974</v>
      </c>
      <c r="E15" s="3">
        <v>24.810730020000001</v>
      </c>
      <c r="F15" s="3">
        <v>0.52945448399999995</v>
      </c>
      <c r="G15" s="3">
        <v>1.0589089679999999</v>
      </c>
      <c r="H15">
        <v>13</v>
      </c>
      <c r="I15" t="str">
        <v>WC</v>
      </c>
    </row>
    <row r="16" spans="1:9" x14ac:dyDescent="0.2">
      <c r="A16" s="1" t="s">
        <v>324</v>
      </c>
      <c r="B16" s="2" t="s">
        <v>338</v>
      </c>
      <c r="C16" s="3"/>
      <c r="D16" s="3">
        <v>124438</v>
      </c>
      <c r="E16" s="3">
        <v>10.721098509999999</v>
      </c>
      <c r="F16" s="3">
        <v>0.465542075</v>
      </c>
      <c r="G16" s="3">
        <v>0.93108415</v>
      </c>
      <c r="H16">
        <v>17.11</v>
      </c>
      <c r="I16" t="str">
        <v xml:space="preserve">Wobble </v>
      </c>
    </row>
    <row r="17" spans="1:9" x14ac:dyDescent="0.2">
      <c r="A17" s="1" t="s">
        <v>325</v>
      </c>
      <c r="B17" s="2" t="s">
        <v>338</v>
      </c>
      <c r="C17" s="3"/>
      <c r="D17" s="3">
        <v>142859</v>
      </c>
      <c r="E17" s="3">
        <v>12.30818088</v>
      </c>
      <c r="F17" s="3">
        <v>0.534457925</v>
      </c>
      <c r="G17" s="3">
        <v>1.06891585</v>
      </c>
      <c r="H17">
        <v>29</v>
      </c>
      <c r="I17" t="str">
        <v>WC</v>
      </c>
    </row>
    <row r="18" spans="1:9" x14ac:dyDescent="0.2">
      <c r="A18" s="1" t="s">
        <v>284</v>
      </c>
      <c r="B18" s="2" t="s">
        <v>339</v>
      </c>
      <c r="C18" s="3"/>
      <c r="D18" s="3">
        <v>148603</v>
      </c>
      <c r="E18" s="3">
        <v>12.80306178</v>
      </c>
      <c r="F18" s="3">
        <v>0.27020348500000002</v>
      </c>
      <c r="G18" s="3">
        <v>0.54040697000000004</v>
      </c>
      <c r="H18">
        <v>6</v>
      </c>
      <c r="I18" t="str">
        <v>WC</v>
      </c>
    </row>
    <row r="19" spans="1:9" x14ac:dyDescent="0.2">
      <c r="A19" s="1" t="s">
        <v>285</v>
      </c>
      <c r="B19" s="2" t="s">
        <v>339</v>
      </c>
      <c r="C19" s="3"/>
      <c r="D19" s="3">
        <v>401364</v>
      </c>
      <c r="E19" s="3">
        <v>34.579975429999998</v>
      </c>
      <c r="F19" s="3">
        <v>0.72979651499999998</v>
      </c>
      <c r="G19" s="3">
        <v>1.45959303</v>
      </c>
      <c r="H19">
        <v>14.92</v>
      </c>
      <c r="I19" t="str">
        <v>Mixed</v>
      </c>
    </row>
    <row r="20" spans="1:9" x14ac:dyDescent="0.2">
      <c r="A20" s="1" t="s">
        <v>317</v>
      </c>
      <c r="B20" s="2" t="s">
        <v>340</v>
      </c>
      <c r="C20" s="3"/>
      <c r="D20" s="3">
        <v>352949</v>
      </c>
      <c r="E20" s="3">
        <v>30.408725619999998</v>
      </c>
      <c r="F20" s="3">
        <v>0.43162890700000001</v>
      </c>
      <c r="G20" s="3">
        <v>0.86325781400000001</v>
      </c>
      <c r="H20">
        <v>8</v>
      </c>
      <c r="I20" t="str">
        <v>WC</v>
      </c>
    </row>
    <row r="21" spans="1:9" x14ac:dyDescent="0.2">
      <c r="A21" s="1" t="s">
        <v>318</v>
      </c>
      <c r="B21" s="2" t="s">
        <v>340</v>
      </c>
      <c r="C21" s="3"/>
      <c r="D21" s="3">
        <v>464765</v>
      </c>
      <c r="E21" s="3">
        <v>40.042361249999999</v>
      </c>
      <c r="F21" s="3">
        <v>0.56837109299999999</v>
      </c>
      <c r="G21" s="3">
        <v>1.136742186</v>
      </c>
      <c r="H21">
        <v>10.56</v>
      </c>
      <c r="I21" t="str">
        <v>Mixed</v>
      </c>
    </row>
    <row r="22" spans="1:9" x14ac:dyDescent="0.2">
      <c r="A22" s="1" t="s">
        <v>273</v>
      </c>
      <c r="B22" s="2" t="s">
        <v>341</v>
      </c>
      <c r="C22" s="3"/>
      <c r="D22" s="3">
        <v>123881</v>
      </c>
      <c r="E22" s="3">
        <v>10.67310954</v>
      </c>
      <c r="F22" s="3">
        <v>0.161569302</v>
      </c>
      <c r="G22" s="3">
        <v>0.64627720600000005</v>
      </c>
      <c r="H22">
        <v>8.26</v>
      </c>
      <c r="I22" t="str">
        <v>Mixed</v>
      </c>
    </row>
    <row r="23" spans="1:9" x14ac:dyDescent="0.2">
      <c r="A23" s="1" t="s">
        <v>286</v>
      </c>
      <c r="B23" s="2" t="s">
        <v>341</v>
      </c>
      <c r="C23" s="3"/>
      <c r="D23" s="3">
        <v>258040</v>
      </c>
      <c r="E23" s="3">
        <v>22.23173195</v>
      </c>
      <c r="F23" s="3">
        <v>0.33654347800000001</v>
      </c>
      <c r="G23" s="3">
        <v>1.3461739109999999</v>
      </c>
      <c r="H23">
        <v>14</v>
      </c>
      <c r="I23" t="str">
        <v>WC</v>
      </c>
    </row>
    <row r="24" spans="1:9" x14ac:dyDescent="0.2">
      <c r="A24" s="1" t="s">
        <v>272</v>
      </c>
      <c r="B24" s="2" t="s">
        <v>341</v>
      </c>
      <c r="C24" s="3"/>
      <c r="D24" s="3">
        <v>193721</v>
      </c>
      <c r="E24" s="3">
        <v>16.69025478</v>
      </c>
      <c r="F24" s="3">
        <v>0.252656716</v>
      </c>
      <c r="G24" s="3">
        <v>1.0106268650000001</v>
      </c>
      <c r="H24">
        <v>9</v>
      </c>
      <c r="I24" t="str">
        <v>WC</v>
      </c>
    </row>
    <row r="25" spans="1:9" x14ac:dyDescent="0.2">
      <c r="A25" s="1" t="s">
        <v>303</v>
      </c>
      <c r="B25" s="2" t="s">
        <v>341</v>
      </c>
      <c r="C25" s="3"/>
      <c r="D25" s="3">
        <v>191094</v>
      </c>
      <c r="E25" s="3">
        <v>16.463922589999999</v>
      </c>
      <c r="F25" s="3">
        <v>0.24923050399999999</v>
      </c>
      <c r="G25" s="3">
        <v>0.99692201700000005</v>
      </c>
      <c r="H25">
        <v>7.88</v>
      </c>
      <c r="I25" t="str">
        <v>Mixed</v>
      </c>
    </row>
    <row r="26" spans="1:9" x14ac:dyDescent="0.2">
      <c r="A26" s="1" t="s">
        <v>305</v>
      </c>
      <c r="B26" s="2" t="s">
        <v>342</v>
      </c>
      <c r="C26" s="3"/>
      <c r="D26" s="3">
        <v>129622</v>
      </c>
      <c r="E26" s="3">
        <v>11.16773197</v>
      </c>
      <c r="F26" s="3">
        <v>0.42579848300000001</v>
      </c>
      <c r="G26" s="3">
        <v>0.85159696600000001</v>
      </c>
      <c r="H26">
        <v>5.31</v>
      </c>
      <c r="I26" t="str">
        <v xml:space="preserve">Wobble </v>
      </c>
    </row>
    <row r="27" spans="1:9" x14ac:dyDescent="0.2">
      <c r="A27" s="1" t="s">
        <v>304</v>
      </c>
      <c r="B27" s="2" t="s">
        <v>342</v>
      </c>
      <c r="C27" s="3"/>
      <c r="D27" s="3">
        <v>174799</v>
      </c>
      <c r="E27" s="3">
        <v>15.06000819</v>
      </c>
      <c r="F27" s="3">
        <v>0.57420151699999999</v>
      </c>
      <c r="G27" s="3">
        <v>1.148403034</v>
      </c>
      <c r="H27">
        <v>9</v>
      </c>
      <c r="I27" t="str">
        <v>WC</v>
      </c>
    </row>
    <row r="28" spans="1:9" x14ac:dyDescent="0.2">
      <c r="A28" s="1" t="s">
        <v>281</v>
      </c>
      <c r="B28" s="2" t="s">
        <v>343</v>
      </c>
      <c r="C28" s="3"/>
      <c r="D28" s="3">
        <v>182397</v>
      </c>
      <c r="E28" s="3">
        <v>15.71462258</v>
      </c>
      <c r="F28" s="3">
        <v>0.36836567399999998</v>
      </c>
      <c r="G28" s="3">
        <v>1.105097021</v>
      </c>
      <c r="H28">
        <v>16.77</v>
      </c>
      <c r="I28" t="str">
        <v>Mixed</v>
      </c>
    </row>
    <row r="29" spans="1:9" x14ac:dyDescent="0.2">
      <c r="A29" s="1" t="s">
        <v>280</v>
      </c>
      <c r="B29" s="2" t="s">
        <v>343</v>
      </c>
      <c r="C29" s="3"/>
      <c r="D29" s="3">
        <v>224965</v>
      </c>
      <c r="E29" s="3">
        <v>19.382117409999999</v>
      </c>
      <c r="F29" s="3">
        <v>0.45433523399999998</v>
      </c>
      <c r="G29" s="3">
        <v>1.363005703</v>
      </c>
      <c r="H29">
        <v>13.8</v>
      </c>
      <c r="I29" t="str">
        <v>Mixed</v>
      </c>
    </row>
    <row r="30" spans="1:9" x14ac:dyDescent="0.2">
      <c r="A30" s="1" t="s">
        <v>326</v>
      </c>
      <c r="B30" s="2" t="s">
        <v>343</v>
      </c>
      <c r="C30" s="3"/>
      <c r="D30" s="3">
        <v>87790</v>
      </c>
      <c r="E30" s="3">
        <v>7.563648068</v>
      </c>
      <c r="F30" s="3">
        <v>0.17729909199999999</v>
      </c>
      <c r="G30" s="3">
        <v>0.53189727600000003</v>
      </c>
      <c r="H30">
        <v>5.0149999999999997</v>
      </c>
      <c r="I30" t="str">
        <v>Mixed</v>
      </c>
    </row>
    <row r="31" spans="1:9" x14ac:dyDescent="0.2">
      <c r="A31" s="1" t="s">
        <v>319</v>
      </c>
      <c r="B31" s="2" t="s">
        <v>344</v>
      </c>
      <c r="C31" s="3"/>
      <c r="D31" s="3">
        <v>91638</v>
      </c>
      <c r="E31" s="3">
        <v>7.8951769189999998</v>
      </c>
      <c r="F31" s="3">
        <v>7.9660764999999994E-2</v>
      </c>
      <c r="G31" s="3">
        <v>0.47796459000000002</v>
      </c>
      <c r="H31">
        <v>4</v>
      </c>
      <c r="I31" t="str">
        <v>WC</v>
      </c>
    </row>
    <row r="32" spans="1:9" x14ac:dyDescent="0.2">
      <c r="A32" s="1" t="s">
        <v>298</v>
      </c>
      <c r="B32" s="2" t="s">
        <v>344</v>
      </c>
      <c r="C32" s="3"/>
      <c r="D32" s="3">
        <v>150213</v>
      </c>
      <c r="E32" s="3">
        <v>12.94177318</v>
      </c>
      <c r="F32" s="3">
        <v>0.13057991799999999</v>
      </c>
      <c r="G32" s="3">
        <v>0.78347950600000005</v>
      </c>
      <c r="H32">
        <v>7.28</v>
      </c>
      <c r="I32" t="str">
        <v>Mixed</v>
      </c>
    </row>
    <row r="33" spans="1:9" x14ac:dyDescent="0.2">
      <c r="A33" s="1" t="s">
        <v>301</v>
      </c>
      <c r="B33" s="2" t="s">
        <v>344</v>
      </c>
      <c r="C33" s="3"/>
      <c r="D33" s="3">
        <v>155373</v>
      </c>
      <c r="E33" s="3">
        <v>13.386338889999999</v>
      </c>
      <c r="F33" s="3">
        <v>0.13506549700000001</v>
      </c>
      <c r="G33" s="3">
        <v>0.81039298400000004</v>
      </c>
      <c r="H33">
        <v>9</v>
      </c>
      <c r="I33" t="str">
        <v>WC</v>
      </c>
    </row>
    <row r="34" spans="1:9" x14ac:dyDescent="0.2">
      <c r="A34" s="1" t="s">
        <v>290</v>
      </c>
      <c r="B34" s="2" t="s">
        <v>344</v>
      </c>
      <c r="C34" s="3"/>
      <c r="D34" s="3">
        <v>220601</v>
      </c>
      <c r="E34" s="3">
        <v>19.00613199</v>
      </c>
      <c r="F34" s="3">
        <v>0.191768092</v>
      </c>
      <c r="G34" s="3">
        <v>1.150608552</v>
      </c>
      <c r="H34">
        <v>6.48</v>
      </c>
      <c r="I34" t="str">
        <v xml:space="preserve">Wobble </v>
      </c>
    </row>
    <row r="35" spans="1:9" x14ac:dyDescent="0.2">
      <c r="A35" s="1" t="s">
        <v>314</v>
      </c>
      <c r="B35" s="2" t="s">
        <v>344</v>
      </c>
      <c r="C35" s="3"/>
      <c r="D35" s="3">
        <v>83043</v>
      </c>
      <c r="E35" s="3">
        <v>7.1546648429999999</v>
      </c>
      <c r="F35" s="3">
        <v>7.2189144999999996E-2</v>
      </c>
      <c r="G35" s="3">
        <v>0.43313487299999998</v>
      </c>
      <c r="H35">
        <v>3.0089999999999999</v>
      </c>
      <c r="I35" t="str">
        <v>Mixed</v>
      </c>
    </row>
    <row r="36" spans="1:9" x14ac:dyDescent="0.2">
      <c r="A36" s="1" t="s">
        <v>291</v>
      </c>
      <c r="B36" s="2" t="s">
        <v>344</v>
      </c>
      <c r="C36" s="3"/>
      <c r="D36" s="3">
        <v>449485</v>
      </c>
      <c r="E36" s="3">
        <v>38.725895340000001</v>
      </c>
      <c r="F36" s="3">
        <v>0.39073658300000003</v>
      </c>
      <c r="G36" s="3">
        <v>2.344419496</v>
      </c>
      <c r="H36">
        <v>9.9600000000000009</v>
      </c>
      <c r="I36" t="str">
        <v>Mixed</v>
      </c>
    </row>
    <row r="37" spans="1:9" x14ac:dyDescent="0.2">
      <c r="A37" s="1" t="s">
        <v>307</v>
      </c>
      <c r="B37" s="2" t="s">
        <v>345</v>
      </c>
      <c r="C37" s="3"/>
      <c r="D37" s="3">
        <v>292377</v>
      </c>
      <c r="E37" s="3">
        <v>25.190075539999999</v>
      </c>
      <c r="F37" s="3">
        <v>0.44475425499999999</v>
      </c>
      <c r="G37" s="3">
        <v>0.88950851099999995</v>
      </c>
      <c r="H37">
        <v>12</v>
      </c>
      <c r="I37" t="str">
        <v>WC</v>
      </c>
    </row>
    <row r="38" spans="1:9" x14ac:dyDescent="0.2">
      <c r="A38" s="1" t="s">
        <v>306</v>
      </c>
      <c r="B38" s="2" t="s">
        <v>345</v>
      </c>
      <c r="C38" s="3"/>
      <c r="D38" s="3">
        <v>365013</v>
      </c>
      <c r="E38" s="3">
        <v>31.448113370000002</v>
      </c>
      <c r="F38" s="3">
        <v>0.55524574500000001</v>
      </c>
      <c r="G38" s="3">
        <v>1.1104914889999999</v>
      </c>
      <c r="H38">
        <v>18.84</v>
      </c>
      <c r="I38" t="str">
        <v>Mixed</v>
      </c>
    </row>
    <row r="39" spans="1:9" x14ac:dyDescent="0.2">
      <c r="A39" s="1" t="s">
        <v>346</v>
      </c>
      <c r="B39" s="2" t="s">
        <v>347</v>
      </c>
      <c r="C39" s="3"/>
      <c r="D39" s="3">
        <v>244092</v>
      </c>
      <c r="E39" s="3">
        <v>21.030026020000001</v>
      </c>
      <c r="F39" s="3">
        <v>1</v>
      </c>
      <c r="G39" s="3">
        <v>1</v>
      </c>
      <c r="H39">
        <v>12.6</v>
      </c>
      <c r="I39" t="str">
        <v>Mixed</v>
      </c>
    </row>
    <row r="40" spans="1:9" x14ac:dyDescent="0.2">
      <c r="A40" s="1" t="s">
        <v>299</v>
      </c>
      <c r="B40" s="2" t="s">
        <v>348</v>
      </c>
      <c r="C40" s="3"/>
      <c r="D40" s="3">
        <v>196707</v>
      </c>
      <c r="E40" s="3">
        <v>16.947517040000001</v>
      </c>
      <c r="F40" s="3">
        <v>0.46937816199999999</v>
      </c>
      <c r="G40" s="3">
        <v>0.938756323</v>
      </c>
      <c r="H40">
        <v>5.9</v>
      </c>
      <c r="I40" t="str">
        <v xml:space="preserve">Wobble </v>
      </c>
    </row>
    <row r="41" spans="1:9" x14ac:dyDescent="0.2">
      <c r="A41" s="1" t="s">
        <v>300</v>
      </c>
      <c r="B41" s="2" t="s">
        <v>348</v>
      </c>
      <c r="C41" s="3"/>
      <c r="D41" s="3">
        <v>222373</v>
      </c>
      <c r="E41" s="3">
        <v>19.158800679999999</v>
      </c>
      <c r="F41" s="3">
        <v>0.53062183799999996</v>
      </c>
      <c r="G41" s="3">
        <v>1.061243677</v>
      </c>
      <c r="H41">
        <v>10</v>
      </c>
      <c r="I41" t="str">
        <v>WC</v>
      </c>
    </row>
    <row r="42" spans="1:9" x14ac:dyDescent="0.2">
      <c r="A42" s="1" t="s">
        <v>322</v>
      </c>
      <c r="B42" s="2" t="s">
        <v>349</v>
      </c>
      <c r="C42" s="3"/>
      <c r="D42" s="3">
        <v>211342</v>
      </c>
      <c r="E42" s="3">
        <v>18.20841223</v>
      </c>
      <c r="F42" s="3">
        <v>0.28569458800000003</v>
      </c>
      <c r="G42" s="3">
        <v>1.1427783520000001</v>
      </c>
      <c r="H42">
        <v>9</v>
      </c>
      <c r="I42" t="str">
        <v>WC</v>
      </c>
    </row>
    <row r="43" spans="1:9" x14ac:dyDescent="0.2">
      <c r="A43" s="1" t="s">
        <v>321</v>
      </c>
      <c r="B43" s="2" t="s">
        <v>349</v>
      </c>
      <c r="C43" s="3"/>
      <c r="D43" s="3">
        <v>237781</v>
      </c>
      <c r="E43" s="3">
        <v>20.486294579999999</v>
      </c>
      <c r="F43" s="3">
        <v>0.32143513699999998</v>
      </c>
      <c r="G43" s="3">
        <v>1.285740549</v>
      </c>
      <c r="H43">
        <v>6.48</v>
      </c>
      <c r="I43" t="str">
        <v xml:space="preserve">Wobble </v>
      </c>
    </row>
    <row r="44" spans="1:9" x14ac:dyDescent="0.2">
      <c r="A44" s="1" t="s">
        <v>316</v>
      </c>
      <c r="B44" s="2" t="s">
        <v>349</v>
      </c>
      <c r="C44" s="3"/>
      <c r="D44" s="3">
        <v>204198</v>
      </c>
      <c r="E44" s="3">
        <v>17.592912729999998</v>
      </c>
      <c r="F44" s="3">
        <v>0.27603724499999999</v>
      </c>
      <c r="G44" s="3">
        <v>1.1041489799999999</v>
      </c>
      <c r="H44">
        <v>7.0090000000000003</v>
      </c>
      <c r="I44" t="str">
        <v>Mixed</v>
      </c>
    </row>
    <row r="45" spans="1:9" x14ac:dyDescent="0.2">
      <c r="A45" s="1" t="s">
        <v>315</v>
      </c>
      <c r="B45" s="2" t="s">
        <v>349</v>
      </c>
      <c r="C45" s="3"/>
      <c r="D45" s="3">
        <v>86427</v>
      </c>
      <c r="E45" s="3">
        <v>7.4462172410000003</v>
      </c>
      <c r="F45" s="3">
        <v>0.11683303</v>
      </c>
      <c r="G45" s="3">
        <v>0.46733211899999999</v>
      </c>
      <c r="H45">
        <v>6.24</v>
      </c>
      <c r="I45" t="str">
        <v>Mixed</v>
      </c>
    </row>
    <row r="46" spans="1:9" x14ac:dyDescent="0.2">
      <c r="A46" s="1" t="s">
        <v>295</v>
      </c>
      <c r="B46" s="2" t="s">
        <v>350</v>
      </c>
      <c r="C46" s="3"/>
      <c r="D46" s="3">
        <v>182288</v>
      </c>
      <c r="E46" s="3">
        <v>15.70523156</v>
      </c>
      <c r="F46" s="3">
        <v>0.18785702100000001</v>
      </c>
      <c r="G46" s="3">
        <v>1.127142128</v>
      </c>
      <c r="H46">
        <v>9</v>
      </c>
      <c r="I46" t="str">
        <v>WC</v>
      </c>
    </row>
    <row r="47" spans="1:9" x14ac:dyDescent="0.2">
      <c r="A47" s="1" t="s">
        <v>309</v>
      </c>
      <c r="B47" s="2" t="s">
        <v>350</v>
      </c>
      <c r="C47" s="3"/>
      <c r="D47" s="3">
        <v>206550</v>
      </c>
      <c r="E47" s="3">
        <v>17.795551979999999</v>
      </c>
      <c r="F47" s="3">
        <v>0.21286024200000001</v>
      </c>
      <c r="G47" s="3">
        <v>1.277161451</v>
      </c>
      <c r="H47">
        <v>6.48</v>
      </c>
      <c r="I47" t="str">
        <v xml:space="preserve">Wobble </v>
      </c>
    </row>
    <row r="48" spans="1:9" x14ac:dyDescent="0.2">
      <c r="A48" s="1" t="s">
        <v>296</v>
      </c>
      <c r="B48" s="2" t="s">
        <v>350</v>
      </c>
      <c r="C48" s="3"/>
      <c r="D48" s="3">
        <v>150051</v>
      </c>
      <c r="E48" s="3">
        <v>12.927815880000001</v>
      </c>
      <c r="F48" s="3">
        <v>0.15463515899999999</v>
      </c>
      <c r="G48" s="3">
        <v>0.92781095599999996</v>
      </c>
      <c r="H48">
        <v>4.0090000000000003</v>
      </c>
      <c r="I48" t="str">
        <v>Mixed</v>
      </c>
    </row>
    <row r="49" spans="1:9" x14ac:dyDescent="0.2">
      <c r="A49" s="1" t="s">
        <v>294</v>
      </c>
      <c r="B49" s="2" t="s">
        <v>350</v>
      </c>
      <c r="C49" s="3"/>
      <c r="D49" s="3">
        <v>53015</v>
      </c>
      <c r="E49" s="3">
        <v>4.5675680869999997</v>
      </c>
      <c r="F49" s="3">
        <v>5.4634644000000003E-2</v>
      </c>
      <c r="G49" s="3">
        <v>0.327807864</v>
      </c>
      <c r="H49">
        <v>5.28</v>
      </c>
      <c r="I49" t="str">
        <v>Mixed</v>
      </c>
    </row>
    <row r="50" spans="1:9" x14ac:dyDescent="0.2">
      <c r="A50" s="1" t="s">
        <v>274</v>
      </c>
      <c r="B50" s="2" t="s">
        <v>350</v>
      </c>
      <c r="C50" s="3"/>
      <c r="D50" s="3">
        <v>147388</v>
      </c>
      <c r="E50" s="3">
        <v>12.698382069999999</v>
      </c>
      <c r="F50" s="3">
        <v>0.15189080299999999</v>
      </c>
      <c r="G50" s="3">
        <v>0.91134481700000003</v>
      </c>
      <c r="H50">
        <v>4.72</v>
      </c>
      <c r="I50" t="str">
        <v xml:space="preserve">Wobble </v>
      </c>
    </row>
    <row r="51" spans="1:9" x14ac:dyDescent="0.2">
      <c r="A51" s="1" t="s">
        <v>275</v>
      </c>
      <c r="B51" s="2" t="s">
        <v>350</v>
      </c>
      <c r="C51" s="3"/>
      <c r="D51" s="3">
        <v>231063</v>
      </c>
      <c r="E51" s="3">
        <v>19.907497589999998</v>
      </c>
      <c r="F51" s="3">
        <v>0.23812213099999999</v>
      </c>
      <c r="G51" s="3">
        <v>1.4287327830000001</v>
      </c>
      <c r="H51">
        <v>8</v>
      </c>
      <c r="I51" t="str">
        <v>WC</v>
      </c>
    </row>
    <row r="52" spans="1:9" x14ac:dyDescent="0.2">
      <c r="A52" s="1" t="s">
        <v>269</v>
      </c>
      <c r="B52" s="2" t="s">
        <v>351</v>
      </c>
      <c r="C52" s="3"/>
      <c r="D52" s="3">
        <v>156904</v>
      </c>
      <c r="E52" s="3">
        <v>13.51824395</v>
      </c>
      <c r="F52" s="3">
        <v>0.25417663600000001</v>
      </c>
      <c r="G52" s="3">
        <v>1.016706544</v>
      </c>
      <c r="H52">
        <v>9</v>
      </c>
      <c r="I52" t="str">
        <v>WC</v>
      </c>
    </row>
    <row r="53" spans="1:9" x14ac:dyDescent="0.2">
      <c r="A53" s="1" t="s">
        <v>308</v>
      </c>
      <c r="B53" s="2" t="s">
        <v>351</v>
      </c>
      <c r="C53" s="3"/>
      <c r="D53" s="3">
        <v>213847</v>
      </c>
      <c r="E53" s="3">
        <v>18.42423338</v>
      </c>
      <c r="F53" s="3">
        <v>0.34642144899999999</v>
      </c>
      <c r="G53" s="3">
        <v>1.3856857979999999</v>
      </c>
      <c r="H53">
        <v>6.48</v>
      </c>
      <c r="I53" t="str">
        <v xml:space="preserve">Wobble </v>
      </c>
    </row>
    <row r="54" spans="1:9" x14ac:dyDescent="0.2">
      <c r="A54" s="1" t="s">
        <v>276</v>
      </c>
      <c r="B54" s="2" t="s">
        <v>351</v>
      </c>
      <c r="C54" s="3"/>
      <c r="D54" s="3">
        <v>177798</v>
      </c>
      <c r="E54" s="3">
        <v>15.318390470000001</v>
      </c>
      <c r="F54" s="3">
        <v>0.28802387200000001</v>
      </c>
      <c r="G54" s="3">
        <v>1.1520954859999999</v>
      </c>
      <c r="H54">
        <v>6.0090000000000003</v>
      </c>
      <c r="I54" t="str">
        <v>Mixed</v>
      </c>
    </row>
    <row r="55" spans="1:9" x14ac:dyDescent="0.2">
      <c r="A55" s="1" t="s">
        <v>268</v>
      </c>
      <c r="B55" s="2" t="s">
        <v>351</v>
      </c>
      <c r="C55" s="3"/>
      <c r="D55" s="3">
        <v>68754</v>
      </c>
      <c r="E55" s="3">
        <v>5.9235796709999997</v>
      </c>
      <c r="F55" s="3">
        <v>0.111378043</v>
      </c>
      <c r="G55" s="3">
        <v>0.44551217100000001</v>
      </c>
      <c r="H55">
        <v>6.92</v>
      </c>
      <c r="I55" t="str">
        <v>Mixed</v>
      </c>
    </row>
    <row r="56" spans="1:9" x14ac:dyDescent="0.2">
      <c r="A56" s="1" t="s">
        <v>352</v>
      </c>
      <c r="B56" s="2" t="s">
        <v>353</v>
      </c>
      <c r="C56" s="3"/>
      <c r="D56" s="3">
        <v>142049</v>
      </c>
      <c r="E56" s="3">
        <v>12.238394400000001</v>
      </c>
      <c r="F56" s="3">
        <v>1</v>
      </c>
      <c r="G56" s="3">
        <v>1</v>
      </c>
      <c r="H56">
        <v>7.32</v>
      </c>
      <c r="I56" t="str">
        <v>Mixed</v>
      </c>
    </row>
    <row r="57" spans="1:9" x14ac:dyDescent="0.2">
      <c r="A57" s="1" t="s">
        <v>267</v>
      </c>
      <c r="B57" s="2" t="s">
        <v>354</v>
      </c>
      <c r="C57" s="3"/>
      <c r="D57" s="3">
        <v>137604</v>
      </c>
      <c r="E57" s="3">
        <v>11.855430330000001</v>
      </c>
      <c r="F57" s="3">
        <v>0.45311126299999999</v>
      </c>
      <c r="G57" s="3">
        <v>0.906222525</v>
      </c>
      <c r="H57">
        <v>7.67</v>
      </c>
      <c r="I57" t="str">
        <v xml:space="preserve">Wobble </v>
      </c>
    </row>
    <row r="58" spans="1:9" x14ac:dyDescent="0.2">
      <c r="A58" s="1" t="s">
        <v>266</v>
      </c>
      <c r="B58" s="2" t="s">
        <v>354</v>
      </c>
      <c r="C58" s="3"/>
      <c r="D58" s="3">
        <v>166083</v>
      </c>
      <c r="E58" s="3">
        <v>14.30907122</v>
      </c>
      <c r="F58" s="3">
        <v>0.54688873699999996</v>
      </c>
      <c r="G58" s="3">
        <v>1.093777475</v>
      </c>
      <c r="H58">
        <v>13</v>
      </c>
      <c r="I58" t="str">
        <v>WC</v>
      </c>
    </row>
    <row r="59" spans="1:9" x14ac:dyDescent="0.2">
      <c r="A59" s="1" t="s">
        <v>297</v>
      </c>
      <c r="B59" s="2" t="s">
        <v>355</v>
      </c>
      <c r="C59" s="3"/>
      <c r="D59" s="3">
        <v>127368</v>
      </c>
      <c r="E59" s="3">
        <v>10.973536019999999</v>
      </c>
      <c r="F59" s="3">
        <v>0.18567061600000001</v>
      </c>
      <c r="G59" s="3">
        <v>0.74268246299999996</v>
      </c>
      <c r="H59">
        <v>9</v>
      </c>
      <c r="I59" t="str">
        <v>WC</v>
      </c>
    </row>
    <row r="60" spans="1:9" x14ac:dyDescent="0.2">
      <c r="A60" s="1" t="s">
        <v>282</v>
      </c>
      <c r="B60" s="2" t="s">
        <v>355</v>
      </c>
      <c r="C60" s="3"/>
      <c r="D60" s="3">
        <v>161378</v>
      </c>
      <c r="E60" s="3">
        <v>13.903706550000001</v>
      </c>
      <c r="F60" s="3">
        <v>0.23524866999999999</v>
      </c>
      <c r="G60" s="3">
        <v>0.94099468100000005</v>
      </c>
      <c r="H60">
        <v>6.48</v>
      </c>
      <c r="I60" t="str">
        <v xml:space="preserve">Wobble </v>
      </c>
    </row>
    <row r="61" spans="1:9" x14ac:dyDescent="0.2">
      <c r="A61" s="1" t="s">
        <v>283</v>
      </c>
      <c r="B61" s="2" t="s">
        <v>355</v>
      </c>
      <c r="C61" s="3"/>
      <c r="D61" s="3">
        <v>83020</v>
      </c>
      <c r="E61" s="3">
        <v>7.152683251</v>
      </c>
      <c r="F61" s="3">
        <v>0.121022349</v>
      </c>
      <c r="G61" s="3">
        <v>0.48408939499999998</v>
      </c>
      <c r="H61">
        <v>5.0090000000000003</v>
      </c>
      <c r="I61" t="str">
        <v>Mixed</v>
      </c>
    </row>
    <row r="62" spans="1:9" x14ac:dyDescent="0.2">
      <c r="A62" s="1" t="s">
        <v>310</v>
      </c>
      <c r="B62" s="2" t="s">
        <v>355</v>
      </c>
      <c r="C62" s="3"/>
      <c r="D62" s="3">
        <v>314223</v>
      </c>
      <c r="E62" s="3">
        <v>27.0722427</v>
      </c>
      <c r="F62" s="3">
        <v>0.45805836500000002</v>
      </c>
      <c r="G62" s="3">
        <v>1.832233461</v>
      </c>
      <c r="H62">
        <v>14.6</v>
      </c>
      <c r="I62" t="str">
        <v>Mixed</v>
      </c>
    </row>
    <row r="63" spans="1:9" x14ac:dyDescent="0.2">
      <c r="A63" s="1" t="s">
        <v>323</v>
      </c>
      <c r="B63" s="2" t="s">
        <v>356</v>
      </c>
      <c r="C63" s="3"/>
      <c r="D63" s="3">
        <v>5636</v>
      </c>
      <c r="E63" s="3">
        <v>0.48557603999999999</v>
      </c>
      <c r="F63" s="3">
        <v>0.284001008</v>
      </c>
      <c r="G63" s="3">
        <v>0.85200302299999997</v>
      </c>
      <c r="H63" t="str">
        <v/>
      </c>
      <c r="I63" t="str">
        <v/>
      </c>
    </row>
    <row r="64" spans="1:9" x14ac:dyDescent="0.2">
      <c r="A64" s="1" t="s">
        <v>320</v>
      </c>
      <c r="B64" s="2" t="s">
        <v>356</v>
      </c>
      <c r="C64" s="3"/>
      <c r="D64" s="3">
        <v>4436</v>
      </c>
      <c r="E64" s="3">
        <v>0.38218866400000001</v>
      </c>
      <c r="F64" s="3">
        <v>0.223532376</v>
      </c>
      <c r="G64" s="3">
        <v>0.67059712800000004</v>
      </c>
      <c r="H64" t="str">
        <v/>
      </c>
      <c r="I64" t="str">
        <v/>
      </c>
    </row>
    <row r="65" spans="1:9" x14ac:dyDescent="0.2">
      <c r="A65" s="1" t="s">
        <v>271</v>
      </c>
      <c r="B65" s="2" t="s">
        <v>356</v>
      </c>
      <c r="C65" s="3"/>
      <c r="D65" s="3">
        <v>9773</v>
      </c>
      <c r="E65" s="3">
        <v>0.84200401599999997</v>
      </c>
      <c r="F65" s="3">
        <v>0.49246661600000002</v>
      </c>
      <c r="G65" s="3">
        <v>1.477399849</v>
      </c>
      <c r="H65">
        <v>1</v>
      </c>
      <c r="I65" t="str">
        <v>WC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932263-B8AE-BE42-BF36-623F21027B42}">
  <dimension ref="A1:I63"/>
  <sheetViews>
    <sheetView zoomScaleNormal="150" zoomScaleSheetLayoutView="100" workbookViewId="0">
      <selection activeCell="I13" sqref="I13"/>
    </sheetView>
  </sheetViews>
  <sheetFormatPr defaultRowHeight="15" x14ac:dyDescent="0.2"/>
  <cols>
    <col min="1" max="1" width="14.2578125" style="8" customWidth="1"/>
    <col min="2" max="2" width="15.73828125" style="8" customWidth="1"/>
    <col min="3" max="3" width="7.93359375" style="7" customWidth="1"/>
    <col min="4" max="4" width="18.6953125" style="8" customWidth="1"/>
    <col min="5" max="5" width="18.4296875" style="8" customWidth="1"/>
    <col min="6" max="6" width="15.06640625" style="7" bestFit="1" customWidth="1"/>
    <col min="7" max="7" width="19.7734375" style="8" customWidth="1"/>
    <col min="8" max="8" width="8.609375" style="8"/>
    <col min="9" max="9" width="17.890625" style="8" customWidth="1"/>
    <col min="10" max="16384" width="8.609375" style="8"/>
  </cols>
  <sheetData>
    <row r="1" spans="1:9" s="7" customFormat="1" ht="21.75" customHeight="1" x14ac:dyDescent="0.2">
      <c r="A1" s="7" t="s">
        <v>379</v>
      </c>
      <c r="B1" s="7" t="s">
        <v>378</v>
      </c>
      <c r="C1" s="7" t="s">
        <v>357</v>
      </c>
      <c r="D1" s="7" t="s">
        <v>377</v>
      </c>
      <c r="E1" s="7" t="s">
        <v>359</v>
      </c>
      <c r="F1" s="7" t="s">
        <v>360</v>
      </c>
      <c r="G1" s="25"/>
    </row>
    <row r="2" spans="1:9" x14ac:dyDescent="0.2">
      <c r="A2" s="8" t="s">
        <v>275</v>
      </c>
      <c r="B2" s="8" t="s">
        <v>279</v>
      </c>
      <c r="C2" s="7">
        <v>26</v>
      </c>
      <c r="D2" s="8" t="s">
        <v>366</v>
      </c>
      <c r="F2" s="7">
        <f>C2+E2</f>
        <v>26</v>
      </c>
      <c r="G2" s="25" t="s">
        <v>388</v>
      </c>
    </row>
    <row r="3" spans="1:9" x14ac:dyDescent="0.2">
      <c r="A3" s="9" t="s">
        <v>286</v>
      </c>
      <c r="B3" s="19" t="s">
        <v>278</v>
      </c>
      <c r="D3" s="8" t="s">
        <v>279</v>
      </c>
      <c r="E3" s="8">
        <v>18.72</v>
      </c>
      <c r="F3" s="7" cm="1">
        <f t="array" ref="F3:F63">C3:C63+E3:E63</f>
        <v>18.72</v>
      </c>
      <c r="G3" s="25" t="s">
        <v>389</v>
      </c>
      <c r="H3" s="21" t="s">
        <v>380</v>
      </c>
      <c r="I3" s="21" t="s">
        <v>384</v>
      </c>
    </row>
    <row r="4" spans="1:9" x14ac:dyDescent="0.2">
      <c r="A4" s="8" t="s">
        <v>327</v>
      </c>
      <c r="B4" s="8" t="s">
        <v>277</v>
      </c>
      <c r="C4" s="7">
        <v>4</v>
      </c>
      <c r="E4" s="8">
        <v>2.56</v>
      </c>
      <c r="F4" s="7">
        <v>6.5600000000000005</v>
      </c>
      <c r="G4" s="25" t="s">
        <v>399</v>
      </c>
      <c r="H4" s="22" t="s">
        <v>381</v>
      </c>
      <c r="I4" s="22" t="s">
        <v>385</v>
      </c>
    </row>
    <row r="5" spans="1:9" x14ac:dyDescent="0.2">
      <c r="A5" s="7" t="s">
        <v>325</v>
      </c>
      <c r="B5" s="8" t="s">
        <v>289</v>
      </c>
      <c r="C5" s="7">
        <v>8</v>
      </c>
      <c r="D5" s="8" t="s">
        <v>277</v>
      </c>
      <c r="F5" s="7">
        <v>8</v>
      </c>
      <c r="G5" s="25" t="s">
        <v>388</v>
      </c>
      <c r="H5" s="23" t="s">
        <v>382</v>
      </c>
      <c r="I5" s="23" t="s">
        <v>386</v>
      </c>
    </row>
    <row r="6" spans="1:9" x14ac:dyDescent="0.2">
      <c r="A6" s="8" t="s">
        <v>308</v>
      </c>
      <c r="B6" s="8" t="s">
        <v>273</v>
      </c>
      <c r="D6" s="8" t="s">
        <v>367</v>
      </c>
      <c r="E6" s="8">
        <v>8.26</v>
      </c>
      <c r="F6" s="7">
        <v>8.26</v>
      </c>
      <c r="G6" s="25" t="s">
        <v>400</v>
      </c>
      <c r="H6" s="24" t="s">
        <v>383</v>
      </c>
      <c r="I6" s="24" t="s">
        <v>387</v>
      </c>
    </row>
    <row r="7" spans="1:9" x14ac:dyDescent="0.2">
      <c r="A7" s="7" t="s">
        <v>278</v>
      </c>
      <c r="B7" s="8" t="s">
        <v>286</v>
      </c>
      <c r="C7" s="7">
        <v>14</v>
      </c>
      <c r="D7" s="8" t="s">
        <v>273</v>
      </c>
      <c r="F7" s="7">
        <v>14</v>
      </c>
      <c r="G7" s="25" t="s">
        <v>388</v>
      </c>
    </row>
    <row r="8" spans="1:9" x14ac:dyDescent="0.2">
      <c r="A8" s="8" t="s">
        <v>321</v>
      </c>
      <c r="B8" s="8" t="s">
        <v>303</v>
      </c>
      <c r="C8" s="7">
        <v>5</v>
      </c>
      <c r="E8" s="8">
        <v>2.88</v>
      </c>
      <c r="F8" s="7">
        <v>7.88</v>
      </c>
      <c r="G8" s="25" t="s">
        <v>400</v>
      </c>
    </row>
    <row r="9" spans="1:9" x14ac:dyDescent="0.2">
      <c r="A9" s="7" t="s">
        <v>309</v>
      </c>
      <c r="B9" s="8" t="s">
        <v>272</v>
      </c>
      <c r="C9" s="7">
        <v>9</v>
      </c>
      <c r="D9" s="8" t="s">
        <v>303</v>
      </c>
      <c r="F9" s="7">
        <v>9</v>
      </c>
      <c r="G9" s="25" t="s">
        <v>388</v>
      </c>
    </row>
    <row r="10" spans="1:9" x14ac:dyDescent="0.2">
      <c r="A10" s="8" t="s">
        <v>288</v>
      </c>
      <c r="B10" s="8" t="s">
        <v>322</v>
      </c>
      <c r="C10" s="7">
        <v>9</v>
      </c>
      <c r="D10" s="8" t="s">
        <v>362</v>
      </c>
      <c r="F10" s="7">
        <v>9</v>
      </c>
      <c r="G10" s="25" t="s">
        <v>388</v>
      </c>
    </row>
    <row r="11" spans="1:9" x14ac:dyDescent="0.2">
      <c r="A11" s="9" t="s">
        <v>303</v>
      </c>
      <c r="B11" s="8" t="s">
        <v>321</v>
      </c>
      <c r="D11" s="8" t="s">
        <v>322</v>
      </c>
      <c r="E11" s="8">
        <v>6.48</v>
      </c>
      <c r="F11" s="7">
        <v>6.48</v>
      </c>
      <c r="G11" s="25" t="s">
        <v>389</v>
      </c>
    </row>
    <row r="12" spans="1:9" x14ac:dyDescent="0.2">
      <c r="A12" s="8" t="s">
        <v>302</v>
      </c>
      <c r="B12" s="8" t="s">
        <v>315</v>
      </c>
      <c r="C12" s="7">
        <v>4</v>
      </c>
      <c r="E12" s="8">
        <v>2.2400000000000002</v>
      </c>
      <c r="F12" s="7">
        <v>6.24</v>
      </c>
      <c r="G12" s="25" t="s">
        <v>400</v>
      </c>
    </row>
    <row r="13" spans="1:9" x14ac:dyDescent="0.2">
      <c r="A13" s="7" t="s">
        <v>352</v>
      </c>
      <c r="B13" s="8" t="s">
        <v>316</v>
      </c>
      <c r="C13" s="7">
        <v>7</v>
      </c>
      <c r="D13" s="8" t="s">
        <v>315</v>
      </c>
      <c r="E13" s="8">
        <v>8.9999999999999993E-3</v>
      </c>
      <c r="F13" s="7">
        <v>7.0090000000000003</v>
      </c>
      <c r="G13" s="25" t="s">
        <v>400</v>
      </c>
    </row>
    <row r="14" spans="1:9" x14ac:dyDescent="0.2">
      <c r="A14" s="8" t="s">
        <v>274</v>
      </c>
      <c r="B14" s="8" t="s">
        <v>269</v>
      </c>
      <c r="C14" s="7">
        <v>9</v>
      </c>
      <c r="D14" s="8" t="s">
        <v>365</v>
      </c>
      <c r="F14" s="7">
        <v>9</v>
      </c>
      <c r="G14" s="25" t="s">
        <v>388</v>
      </c>
    </row>
    <row r="15" spans="1:9" x14ac:dyDescent="0.2">
      <c r="A15" s="9" t="s">
        <v>273</v>
      </c>
      <c r="B15" s="8" t="s">
        <v>308</v>
      </c>
      <c r="D15" s="8" t="s">
        <v>269</v>
      </c>
      <c r="E15" s="8">
        <v>6.48</v>
      </c>
      <c r="F15" s="7">
        <v>6.48</v>
      </c>
      <c r="G15" s="25" t="s">
        <v>389</v>
      </c>
    </row>
    <row r="16" spans="1:9" x14ac:dyDescent="0.2">
      <c r="A16" s="8" t="s">
        <v>311</v>
      </c>
      <c r="B16" s="8" t="s">
        <v>268</v>
      </c>
      <c r="C16" s="7">
        <v>5</v>
      </c>
      <c r="E16" s="8">
        <v>1.92</v>
      </c>
      <c r="F16" s="7">
        <v>6.92</v>
      </c>
      <c r="G16" s="25" t="s">
        <v>400</v>
      </c>
    </row>
    <row r="17" spans="1:7" x14ac:dyDescent="0.2">
      <c r="A17" s="7" t="s">
        <v>324</v>
      </c>
      <c r="B17" s="8" t="s">
        <v>276</v>
      </c>
      <c r="C17" s="7">
        <v>6</v>
      </c>
      <c r="D17" s="8" t="s">
        <v>268</v>
      </c>
      <c r="E17" s="8">
        <v>8.9999999999999993E-3</v>
      </c>
      <c r="F17" s="7">
        <v>6.0090000000000003</v>
      </c>
      <c r="G17" s="25" t="s">
        <v>400</v>
      </c>
    </row>
    <row r="18" spans="1:7" x14ac:dyDescent="0.2">
      <c r="A18" s="8" t="s">
        <v>312</v>
      </c>
      <c r="B18" s="8" t="s">
        <v>297</v>
      </c>
      <c r="C18" s="7">
        <v>9</v>
      </c>
      <c r="D18" s="8" t="s">
        <v>368</v>
      </c>
      <c r="F18" s="7">
        <v>9</v>
      </c>
      <c r="G18" s="25" t="s">
        <v>388</v>
      </c>
    </row>
    <row r="19" spans="1:7" x14ac:dyDescent="0.2">
      <c r="A19" s="9" t="s">
        <v>293</v>
      </c>
      <c r="B19" s="8" t="s">
        <v>282</v>
      </c>
      <c r="D19" s="8" t="s">
        <v>297</v>
      </c>
      <c r="E19" s="8">
        <v>6.48</v>
      </c>
      <c r="F19" s="7">
        <v>6.48</v>
      </c>
      <c r="G19" s="25" t="s">
        <v>389</v>
      </c>
    </row>
    <row r="20" spans="1:7" x14ac:dyDescent="0.2">
      <c r="A20" s="8" t="s">
        <v>304</v>
      </c>
      <c r="B20" s="8" t="s">
        <v>310</v>
      </c>
      <c r="C20" s="7">
        <v>13</v>
      </c>
      <c r="E20" s="8">
        <v>1.6</v>
      </c>
      <c r="F20" s="7">
        <v>14.6</v>
      </c>
      <c r="G20" s="25" t="s">
        <v>400</v>
      </c>
    </row>
    <row r="21" spans="1:7" x14ac:dyDescent="0.2">
      <c r="A21" s="7" t="s">
        <v>266</v>
      </c>
      <c r="B21" s="8" t="s">
        <v>283</v>
      </c>
      <c r="C21" s="7">
        <v>5</v>
      </c>
      <c r="D21" s="8" t="s">
        <v>310</v>
      </c>
      <c r="E21" s="8">
        <v>8.9999999999999993E-3</v>
      </c>
      <c r="F21" s="7">
        <v>5.0090000000000003</v>
      </c>
      <c r="G21" s="25" t="s">
        <v>400</v>
      </c>
    </row>
    <row r="22" spans="1:7" x14ac:dyDescent="0.2">
      <c r="A22" s="8" t="s">
        <v>287</v>
      </c>
      <c r="B22" s="8" t="s">
        <v>295</v>
      </c>
      <c r="C22" s="7">
        <v>9</v>
      </c>
      <c r="D22" s="8" t="s">
        <v>376</v>
      </c>
      <c r="F22" s="7">
        <v>9</v>
      </c>
      <c r="G22" s="25" t="s">
        <v>388</v>
      </c>
    </row>
    <row r="23" spans="1:7" x14ac:dyDescent="0.2">
      <c r="A23" s="9" t="s">
        <v>272</v>
      </c>
      <c r="B23" s="8" t="s">
        <v>309</v>
      </c>
      <c r="D23" s="8" t="s">
        <v>295</v>
      </c>
      <c r="E23" s="8">
        <v>6.48</v>
      </c>
      <c r="F23" s="7">
        <v>6.48</v>
      </c>
      <c r="G23" s="25" t="s">
        <v>389</v>
      </c>
    </row>
    <row r="24" spans="1:7" x14ac:dyDescent="0.2">
      <c r="A24" s="8" t="s">
        <v>270</v>
      </c>
      <c r="B24" s="8" t="s">
        <v>294</v>
      </c>
      <c r="C24" s="7">
        <v>4</v>
      </c>
      <c r="E24" s="8">
        <v>1.28</v>
      </c>
      <c r="F24" s="7">
        <v>5.28</v>
      </c>
      <c r="G24" s="25" t="s">
        <v>400</v>
      </c>
    </row>
    <row r="25" spans="1:7" x14ac:dyDescent="0.2">
      <c r="A25" s="7" t="s">
        <v>271</v>
      </c>
      <c r="B25" s="8" t="s">
        <v>296</v>
      </c>
      <c r="C25" s="7">
        <v>4</v>
      </c>
      <c r="D25" s="8" t="s">
        <v>294</v>
      </c>
      <c r="E25" s="8">
        <v>8.9999999999999993E-3</v>
      </c>
      <c r="F25" s="7">
        <v>4.0090000000000003</v>
      </c>
      <c r="G25" s="25" t="s">
        <v>400</v>
      </c>
    </row>
    <row r="26" spans="1:7" x14ac:dyDescent="0.2">
      <c r="A26" s="18" t="s">
        <v>269</v>
      </c>
      <c r="B26" s="8" t="s">
        <v>274</v>
      </c>
      <c r="D26" s="8" t="s">
        <v>369</v>
      </c>
      <c r="E26" s="8">
        <v>4.72</v>
      </c>
      <c r="F26" s="7">
        <v>4.72</v>
      </c>
      <c r="G26" s="25" t="s">
        <v>389</v>
      </c>
    </row>
    <row r="27" spans="1:7" x14ac:dyDescent="0.2">
      <c r="A27" s="7" t="s">
        <v>279</v>
      </c>
      <c r="B27" s="8" t="s">
        <v>275</v>
      </c>
      <c r="C27" s="7">
        <v>8</v>
      </c>
      <c r="D27" s="8" t="s">
        <v>274</v>
      </c>
      <c r="F27" s="7">
        <v>8</v>
      </c>
      <c r="G27" s="25" t="s">
        <v>388</v>
      </c>
    </row>
    <row r="28" spans="1:7" x14ac:dyDescent="0.2">
      <c r="A28" s="8" t="s">
        <v>268</v>
      </c>
      <c r="B28" s="8" t="s">
        <v>311</v>
      </c>
      <c r="C28" s="7">
        <v>7</v>
      </c>
      <c r="D28" s="8" t="s">
        <v>363</v>
      </c>
      <c r="F28" s="7">
        <v>7</v>
      </c>
      <c r="G28" s="25" t="s">
        <v>388</v>
      </c>
    </row>
    <row r="29" spans="1:7" x14ac:dyDescent="0.2">
      <c r="A29" s="9" t="s">
        <v>277</v>
      </c>
      <c r="B29" s="8" t="s">
        <v>327</v>
      </c>
      <c r="D29" s="8" t="s">
        <v>311</v>
      </c>
      <c r="E29" s="8">
        <v>5.04</v>
      </c>
      <c r="F29" s="7">
        <v>5.04</v>
      </c>
      <c r="G29" s="25" t="s">
        <v>389</v>
      </c>
    </row>
    <row r="30" spans="1:7" x14ac:dyDescent="0.2">
      <c r="A30" s="8" t="s">
        <v>315</v>
      </c>
      <c r="B30" s="8" t="s">
        <v>302</v>
      </c>
      <c r="C30" s="7">
        <v>4</v>
      </c>
      <c r="E30" s="8">
        <v>1.92</v>
      </c>
      <c r="F30" s="7">
        <v>5.92</v>
      </c>
      <c r="G30" s="25" t="s">
        <v>400</v>
      </c>
    </row>
    <row r="31" spans="1:7" x14ac:dyDescent="0.2">
      <c r="A31" s="7" t="s">
        <v>294</v>
      </c>
      <c r="B31" s="8" t="s">
        <v>270</v>
      </c>
      <c r="C31" s="7">
        <v>6</v>
      </c>
      <c r="D31" s="8" t="s">
        <v>302</v>
      </c>
      <c r="E31" s="8">
        <v>7.0000000000000001E-3</v>
      </c>
      <c r="F31" s="7">
        <v>6.0069999999999997</v>
      </c>
      <c r="G31" s="25" t="s">
        <v>400</v>
      </c>
    </row>
    <row r="32" spans="1:7" x14ac:dyDescent="0.2">
      <c r="A32" s="8" t="s">
        <v>322</v>
      </c>
      <c r="B32" s="8" t="s">
        <v>288</v>
      </c>
      <c r="C32" s="7">
        <v>5</v>
      </c>
      <c r="E32" s="8">
        <v>1.92</v>
      </c>
      <c r="F32" s="7">
        <v>6.92</v>
      </c>
      <c r="G32" s="25" t="s">
        <v>400</v>
      </c>
    </row>
    <row r="33" spans="1:7" x14ac:dyDescent="0.2">
      <c r="A33" s="7" t="s">
        <v>295</v>
      </c>
      <c r="B33" s="8" t="s">
        <v>287</v>
      </c>
      <c r="C33" s="7">
        <v>6</v>
      </c>
      <c r="D33" s="8" t="s">
        <v>288</v>
      </c>
      <c r="F33" s="7">
        <v>6</v>
      </c>
      <c r="G33" s="25" t="s">
        <v>388</v>
      </c>
    </row>
    <row r="34" spans="1:7" x14ac:dyDescent="0.2">
      <c r="A34" s="8" t="s">
        <v>306</v>
      </c>
      <c r="B34" s="8" t="s">
        <v>301</v>
      </c>
      <c r="C34" s="7">
        <v>9</v>
      </c>
      <c r="D34" s="8" t="s">
        <v>361</v>
      </c>
      <c r="F34" s="7">
        <v>9</v>
      </c>
      <c r="G34" s="25" t="s">
        <v>388</v>
      </c>
    </row>
    <row r="35" spans="1:7" x14ac:dyDescent="0.2">
      <c r="A35" s="9" t="s">
        <v>318</v>
      </c>
      <c r="B35" s="8" t="s">
        <v>290</v>
      </c>
      <c r="D35" s="8" t="s">
        <v>301</v>
      </c>
      <c r="E35" s="8">
        <v>6.48</v>
      </c>
      <c r="F35" s="7">
        <v>6.48</v>
      </c>
      <c r="G35" s="25" t="s">
        <v>389</v>
      </c>
    </row>
    <row r="36" spans="1:7" x14ac:dyDescent="0.2">
      <c r="A36" s="8" t="s">
        <v>285</v>
      </c>
      <c r="B36" s="8" t="s">
        <v>291</v>
      </c>
      <c r="C36" s="7">
        <v>9</v>
      </c>
      <c r="E36" s="8">
        <v>0.96</v>
      </c>
      <c r="F36" s="7">
        <v>9.9600000000000009</v>
      </c>
      <c r="G36" s="25" t="s">
        <v>400</v>
      </c>
    </row>
    <row r="37" spans="1:7" x14ac:dyDescent="0.2">
      <c r="A37" s="7" t="s">
        <v>320</v>
      </c>
      <c r="B37" s="8" t="s">
        <v>314</v>
      </c>
      <c r="C37" s="7">
        <v>3</v>
      </c>
      <c r="D37" s="8" t="s">
        <v>291</v>
      </c>
      <c r="E37" s="8">
        <v>8.9999999999999993E-3</v>
      </c>
      <c r="F37" s="7">
        <v>3.0089999999999999</v>
      </c>
      <c r="G37" s="25" t="s">
        <v>400</v>
      </c>
    </row>
    <row r="38" spans="1:7" x14ac:dyDescent="0.2">
      <c r="A38" s="8" t="s">
        <v>284</v>
      </c>
      <c r="B38" s="8" t="s">
        <v>298</v>
      </c>
      <c r="C38" s="7">
        <v>6</v>
      </c>
      <c r="E38" s="8">
        <v>1.28</v>
      </c>
      <c r="F38" s="7">
        <v>7.28</v>
      </c>
      <c r="G38" s="25" t="s">
        <v>400</v>
      </c>
    </row>
    <row r="39" spans="1:7" x14ac:dyDescent="0.2">
      <c r="A39" s="7" t="s">
        <v>323</v>
      </c>
      <c r="B39" s="8" t="s">
        <v>319</v>
      </c>
      <c r="C39" s="7">
        <v>4</v>
      </c>
      <c r="D39" s="8" t="s">
        <v>298</v>
      </c>
      <c r="F39" s="7">
        <v>4</v>
      </c>
      <c r="G39" s="25" t="s">
        <v>388</v>
      </c>
    </row>
    <row r="40" spans="1:7" x14ac:dyDescent="0.2">
      <c r="A40" s="18" t="s">
        <v>307</v>
      </c>
      <c r="B40" s="8" t="s">
        <v>299</v>
      </c>
      <c r="D40" s="8" t="s">
        <v>370</v>
      </c>
      <c r="E40" s="8">
        <v>5.9</v>
      </c>
      <c r="F40" s="7">
        <v>5.9</v>
      </c>
      <c r="G40" s="25" t="s">
        <v>389</v>
      </c>
    </row>
    <row r="41" spans="1:7" x14ac:dyDescent="0.2">
      <c r="A41" s="7" t="s">
        <v>317</v>
      </c>
      <c r="B41" s="8" t="s">
        <v>300</v>
      </c>
      <c r="C41" s="7">
        <v>10</v>
      </c>
      <c r="D41" s="8" t="s">
        <v>299</v>
      </c>
      <c r="F41" s="7">
        <v>10</v>
      </c>
      <c r="G41" s="25" t="s">
        <v>388</v>
      </c>
    </row>
    <row r="42" spans="1:7" x14ac:dyDescent="0.2">
      <c r="A42" s="18" t="s">
        <v>281</v>
      </c>
      <c r="B42" s="8" t="s">
        <v>313</v>
      </c>
      <c r="D42" s="8" t="s">
        <v>371</v>
      </c>
      <c r="E42" s="8">
        <v>14.75</v>
      </c>
      <c r="F42" s="7">
        <v>14.75</v>
      </c>
      <c r="G42" s="25" t="s">
        <v>389</v>
      </c>
    </row>
    <row r="43" spans="1:7" x14ac:dyDescent="0.2">
      <c r="A43" s="7" t="s">
        <v>297</v>
      </c>
      <c r="B43" s="8" t="s">
        <v>312</v>
      </c>
      <c r="C43" s="7">
        <v>25</v>
      </c>
      <c r="D43" s="8" t="s">
        <v>313</v>
      </c>
      <c r="F43" s="7">
        <v>25</v>
      </c>
      <c r="G43" s="25" t="s">
        <v>388</v>
      </c>
    </row>
    <row r="44" spans="1:7" x14ac:dyDescent="0.2">
      <c r="A44" s="8" t="s">
        <v>301</v>
      </c>
      <c r="B44" s="8" t="s">
        <v>306</v>
      </c>
      <c r="C44" s="7">
        <v>15</v>
      </c>
      <c r="E44" s="8">
        <v>3.84</v>
      </c>
      <c r="F44" s="7">
        <v>18.84</v>
      </c>
      <c r="G44" s="25" t="s">
        <v>400</v>
      </c>
    </row>
    <row r="45" spans="1:7" x14ac:dyDescent="0.2">
      <c r="A45" s="7" t="s">
        <v>299</v>
      </c>
      <c r="B45" s="8" t="s">
        <v>307</v>
      </c>
      <c r="C45" s="7">
        <v>12</v>
      </c>
      <c r="D45" s="8" t="s">
        <v>306</v>
      </c>
      <c r="F45" s="7">
        <v>12</v>
      </c>
      <c r="G45" s="25" t="s">
        <v>388</v>
      </c>
    </row>
    <row r="46" spans="1:7" x14ac:dyDescent="0.2">
      <c r="A46" s="8" t="s">
        <v>280</v>
      </c>
      <c r="B46" s="8" t="s">
        <v>292</v>
      </c>
      <c r="D46" s="8" t="s">
        <v>372</v>
      </c>
      <c r="E46" s="8">
        <v>7.67</v>
      </c>
      <c r="F46" s="7">
        <v>7.67</v>
      </c>
      <c r="G46" s="25" t="s">
        <v>389</v>
      </c>
    </row>
    <row r="47" spans="1:7" x14ac:dyDescent="0.2">
      <c r="A47" s="7" t="s">
        <v>282</v>
      </c>
      <c r="B47" s="8" t="s">
        <v>293</v>
      </c>
      <c r="C47" s="7">
        <v>13</v>
      </c>
      <c r="D47" s="8" t="s">
        <v>292</v>
      </c>
      <c r="F47" s="7">
        <v>13</v>
      </c>
      <c r="G47" s="25" t="s">
        <v>388</v>
      </c>
    </row>
    <row r="48" spans="1:7" x14ac:dyDescent="0.2">
      <c r="A48" s="8" t="s">
        <v>290</v>
      </c>
      <c r="B48" s="8" t="s">
        <v>318</v>
      </c>
      <c r="C48" s="7">
        <v>8</v>
      </c>
      <c r="E48" s="8">
        <v>2.56</v>
      </c>
      <c r="F48" s="7">
        <v>10.56</v>
      </c>
      <c r="G48" s="25" t="s">
        <v>400</v>
      </c>
    </row>
    <row r="49" spans="1:7" x14ac:dyDescent="0.2">
      <c r="A49" s="7" t="s">
        <v>300</v>
      </c>
      <c r="B49" s="8" t="s">
        <v>317</v>
      </c>
      <c r="C49" s="7">
        <v>8</v>
      </c>
      <c r="D49" s="8" t="s">
        <v>318</v>
      </c>
      <c r="F49" s="7">
        <v>8</v>
      </c>
      <c r="G49" s="25" t="s">
        <v>388</v>
      </c>
    </row>
    <row r="50" spans="1:7" x14ac:dyDescent="0.2">
      <c r="A50" s="18" t="s">
        <v>346</v>
      </c>
      <c r="B50" s="8" t="s">
        <v>305</v>
      </c>
      <c r="D50" s="8" t="s">
        <v>373</v>
      </c>
      <c r="E50" s="8">
        <v>5.31</v>
      </c>
      <c r="F50" s="7">
        <v>5.31</v>
      </c>
      <c r="G50" s="25" t="s">
        <v>389</v>
      </c>
    </row>
    <row r="51" spans="1:7" x14ac:dyDescent="0.2">
      <c r="A51" s="7" t="s">
        <v>310</v>
      </c>
      <c r="B51" s="8" t="s">
        <v>304</v>
      </c>
      <c r="C51" s="7">
        <v>9</v>
      </c>
      <c r="D51" s="8" t="s">
        <v>305</v>
      </c>
      <c r="F51" s="7">
        <v>9</v>
      </c>
      <c r="G51" s="25" t="s">
        <v>388</v>
      </c>
    </row>
    <row r="52" spans="1:7" x14ac:dyDescent="0.2">
      <c r="A52" s="8" t="s">
        <v>291</v>
      </c>
      <c r="B52" s="8" t="s">
        <v>285</v>
      </c>
      <c r="C52" s="7">
        <v>13</v>
      </c>
      <c r="E52" s="8">
        <v>1.92</v>
      </c>
      <c r="F52" s="7">
        <v>14.92</v>
      </c>
      <c r="G52" s="25" t="s">
        <v>400</v>
      </c>
    </row>
    <row r="53" spans="1:7" x14ac:dyDescent="0.2">
      <c r="A53" s="7" t="s">
        <v>298</v>
      </c>
      <c r="B53" s="8" t="s">
        <v>284</v>
      </c>
      <c r="C53" s="7">
        <v>6</v>
      </c>
      <c r="D53" s="8" t="s">
        <v>285</v>
      </c>
      <c r="F53" s="7">
        <v>6</v>
      </c>
      <c r="G53" s="25" t="s">
        <v>388</v>
      </c>
    </row>
    <row r="54" spans="1:7" x14ac:dyDescent="0.2">
      <c r="A54" s="8" t="s">
        <v>313</v>
      </c>
      <c r="B54" s="8" t="s">
        <v>281</v>
      </c>
      <c r="C54" s="7">
        <v>15</v>
      </c>
      <c r="D54" s="8" t="s">
        <v>364</v>
      </c>
      <c r="E54" s="8">
        <v>1.77</v>
      </c>
      <c r="F54" s="7">
        <v>16.77</v>
      </c>
      <c r="G54" s="25" t="s">
        <v>400</v>
      </c>
    </row>
    <row r="55" spans="1:7" x14ac:dyDescent="0.2">
      <c r="A55" s="7" t="s">
        <v>292</v>
      </c>
      <c r="B55" s="8" t="s">
        <v>280</v>
      </c>
      <c r="C55" s="7">
        <v>3</v>
      </c>
      <c r="D55" s="8" t="s">
        <v>281</v>
      </c>
      <c r="E55" s="8">
        <v>10.8</v>
      </c>
      <c r="F55" s="7">
        <v>13.8</v>
      </c>
      <c r="G55" s="25" t="s">
        <v>400</v>
      </c>
    </row>
    <row r="56" spans="1:7" x14ac:dyDescent="0.2">
      <c r="A56" s="7" t="s">
        <v>267</v>
      </c>
      <c r="B56" s="8" t="s">
        <v>326</v>
      </c>
      <c r="C56" s="7">
        <v>5</v>
      </c>
      <c r="D56" s="8" t="s">
        <v>346</v>
      </c>
      <c r="E56" s="8">
        <v>1.4999999999999999E-2</v>
      </c>
      <c r="F56" s="7">
        <v>5.0149999999999997</v>
      </c>
      <c r="G56" s="25" t="s">
        <v>400</v>
      </c>
    </row>
    <row r="57" spans="1:7" x14ac:dyDescent="0.2">
      <c r="A57" s="8" t="s">
        <v>305</v>
      </c>
      <c r="B57" s="8" t="s">
        <v>346</v>
      </c>
      <c r="C57" s="7">
        <v>11</v>
      </c>
      <c r="E57" s="8">
        <v>1.6</v>
      </c>
      <c r="F57" s="7">
        <v>12.6</v>
      </c>
      <c r="G57" s="25" t="s">
        <v>400</v>
      </c>
    </row>
    <row r="58" spans="1:7" x14ac:dyDescent="0.2">
      <c r="A58" s="18" t="s">
        <v>326</v>
      </c>
      <c r="B58" s="8" t="s">
        <v>267</v>
      </c>
      <c r="D58" s="8" t="s">
        <v>374</v>
      </c>
      <c r="E58" s="8">
        <v>7.67</v>
      </c>
      <c r="F58" s="7">
        <v>7.67</v>
      </c>
      <c r="G58" s="25" t="s">
        <v>389</v>
      </c>
    </row>
    <row r="59" spans="1:7" x14ac:dyDescent="0.2">
      <c r="A59" s="7" t="s">
        <v>283</v>
      </c>
      <c r="B59" s="8" t="s">
        <v>266</v>
      </c>
      <c r="C59" s="7">
        <v>13</v>
      </c>
      <c r="D59" s="8" t="s">
        <v>267</v>
      </c>
      <c r="F59" s="7">
        <v>13</v>
      </c>
      <c r="G59" s="25" t="s">
        <v>388</v>
      </c>
    </row>
    <row r="60" spans="1:7" x14ac:dyDescent="0.2">
      <c r="A60" s="18" t="s">
        <v>276</v>
      </c>
      <c r="B60" s="8" t="s">
        <v>324</v>
      </c>
      <c r="D60" s="8" t="s">
        <v>375</v>
      </c>
      <c r="E60" s="8">
        <v>17.11</v>
      </c>
      <c r="F60" s="7">
        <v>17.11</v>
      </c>
      <c r="G60" s="25" t="s">
        <v>389</v>
      </c>
    </row>
    <row r="61" spans="1:7" x14ac:dyDescent="0.2">
      <c r="A61" s="7" t="s">
        <v>289</v>
      </c>
      <c r="B61" s="8" t="s">
        <v>325</v>
      </c>
      <c r="C61" s="7">
        <v>29</v>
      </c>
      <c r="D61" s="8" t="s">
        <v>324</v>
      </c>
      <c r="F61" s="7">
        <v>29</v>
      </c>
      <c r="G61" s="25" t="s">
        <v>388</v>
      </c>
    </row>
    <row r="62" spans="1:7" x14ac:dyDescent="0.2">
      <c r="A62" s="8" t="s">
        <v>358</v>
      </c>
      <c r="B62" s="8" t="s">
        <v>352</v>
      </c>
      <c r="C62" s="7">
        <v>7</v>
      </c>
      <c r="E62" s="8">
        <v>0.32</v>
      </c>
      <c r="F62" s="7">
        <v>7.32</v>
      </c>
      <c r="G62" s="25" t="s">
        <v>400</v>
      </c>
    </row>
    <row r="63" spans="1:7" x14ac:dyDescent="0.2">
      <c r="A63" s="7" t="s">
        <v>296</v>
      </c>
      <c r="B63" s="8" t="s">
        <v>271</v>
      </c>
      <c r="C63" s="7">
        <v>1</v>
      </c>
      <c r="D63" s="8" t="s">
        <v>352</v>
      </c>
      <c r="F63" s="7">
        <v>1</v>
      </c>
      <c r="G63" s="25" t="s">
        <v>388</v>
      </c>
    </row>
  </sheetData>
  <conditionalFormatting sqref="A1:A1048576">
    <cfRule type="duplicateValues" dxfId="3" priority="5"/>
  </conditionalFormatting>
  <conditionalFormatting sqref="G1:G1048576">
    <cfRule type="endsWith" dxfId="2" priority="1" operator="endsWith" text="Wobble">
      <formula>RIGHT(G1,LEN("Wobble"))="Wobble"</formula>
    </cfRule>
    <cfRule type="containsText" dxfId="1" priority="2" operator="containsText" text="+">
      <formula>NOT(ISERROR(SEARCH("+",G1)))</formula>
    </cfRule>
    <cfRule type="endsWith" dxfId="0" priority="4" operator="endsWith" text="WC">
      <formula>RIGHT(G1,LEN("WC"))="WC"</formula>
    </cfRule>
  </conditionalFormatting>
  <pageMargins left="0.7" right="0.7" top="0.75" bottom="0.75" header="0.3" footer="0.3"/>
  <pageSetup scale="0" firstPageNumber="0" fitToWidth="0" fitToHeight="0" orientation="landscape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Zeina Sayedahmed</dc:creator>
  <dcterms:created xsi:type="dcterms:W3CDTF">2026-02-28T21:57:53Z</dcterms:created>
</cp:coreProperties>
</file>