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m365rwthaachende.sharepoint.com/sites/PaperSteel/Freigegebene Dokumente/General/Results/"/>
    </mc:Choice>
  </mc:AlternateContent>
  <xr:revisionPtr revIDLastSave="427" documentId="13_ncr:1_{1B0917DE-7B77-4D4F-955D-8B212108EB65}" xr6:coauthVersionLast="47" xr6:coauthVersionMax="47" xr10:uidLastSave="{C17579D7-CCCC-44EE-A216-882A33D6C604}"/>
  <bookViews>
    <workbookView xWindow="28680" yWindow="-4845" windowWidth="29040" windowHeight="15720" xr2:uid="{00000000-000D-0000-FFFF-FFFF00000000}"/>
  </bookViews>
  <sheets>
    <sheet name="Carbon footprint" sheetId="4" r:id="rId1"/>
    <sheet name="Economic evaluation" sheetId="1" r:id="rId2"/>
    <sheet name="Carbon avoidance costs" sheetId="2" r:id="rId3"/>
    <sheet name="Sensitivity analysis" sheetId="3" r:id="rId4"/>
  </sheets>
  <definedNames>
    <definedName name="_xlnm._FilterDatabase" localSheetId="2" hidden="1">'Carbon avoidance costs'!$A$42:$AL$42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4" i="1" l="1"/>
  <c r="P60" i="3"/>
  <c r="P59" i="3"/>
  <c r="Z4" i="1"/>
  <c r="V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4" i="1"/>
  <c r="AB4" i="1" l="1"/>
  <c r="AA4" i="1"/>
  <c r="X4" i="1"/>
  <c r="W4" i="1"/>
  <c r="J57" i="2" s="1"/>
  <c r="AF24" i="1"/>
  <c r="Q59" i="3"/>
  <c r="T60" i="3"/>
  <c r="D40" i="3" s="1"/>
  <c r="AK4" i="1"/>
  <c r="X57" i="2" s="1"/>
  <c r="AO4" i="1"/>
  <c r="AB59" i="3"/>
  <c r="F20" i="3" s="1"/>
  <c r="AG4" i="1"/>
  <c r="T57" i="2" s="1"/>
  <c r="U4" i="1"/>
  <c r="H57" i="2" s="1"/>
  <c r="AS4" i="1"/>
  <c r="AF57" i="2" s="1"/>
  <c r="AC4" i="1"/>
  <c r="P57" i="2" s="1"/>
  <c r="Y4" i="1"/>
  <c r="L57" i="2" s="1"/>
  <c r="V59" i="3"/>
  <c r="AV60" i="3"/>
  <c r="K40" i="3" s="1"/>
  <c r="AU60" i="3"/>
  <c r="AT60" i="3"/>
  <c r="AS60" i="3"/>
  <c r="K30" i="3" s="1"/>
  <c r="AR60" i="3"/>
  <c r="J40" i="3" s="1"/>
  <c r="AQ60" i="3"/>
  <c r="AP60" i="3"/>
  <c r="AO60" i="3"/>
  <c r="J30" i="3" s="1"/>
  <c r="AN60" i="3"/>
  <c r="I40" i="3" s="1"/>
  <c r="AM60" i="3"/>
  <c r="AL60" i="3"/>
  <c r="AK60" i="3"/>
  <c r="I30" i="3" s="1"/>
  <c r="AJ60" i="3"/>
  <c r="H40" i="3" s="1"/>
  <c r="AI60" i="3"/>
  <c r="AH60" i="3"/>
  <c r="AG60" i="3"/>
  <c r="H30" i="3" s="1"/>
  <c r="AF60" i="3"/>
  <c r="G40" i="3" s="1"/>
  <c r="AE60" i="3"/>
  <c r="AD60" i="3"/>
  <c r="AC60" i="3"/>
  <c r="G30" i="3" s="1"/>
  <c r="AB60" i="3"/>
  <c r="F40" i="3" s="1"/>
  <c r="AA60" i="3"/>
  <c r="Z60" i="3"/>
  <c r="Y60" i="3"/>
  <c r="F30" i="3" s="1"/>
  <c r="X60" i="3"/>
  <c r="E40" i="3" s="1"/>
  <c r="W60" i="3"/>
  <c r="V60" i="3"/>
  <c r="U60" i="3"/>
  <c r="E30" i="3" s="1"/>
  <c r="S60" i="3"/>
  <c r="R60" i="3"/>
  <c r="Q60" i="3"/>
  <c r="D30" i="3" s="1"/>
  <c r="AV59" i="3"/>
  <c r="K20" i="3" s="1"/>
  <c r="AU59" i="3"/>
  <c r="AT59" i="3"/>
  <c r="AS59" i="3"/>
  <c r="K10" i="3" s="1"/>
  <c r="AR59" i="3"/>
  <c r="J20" i="3" s="1"/>
  <c r="AQ59" i="3"/>
  <c r="AP59" i="3"/>
  <c r="AO59" i="3"/>
  <c r="J10" i="3" s="1"/>
  <c r="AN59" i="3"/>
  <c r="I20" i="3" s="1"/>
  <c r="AM59" i="3"/>
  <c r="AL59" i="3"/>
  <c r="AK59" i="3"/>
  <c r="I10" i="3" s="1"/>
  <c r="AJ59" i="3"/>
  <c r="H20" i="3" s="1"/>
  <c r="AI59" i="3"/>
  <c r="AH59" i="3"/>
  <c r="AG59" i="3"/>
  <c r="H10" i="3" s="1"/>
  <c r="AF59" i="3"/>
  <c r="G20" i="3" s="1"/>
  <c r="AE59" i="3"/>
  <c r="AD59" i="3"/>
  <c r="AC59" i="3"/>
  <c r="G10" i="3" s="1"/>
  <c r="AA59" i="3"/>
  <c r="Z59" i="3"/>
  <c r="Y59" i="3"/>
  <c r="F10" i="3" s="1"/>
  <c r="X59" i="3"/>
  <c r="E20" i="3" s="1"/>
  <c r="W59" i="3"/>
  <c r="U59" i="3"/>
  <c r="E10" i="3" s="1"/>
  <c r="T59" i="3"/>
  <c r="D20" i="3" s="1"/>
  <c r="S59" i="3"/>
  <c r="R59" i="3"/>
  <c r="S77" i="2"/>
  <c r="AF6" i="1"/>
  <c r="S59" i="2" s="1"/>
  <c r="AF7" i="1"/>
  <c r="S60" i="2" s="1"/>
  <c r="AF8" i="1"/>
  <c r="S61" i="2" s="1"/>
  <c r="AF9" i="1"/>
  <c r="S62" i="2" s="1"/>
  <c r="AF10" i="1"/>
  <c r="S63" i="2" s="1"/>
  <c r="AF12" i="1"/>
  <c r="S65" i="2" s="1"/>
  <c r="AF14" i="1"/>
  <c r="S67" i="2" s="1"/>
  <c r="AF17" i="1"/>
  <c r="S70" i="2" s="1"/>
  <c r="AF19" i="1"/>
  <c r="S72" i="2" s="1"/>
  <c r="AF21" i="1"/>
  <c r="S74" i="2" s="1"/>
  <c r="AF23" i="1"/>
  <c r="S76" i="2" s="1"/>
  <c r="AF26" i="1"/>
  <c r="S79" i="2" s="1"/>
  <c r="AF28" i="1"/>
  <c r="S81" i="2" s="1"/>
  <c r="AF29" i="1"/>
  <c r="S82" i="2" s="1"/>
  <c r="AF30" i="1"/>
  <c r="S83" i="2" s="1"/>
  <c r="AF4" i="1"/>
  <c r="S57" i="2" s="1"/>
  <c r="AD25" i="1"/>
  <c r="Q78" i="2" s="1"/>
  <c r="AD5" i="1"/>
  <c r="Q58" i="2" s="1"/>
  <c r="AD6" i="1"/>
  <c r="Q59" i="2" s="1"/>
  <c r="AD7" i="1"/>
  <c r="Q60" i="2" s="1"/>
  <c r="AD8" i="1"/>
  <c r="Q61" i="2" s="1"/>
  <c r="AD9" i="1"/>
  <c r="Q62" i="2" s="1"/>
  <c r="AD10" i="1"/>
  <c r="Q63" i="2" s="1"/>
  <c r="AD11" i="1"/>
  <c r="Q64" i="2" s="1"/>
  <c r="AD12" i="1"/>
  <c r="Q65" i="2" s="1"/>
  <c r="AD13" i="1"/>
  <c r="Q66" i="2" s="1"/>
  <c r="AD14" i="1"/>
  <c r="Q67" i="2" s="1"/>
  <c r="AD15" i="1"/>
  <c r="Q68" i="2" s="1"/>
  <c r="AD16" i="1"/>
  <c r="Q69" i="2" s="1"/>
  <c r="AD17" i="1"/>
  <c r="Q70" i="2" s="1"/>
  <c r="AD18" i="1"/>
  <c r="Q71" i="2" s="1"/>
  <c r="AD19" i="1"/>
  <c r="Q72" i="2" s="1"/>
  <c r="AD20" i="1"/>
  <c r="Q73" i="2" s="1"/>
  <c r="AD21" i="1"/>
  <c r="Q74" i="2" s="1"/>
  <c r="AD22" i="1"/>
  <c r="Q75" i="2" s="1"/>
  <c r="AD23" i="1"/>
  <c r="Q76" i="2" s="1"/>
  <c r="AD24" i="1"/>
  <c r="Q77" i="2" s="1"/>
  <c r="AD26" i="1"/>
  <c r="Q79" i="2" s="1"/>
  <c r="AD27" i="1"/>
  <c r="Q80" i="2" s="1"/>
  <c r="AD28" i="1"/>
  <c r="Q81" i="2" s="1"/>
  <c r="AD29" i="1"/>
  <c r="Q82" i="2" s="1"/>
  <c r="AD30" i="1"/>
  <c r="Q83" i="2" s="1"/>
  <c r="Q57" i="2"/>
  <c r="AE5" i="1"/>
  <c r="R58" i="2" s="1"/>
  <c r="AE6" i="1"/>
  <c r="R59" i="2" s="1"/>
  <c r="AE7" i="1"/>
  <c r="R60" i="2" s="1"/>
  <c r="AE8" i="1"/>
  <c r="R61" i="2" s="1"/>
  <c r="AF11" i="1"/>
  <c r="S64" i="2" s="1"/>
  <c r="AF13" i="1"/>
  <c r="S66" i="2" s="1"/>
  <c r="AF15" i="1"/>
  <c r="S68" i="2" s="1"/>
  <c r="AF16" i="1"/>
  <c r="S69" i="2" s="1"/>
  <c r="AF18" i="1"/>
  <c r="S71" i="2" s="1"/>
  <c r="AF20" i="1"/>
  <c r="S73" i="2" s="1"/>
  <c r="AF22" i="1"/>
  <c r="S75" i="2" s="1"/>
  <c r="AF25" i="1"/>
  <c r="S78" i="2" s="1"/>
  <c r="AF27" i="1"/>
  <c r="S80" i="2" s="1"/>
  <c r="AE9" i="1"/>
  <c r="R62" i="2" s="1"/>
  <c r="AE10" i="1"/>
  <c r="R63" i="2" s="1"/>
  <c r="AE11" i="1"/>
  <c r="R64" i="2" s="1"/>
  <c r="AE12" i="1"/>
  <c r="R65" i="2" s="1"/>
  <c r="AE13" i="1"/>
  <c r="R66" i="2" s="1"/>
  <c r="AE14" i="1"/>
  <c r="R67" i="2" s="1"/>
  <c r="AE15" i="1"/>
  <c r="R68" i="2" s="1"/>
  <c r="AE16" i="1"/>
  <c r="R69" i="2" s="1"/>
  <c r="AE17" i="1"/>
  <c r="R70" i="2" s="1"/>
  <c r="AE18" i="1"/>
  <c r="R71" i="2" s="1"/>
  <c r="AE19" i="1"/>
  <c r="R72" i="2" s="1"/>
  <c r="AE20" i="1"/>
  <c r="R73" i="2" s="1"/>
  <c r="AE21" i="1"/>
  <c r="R74" i="2" s="1"/>
  <c r="AE22" i="1"/>
  <c r="R75" i="2" s="1"/>
  <c r="AE23" i="1"/>
  <c r="R76" i="2" s="1"/>
  <c r="AE24" i="1"/>
  <c r="R77" i="2" s="1"/>
  <c r="AE25" i="1"/>
  <c r="R78" i="2" s="1"/>
  <c r="AE26" i="1"/>
  <c r="R79" i="2" s="1"/>
  <c r="AE27" i="1"/>
  <c r="R80" i="2" s="1"/>
  <c r="AE28" i="1"/>
  <c r="R81" i="2" s="1"/>
  <c r="AE29" i="1"/>
  <c r="R82" i="2" s="1"/>
  <c r="AE30" i="1"/>
  <c r="R83" i="2" s="1"/>
  <c r="AE4" i="1"/>
  <c r="R57" i="2" s="1"/>
  <c r="AF5" i="1"/>
  <c r="S58" i="2" s="1"/>
  <c r="AB22" i="1"/>
  <c r="O75" i="2" s="1"/>
  <c r="AB21" i="1"/>
  <c r="O74" i="2" s="1"/>
  <c r="AB20" i="1"/>
  <c r="O73" i="2" s="1"/>
  <c r="AB19" i="1"/>
  <c r="O72" i="2" s="1"/>
  <c r="AB18" i="1"/>
  <c r="O71" i="2" s="1"/>
  <c r="AB16" i="1"/>
  <c r="O69" i="2" s="1"/>
  <c r="AB15" i="1"/>
  <c r="O68" i="2" s="1"/>
  <c r="AB14" i="1"/>
  <c r="O67" i="2" s="1"/>
  <c r="AB13" i="1"/>
  <c r="O66" i="2" s="1"/>
  <c r="AB12" i="1"/>
  <c r="O65" i="2" s="1"/>
  <c r="AB11" i="1"/>
  <c r="O64" i="2" s="1"/>
  <c r="AB10" i="1"/>
  <c r="O63" i="2" s="1"/>
  <c r="AB9" i="1"/>
  <c r="O62" i="2" s="1"/>
  <c r="AB8" i="1"/>
  <c r="O61" i="2" s="1"/>
  <c r="AB7" i="1"/>
  <c r="O60" i="2" s="1"/>
  <c r="AB6" i="1"/>
  <c r="O59" i="2" s="1"/>
  <c r="AB5" i="1"/>
  <c r="O58" i="2" s="1"/>
  <c r="AA27" i="1"/>
  <c r="N80" i="2" s="1"/>
  <c r="AA28" i="1"/>
  <c r="N81" i="2" s="1"/>
  <c r="AA29" i="1"/>
  <c r="N82" i="2" s="1"/>
  <c r="AA30" i="1"/>
  <c r="N83" i="2" s="1"/>
  <c r="N57" i="2"/>
  <c r="Z5" i="1"/>
  <c r="M58" i="2" s="1"/>
  <c r="Z6" i="1"/>
  <c r="M59" i="2" s="1"/>
  <c r="Z7" i="1"/>
  <c r="M60" i="2" s="1"/>
  <c r="Z8" i="1"/>
  <c r="M61" i="2" s="1"/>
  <c r="Z9" i="1"/>
  <c r="M62" i="2" s="1"/>
  <c r="Z10" i="1"/>
  <c r="M63" i="2" s="1"/>
  <c r="Z11" i="1"/>
  <c r="M64" i="2" s="1"/>
  <c r="Z12" i="1"/>
  <c r="M65" i="2" s="1"/>
  <c r="Z13" i="1"/>
  <c r="M66" i="2" s="1"/>
  <c r="Z14" i="1"/>
  <c r="M67" i="2" s="1"/>
  <c r="Z15" i="1"/>
  <c r="M68" i="2" s="1"/>
  <c r="Z16" i="1"/>
  <c r="M69" i="2" s="1"/>
  <c r="Z17" i="1"/>
  <c r="M70" i="2" s="1"/>
  <c r="Z18" i="1"/>
  <c r="M71" i="2" s="1"/>
  <c r="Z19" i="1"/>
  <c r="M72" i="2" s="1"/>
  <c r="Z20" i="1"/>
  <c r="M73" i="2" s="1"/>
  <c r="Z21" i="1"/>
  <c r="M74" i="2" s="1"/>
  <c r="Z22" i="1"/>
  <c r="M75" i="2" s="1"/>
  <c r="Z23" i="1"/>
  <c r="M76" i="2" s="1"/>
  <c r="Z24" i="1"/>
  <c r="M77" i="2" s="1"/>
  <c r="Z25" i="1"/>
  <c r="M78" i="2" s="1"/>
  <c r="Z26" i="1"/>
  <c r="M79" i="2" s="1"/>
  <c r="AB17" i="1"/>
  <c r="O70" i="2" s="1"/>
  <c r="Z27" i="1"/>
  <c r="M80" i="2" s="1"/>
  <c r="Z28" i="1"/>
  <c r="M81" i="2" s="1"/>
  <c r="Z29" i="1"/>
  <c r="M82" i="2" s="1"/>
  <c r="Z30" i="1"/>
  <c r="M83" i="2" s="1"/>
  <c r="M57" i="2"/>
  <c r="AA25" i="1"/>
  <c r="N78" i="2" s="1"/>
  <c r="AA24" i="1"/>
  <c r="N77" i="2" s="1"/>
  <c r="AA23" i="1"/>
  <c r="N76" i="2" s="1"/>
  <c r="AA26" i="1"/>
  <c r="N79" i="2" s="1"/>
  <c r="AA22" i="1"/>
  <c r="N75" i="2" s="1"/>
  <c r="AA21" i="1"/>
  <c r="N74" i="2" s="1"/>
  <c r="AA20" i="1"/>
  <c r="N73" i="2" s="1"/>
  <c r="AA19" i="1"/>
  <c r="N72" i="2" s="1"/>
  <c r="AA18" i="1"/>
  <c r="N71" i="2" s="1"/>
  <c r="AA17" i="1"/>
  <c r="N70" i="2" s="1"/>
  <c r="AA16" i="1"/>
  <c r="N69" i="2" s="1"/>
  <c r="AA15" i="1"/>
  <c r="N68" i="2" s="1"/>
  <c r="AA14" i="1"/>
  <c r="N67" i="2" s="1"/>
  <c r="AA13" i="1"/>
  <c r="N66" i="2" s="1"/>
  <c r="AA12" i="1"/>
  <c r="N65" i="2" s="1"/>
  <c r="AA11" i="1"/>
  <c r="N64" i="2" s="1"/>
  <c r="AA10" i="1"/>
  <c r="N63" i="2" s="1"/>
  <c r="AA9" i="1"/>
  <c r="N62" i="2" s="1"/>
  <c r="AA8" i="1"/>
  <c r="N61" i="2" s="1"/>
  <c r="AA7" i="1"/>
  <c r="N60" i="2" s="1"/>
  <c r="AA6" i="1"/>
  <c r="N59" i="2" s="1"/>
  <c r="AA5" i="1"/>
  <c r="N58" i="2" s="1"/>
  <c r="O57" i="2"/>
  <c r="AB30" i="1"/>
  <c r="O83" i="2" s="1"/>
  <c r="AB29" i="1"/>
  <c r="O82" i="2" s="1"/>
  <c r="AB28" i="1"/>
  <c r="O81" i="2" s="1"/>
  <c r="AB27" i="1"/>
  <c r="O80" i="2" s="1"/>
  <c r="AB26" i="1"/>
  <c r="O79" i="2" s="1"/>
  <c r="AB25" i="1"/>
  <c r="O78" i="2" s="1"/>
  <c r="AB24" i="1"/>
  <c r="O77" i="2" s="1"/>
  <c r="AB23" i="1"/>
  <c r="O76" i="2" s="1"/>
  <c r="Y6" i="1"/>
  <c r="L59" i="2" s="1"/>
  <c r="AV10" i="1"/>
  <c r="AI63" i="2" s="1"/>
  <c r="AO6" i="1"/>
  <c r="AB59" i="2" s="1"/>
  <c r="AS29" i="1"/>
  <c r="AF82" i="2" s="1"/>
  <c r="AS23" i="1"/>
  <c r="AF76" i="2" s="1"/>
  <c r="AC29" i="1"/>
  <c r="P82" i="2" s="1"/>
  <c r="AS17" i="1"/>
  <c r="AF70" i="2" s="1"/>
  <c r="X5" i="1"/>
  <c r="K58" i="2" s="1"/>
  <c r="Y29" i="1"/>
  <c r="L82" i="2" s="1"/>
  <c r="AN5" i="1"/>
  <c r="AA58" i="2" s="1"/>
  <c r="AR8" i="1"/>
  <c r="AE61" i="2" s="1"/>
  <c r="AC24" i="1"/>
  <c r="P77" i="2" s="1"/>
  <c r="AC6" i="1"/>
  <c r="P59" i="2" s="1"/>
  <c r="AV7" i="1"/>
  <c r="AI60" i="2" s="1"/>
  <c r="AC14" i="1"/>
  <c r="P67" i="2" s="1"/>
  <c r="AG5" i="1"/>
  <c r="T58" i="2" s="1"/>
  <c r="AC9" i="1"/>
  <c r="P62" i="2" s="1"/>
  <c r="AV11" i="1"/>
  <c r="AI64" i="2" s="1"/>
  <c r="AG21" i="1"/>
  <c r="T74" i="2" s="1"/>
  <c r="Y19" i="1"/>
  <c r="L72" i="2" s="1"/>
  <c r="AK29" i="1"/>
  <c r="X82" i="2" s="1"/>
  <c r="AK18" i="1"/>
  <c r="X71" i="2" s="1"/>
  <c r="AO29" i="1"/>
  <c r="AB82" i="2" s="1"/>
  <c r="AO18" i="1"/>
  <c r="AB71" i="2" s="1"/>
  <c r="AO14" i="1"/>
  <c r="AB67" i="2" s="1"/>
  <c r="U29" i="1"/>
  <c r="H82" i="2" s="1"/>
  <c r="U24" i="1"/>
  <c r="H77" i="2" s="1"/>
  <c r="U20" i="1"/>
  <c r="H73" i="2" s="1"/>
  <c r="U14" i="1"/>
  <c r="H67" i="2" s="1"/>
  <c r="U10" i="1"/>
  <c r="H63" i="2" s="1"/>
  <c r="U5" i="1"/>
  <c r="H58" i="2" s="1"/>
  <c r="Y21" i="1"/>
  <c r="L74" i="2" s="1"/>
  <c r="Y16" i="1"/>
  <c r="L69" i="2" s="1"/>
  <c r="Y5" i="1"/>
  <c r="L58" i="2" s="1"/>
  <c r="AC26" i="1"/>
  <c r="P79" i="2" s="1"/>
  <c r="AC16" i="1"/>
  <c r="P69" i="2" s="1"/>
  <c r="AC11" i="1"/>
  <c r="P64" i="2" s="1"/>
  <c r="AN30" i="1"/>
  <c r="AA83" i="2" s="1"/>
  <c r="AN25" i="1"/>
  <c r="AA78" i="2" s="1"/>
  <c r="AK20" i="1"/>
  <c r="X73" i="2" s="1"/>
  <c r="AN14" i="1"/>
  <c r="AA67" i="2" s="1"/>
  <c r="AK10" i="1"/>
  <c r="X63" i="2" s="1"/>
  <c r="AK5" i="1"/>
  <c r="X58" i="2" s="1"/>
  <c r="AR25" i="1"/>
  <c r="AE78" i="2" s="1"/>
  <c r="AR20" i="1"/>
  <c r="AE73" i="2" s="1"/>
  <c r="AO16" i="1"/>
  <c r="AB69" i="2" s="1"/>
  <c r="AR10" i="1"/>
  <c r="AE63" i="2" s="1"/>
  <c r="AO5" i="1"/>
  <c r="AB58" i="2" s="1"/>
  <c r="AS26" i="1"/>
  <c r="AF79" i="2" s="1"/>
  <c r="AS20" i="1"/>
  <c r="AF73" i="2" s="1"/>
  <c r="AS13" i="1"/>
  <c r="AF66" i="2" s="1"/>
  <c r="AS7" i="1"/>
  <c r="AF60" i="2" s="1"/>
  <c r="K57" i="2"/>
  <c r="U16" i="1"/>
  <c r="H69" i="2" s="1"/>
  <c r="U6" i="1"/>
  <c r="H59" i="2" s="1"/>
  <c r="Y17" i="1"/>
  <c r="L70" i="2" s="1"/>
  <c r="AC7" i="1"/>
  <c r="P60" i="2" s="1"/>
  <c r="AK16" i="1"/>
  <c r="X69" i="2" s="1"/>
  <c r="AR21" i="1"/>
  <c r="AE74" i="2" s="1"/>
  <c r="AS14" i="1"/>
  <c r="AF67" i="2" s="1"/>
  <c r="X28" i="1"/>
  <c r="K81" i="2" s="1"/>
  <c r="X23" i="1"/>
  <c r="K76" i="2" s="1"/>
  <c r="U19" i="1"/>
  <c r="H72" i="2" s="1"/>
  <c r="X13" i="1"/>
  <c r="K66" i="2" s="1"/>
  <c r="W9" i="1"/>
  <c r="J62" i="2" s="1"/>
  <c r="Y30" i="1"/>
  <c r="L83" i="2" s="1"/>
  <c r="Y15" i="1"/>
  <c r="L68" i="2" s="1"/>
  <c r="Y10" i="1"/>
  <c r="L63" i="2" s="1"/>
  <c r="AC25" i="1"/>
  <c r="P78" i="2" s="1"/>
  <c r="AC10" i="1"/>
  <c r="P63" i="2" s="1"/>
  <c r="AC5" i="1"/>
  <c r="P58" i="2" s="1"/>
  <c r="AK30" i="1"/>
  <c r="X83" i="2" s="1"/>
  <c r="AK25" i="1"/>
  <c r="X78" i="2" s="1"/>
  <c r="AK19" i="1"/>
  <c r="X72" i="2" s="1"/>
  <c r="AK14" i="1"/>
  <c r="X67" i="2" s="1"/>
  <c r="AN9" i="1"/>
  <c r="AA62" i="2" s="1"/>
  <c r="AO30" i="1"/>
  <c r="AB83" i="2" s="1"/>
  <c r="AO25" i="1"/>
  <c r="AB78" i="2" s="1"/>
  <c r="AO20" i="1"/>
  <c r="AB73" i="2" s="1"/>
  <c r="AO15" i="1"/>
  <c r="AB68" i="2" s="1"/>
  <c r="AO10" i="1"/>
  <c r="AB63" i="2" s="1"/>
  <c r="AV4" i="1"/>
  <c r="AI57" i="2" s="1"/>
  <c r="AS25" i="1"/>
  <c r="AF78" i="2" s="1"/>
  <c r="AS19" i="1"/>
  <c r="AF72" i="2" s="1"/>
  <c r="AS12" i="1"/>
  <c r="AF65" i="2" s="1"/>
  <c r="AV6" i="1"/>
  <c r="AI59" i="2" s="1"/>
  <c r="W25" i="1"/>
  <c r="J78" i="2" s="1"/>
  <c r="U11" i="1"/>
  <c r="H64" i="2" s="1"/>
  <c r="AC22" i="1"/>
  <c r="P75" i="2" s="1"/>
  <c r="AC12" i="1"/>
  <c r="P65" i="2" s="1"/>
  <c r="AN26" i="1"/>
  <c r="AA79" i="2" s="1"/>
  <c r="AK6" i="1"/>
  <c r="X59" i="2" s="1"/>
  <c r="AS21" i="1"/>
  <c r="AF74" i="2" s="1"/>
  <c r="U28" i="1"/>
  <c r="H81" i="2" s="1"/>
  <c r="U23" i="1"/>
  <c r="H76" i="2" s="1"/>
  <c r="U18" i="1"/>
  <c r="H71" i="2" s="1"/>
  <c r="U13" i="1"/>
  <c r="H66" i="2" s="1"/>
  <c r="U9" i="1"/>
  <c r="H62" i="2" s="1"/>
  <c r="Y25" i="1"/>
  <c r="L78" i="2" s="1"/>
  <c r="Y20" i="1"/>
  <c r="L73" i="2" s="1"/>
  <c r="Y9" i="1"/>
  <c r="L62" i="2" s="1"/>
  <c r="AC30" i="1"/>
  <c r="P83" i="2" s="1"/>
  <c r="AC20" i="1"/>
  <c r="P73" i="2" s="1"/>
  <c r="AC15" i="1"/>
  <c r="P68" i="2" s="1"/>
  <c r="AG26" i="1"/>
  <c r="T79" i="2" s="1"/>
  <c r="AN29" i="1"/>
  <c r="AA82" i="2" s="1"/>
  <c r="AK24" i="1"/>
  <c r="X77" i="2" s="1"/>
  <c r="AN18" i="1"/>
  <c r="AA71" i="2" s="1"/>
  <c r="AN13" i="1"/>
  <c r="AA66" i="2" s="1"/>
  <c r="AK9" i="1"/>
  <c r="X62" i="2" s="1"/>
  <c r="AR29" i="1"/>
  <c r="AE82" i="2" s="1"/>
  <c r="AR24" i="1"/>
  <c r="AE77" i="2" s="1"/>
  <c r="AO19" i="1"/>
  <c r="AB72" i="2" s="1"/>
  <c r="AR14" i="1"/>
  <c r="AE67" i="2" s="1"/>
  <c r="AO9" i="1"/>
  <c r="AB62" i="2" s="1"/>
  <c r="AS30" i="1"/>
  <c r="AF83" i="2" s="1"/>
  <c r="AS24" i="1"/>
  <c r="AF77" i="2" s="1"/>
  <c r="AS18" i="1"/>
  <c r="AF71" i="2" s="1"/>
  <c r="AS11" i="1"/>
  <c r="AF64" i="2" s="1"/>
  <c r="AS6" i="1"/>
  <c r="AF59" i="2" s="1"/>
  <c r="X17" i="1"/>
  <c r="K70" i="2" s="1"/>
  <c r="U8" i="1"/>
  <c r="H61" i="2" s="1"/>
  <c r="Y14" i="1"/>
  <c r="L67" i="2" s="1"/>
  <c r="AS5" i="1"/>
  <c r="AF58" i="2" s="1"/>
  <c r="W22" i="1"/>
  <c r="J75" i="2" s="1"/>
  <c r="AK23" i="1"/>
  <c r="X76" i="2" s="1"/>
  <c r="AK13" i="1"/>
  <c r="X66" i="2" s="1"/>
  <c r="AK8" i="1"/>
  <c r="X61" i="2" s="1"/>
  <c r="AO24" i="1"/>
  <c r="AB77" i="2" s="1"/>
  <c r="U27" i="1"/>
  <c r="H80" i="2" s="1"/>
  <c r="U22" i="1"/>
  <c r="H75" i="2" s="1"/>
  <c r="U17" i="1"/>
  <c r="H70" i="2" s="1"/>
  <c r="W12" i="1"/>
  <c r="J65" i="2" s="1"/>
  <c r="U7" i="1"/>
  <c r="H60" i="2" s="1"/>
  <c r="Y28" i="1"/>
  <c r="L81" i="2" s="1"/>
  <c r="Y24" i="1"/>
  <c r="L77" i="2" s="1"/>
  <c r="Y13" i="1"/>
  <c r="L66" i="2" s="1"/>
  <c r="Y8" i="1"/>
  <c r="L61" i="2" s="1"/>
  <c r="AC19" i="1"/>
  <c r="P72" i="2" s="1"/>
  <c r="AC8" i="1"/>
  <c r="P61" i="2" s="1"/>
  <c r="AG16" i="1"/>
  <c r="T69" i="2" s="1"/>
  <c r="AK28" i="1"/>
  <c r="X81" i="2" s="1"/>
  <c r="AN22" i="1"/>
  <c r="AA75" i="2" s="1"/>
  <c r="AN17" i="1"/>
  <c r="AA70" i="2" s="1"/>
  <c r="AM12" i="1"/>
  <c r="Z65" i="2" s="1"/>
  <c r="AN7" i="1"/>
  <c r="AA60" i="2" s="1"/>
  <c r="AR28" i="1"/>
  <c r="AE81" i="2" s="1"/>
  <c r="AO23" i="1"/>
  <c r="AB76" i="2" s="1"/>
  <c r="AR17" i="1"/>
  <c r="AE70" i="2" s="1"/>
  <c r="AO13" i="1"/>
  <c r="AB66" i="2" s="1"/>
  <c r="AO8" i="1"/>
  <c r="AB61" i="2" s="1"/>
  <c r="AV28" i="1"/>
  <c r="AI81" i="2" s="1"/>
  <c r="AS22" i="1"/>
  <c r="AF75" i="2" s="1"/>
  <c r="AS16" i="1"/>
  <c r="AF69" i="2" s="1"/>
  <c r="AS10" i="1"/>
  <c r="AF63" i="2" s="1"/>
  <c r="AP6" i="1"/>
  <c r="AC59" i="2" s="1"/>
  <c r="X12" i="1"/>
  <c r="K65" i="2" s="1"/>
  <c r="U26" i="1"/>
  <c r="H79" i="2" s="1"/>
  <c r="X21" i="1"/>
  <c r="K74" i="2" s="1"/>
  <c r="X16" i="1"/>
  <c r="K69" i="2" s="1"/>
  <c r="U12" i="1"/>
  <c r="H65" i="2" s="1"/>
  <c r="X6" i="1"/>
  <c r="K59" i="2" s="1"/>
  <c r="Y23" i="1"/>
  <c r="L76" i="2" s="1"/>
  <c r="Y18" i="1"/>
  <c r="L71" i="2" s="1"/>
  <c r="Y7" i="1"/>
  <c r="L60" i="2" s="1"/>
  <c r="AC28" i="1"/>
  <c r="P81" i="2" s="1"/>
  <c r="AC23" i="1"/>
  <c r="P76" i="2" s="1"/>
  <c r="AC18" i="1"/>
  <c r="P71" i="2" s="1"/>
  <c r="AC13" i="1"/>
  <c r="P66" i="2" s="1"/>
  <c r="AJ10" i="1"/>
  <c r="W63" i="2" s="1"/>
  <c r="AK27" i="1"/>
  <c r="X80" i="2" s="1"/>
  <c r="AK22" i="1"/>
  <c r="X75" i="2" s="1"/>
  <c r="AK17" i="1"/>
  <c r="X70" i="2" s="1"/>
  <c r="AK12" i="1"/>
  <c r="X65" i="2" s="1"/>
  <c r="AK7" i="1"/>
  <c r="X60" i="2" s="1"/>
  <c r="AO28" i="1"/>
  <c r="AB81" i="2" s="1"/>
  <c r="AO22" i="1"/>
  <c r="AB75" i="2" s="1"/>
  <c r="AQ17" i="1"/>
  <c r="AD70" i="2" s="1"/>
  <c r="AR12" i="1"/>
  <c r="AE65" i="2" s="1"/>
  <c r="AO7" i="1"/>
  <c r="AB60" i="2" s="1"/>
  <c r="AS28" i="1"/>
  <c r="AF81" i="2" s="1"/>
  <c r="AV21" i="1"/>
  <c r="AI74" i="2" s="1"/>
  <c r="AS15" i="1"/>
  <c r="AF68" i="2" s="1"/>
  <c r="AS9" i="1"/>
  <c r="AF62" i="2" s="1"/>
  <c r="AU12" i="1"/>
  <c r="AH65" i="2" s="1"/>
  <c r="X27" i="1"/>
  <c r="K80" i="2" s="1"/>
  <c r="U21" i="1"/>
  <c r="H74" i="2" s="1"/>
  <c r="Y27" i="1"/>
  <c r="L80" i="2" s="1"/>
  <c r="Y12" i="1"/>
  <c r="L65" i="2" s="1"/>
  <c r="AN21" i="1"/>
  <c r="AA74" i="2" s="1"/>
  <c r="AN11" i="1"/>
  <c r="AA64" i="2" s="1"/>
  <c r="AO27" i="1"/>
  <c r="AB80" i="2" s="1"/>
  <c r="AO17" i="1"/>
  <c r="AB70" i="2" s="1"/>
  <c r="AO12" i="1"/>
  <c r="AB65" i="2" s="1"/>
  <c r="AR6" i="1"/>
  <c r="AE59" i="2" s="1"/>
  <c r="AV27" i="1"/>
  <c r="AI80" i="2" s="1"/>
  <c r="AS8" i="1"/>
  <c r="AF61" i="2" s="1"/>
  <c r="U30" i="1"/>
  <c r="H83" i="2" s="1"/>
  <c r="U25" i="1"/>
  <c r="H78" i="2" s="1"/>
  <c r="X20" i="1"/>
  <c r="K73" i="2" s="1"/>
  <c r="U15" i="1"/>
  <c r="H68" i="2" s="1"/>
  <c r="X10" i="1"/>
  <c r="K63" i="2" s="1"/>
  <c r="Y26" i="1"/>
  <c r="L79" i="2" s="1"/>
  <c r="Y22" i="1"/>
  <c r="L75" i="2" s="1"/>
  <c r="Y11" i="1"/>
  <c r="L64" i="2" s="1"/>
  <c r="AC27" i="1"/>
  <c r="P80" i="2" s="1"/>
  <c r="AC21" i="1"/>
  <c r="P74" i="2" s="1"/>
  <c r="AC17" i="1"/>
  <c r="P70" i="2" s="1"/>
  <c r="AN4" i="1"/>
  <c r="AA57" i="2" s="1"/>
  <c r="AK26" i="1"/>
  <c r="X79" i="2" s="1"/>
  <c r="AK21" i="1"/>
  <c r="X74" i="2" s="1"/>
  <c r="AK15" i="1"/>
  <c r="X68" i="2" s="1"/>
  <c r="AK11" i="1"/>
  <c r="X64" i="2" s="1"/>
  <c r="AO26" i="1"/>
  <c r="AB79" i="2" s="1"/>
  <c r="AO21" i="1"/>
  <c r="AB74" i="2" s="1"/>
  <c r="AR16" i="1"/>
  <c r="AE69" i="2" s="1"/>
  <c r="AO11" i="1"/>
  <c r="AB64" i="2" s="1"/>
  <c r="AS27" i="1"/>
  <c r="AF80" i="2" s="1"/>
  <c r="AU20" i="1"/>
  <c r="AH73" i="2" s="1"/>
  <c r="AV13" i="1"/>
  <c r="AI66" i="2" s="1"/>
  <c r="AG6" i="1"/>
  <c r="T59" i="2" s="1"/>
  <c r="AG30" i="1"/>
  <c r="T83" i="2" s="1"/>
  <c r="AG25" i="1"/>
  <c r="T78" i="2" s="1"/>
  <c r="AG20" i="1"/>
  <c r="T73" i="2" s="1"/>
  <c r="AJ14" i="1"/>
  <c r="W67" i="2" s="1"/>
  <c r="AG9" i="1"/>
  <c r="T62" i="2" s="1"/>
  <c r="AG29" i="1"/>
  <c r="T82" i="2" s="1"/>
  <c r="AJ24" i="1"/>
  <c r="W77" i="2" s="1"/>
  <c r="AG19" i="1"/>
  <c r="T72" i="2" s="1"/>
  <c r="AG14" i="1"/>
  <c r="T67" i="2" s="1"/>
  <c r="AJ8" i="1"/>
  <c r="W61" i="2" s="1"/>
  <c r="AI25" i="1"/>
  <c r="V78" i="2" s="1"/>
  <c r="AG15" i="1"/>
  <c r="T68" i="2" s="1"/>
  <c r="AG24" i="1"/>
  <c r="T77" i="2" s="1"/>
  <c r="AG13" i="1"/>
  <c r="T66" i="2" s="1"/>
  <c r="AG23" i="1"/>
  <c r="T76" i="2" s="1"/>
  <c r="AJ12" i="1"/>
  <c r="W65" i="2" s="1"/>
  <c r="AG27" i="1"/>
  <c r="T80" i="2" s="1"/>
  <c r="AJ22" i="1"/>
  <c r="W75" i="2" s="1"/>
  <c r="AG17" i="1"/>
  <c r="T70" i="2" s="1"/>
  <c r="AG12" i="1"/>
  <c r="T65" i="2" s="1"/>
  <c r="AJ6" i="1"/>
  <c r="W59" i="2" s="1"/>
  <c r="AJ30" i="1"/>
  <c r="W83" i="2" s="1"/>
  <c r="AJ20" i="1"/>
  <c r="W73" i="2" s="1"/>
  <c r="AG10" i="1"/>
  <c r="T63" i="2" s="1"/>
  <c r="AG28" i="1"/>
  <c r="T81" i="2" s="1"/>
  <c r="AJ18" i="1"/>
  <c r="W71" i="2" s="1"/>
  <c r="AG8" i="1"/>
  <c r="T61" i="2" s="1"/>
  <c r="AJ27" i="1"/>
  <c r="W80" i="2" s="1"/>
  <c r="AG18" i="1"/>
  <c r="T71" i="2" s="1"/>
  <c r="AG7" i="1"/>
  <c r="T60" i="2" s="1"/>
  <c r="AJ26" i="1"/>
  <c r="W79" i="2" s="1"/>
  <c r="AG22" i="1"/>
  <c r="T75" i="2" s="1"/>
  <c r="AJ16" i="1"/>
  <c r="W69" i="2" s="1"/>
  <c r="AG11" i="1"/>
  <c r="T64" i="2" s="1"/>
  <c r="X24" i="1"/>
  <c r="K77" i="2" s="1"/>
  <c r="X9" i="1"/>
  <c r="K62" i="2" s="1"/>
  <c r="AJ4" i="1"/>
  <c r="W57" i="2" s="1"/>
  <c r="AJ23" i="1"/>
  <c r="W76" i="2" s="1"/>
  <c r="AJ19" i="1"/>
  <c r="W72" i="2" s="1"/>
  <c r="AJ15" i="1"/>
  <c r="W68" i="2" s="1"/>
  <c r="AJ11" i="1"/>
  <c r="W64" i="2" s="1"/>
  <c r="AJ7" i="1"/>
  <c r="W60" i="2" s="1"/>
  <c r="AN10" i="1"/>
  <c r="AA63" i="2" s="1"/>
  <c r="AN6" i="1"/>
  <c r="AA59" i="2" s="1"/>
  <c r="AR13" i="1"/>
  <c r="AE66" i="2" s="1"/>
  <c r="AR9" i="1"/>
  <c r="AE62" i="2" s="1"/>
  <c r="AR5" i="1"/>
  <c r="AE58" i="2" s="1"/>
  <c r="AV17" i="1"/>
  <c r="AI70" i="2" s="1"/>
  <c r="X26" i="1"/>
  <c r="K79" i="2" s="1"/>
  <c r="X15" i="1"/>
  <c r="K68" i="2" s="1"/>
  <c r="X8" i="1"/>
  <c r="K61" i="2" s="1"/>
  <c r="AJ29" i="1"/>
  <c r="W82" i="2" s="1"/>
  <c r="AJ25" i="1"/>
  <c r="W78" i="2" s="1"/>
  <c r="AN28" i="1"/>
  <c r="AA81" i="2" s="1"/>
  <c r="AN24" i="1"/>
  <c r="AA77" i="2" s="1"/>
  <c r="AN20" i="1"/>
  <c r="AA73" i="2" s="1"/>
  <c r="AN16" i="1"/>
  <c r="AA69" i="2" s="1"/>
  <c r="AN12" i="1"/>
  <c r="AA65" i="2" s="1"/>
  <c r="AR27" i="1"/>
  <c r="AE80" i="2" s="1"/>
  <c r="AR23" i="1"/>
  <c r="AE76" i="2" s="1"/>
  <c r="AR19" i="1"/>
  <c r="AE72" i="2" s="1"/>
  <c r="AV30" i="1"/>
  <c r="AI83" i="2" s="1"/>
  <c r="AV20" i="1"/>
  <c r="AI73" i="2" s="1"/>
  <c r="X22" i="1"/>
  <c r="K75" i="2" s="1"/>
  <c r="X11" i="1"/>
  <c r="K64" i="2" s="1"/>
  <c r="AJ21" i="1"/>
  <c r="W74" i="2" s="1"/>
  <c r="AJ17" i="1"/>
  <c r="W70" i="2" s="1"/>
  <c r="AJ13" i="1"/>
  <c r="W66" i="2" s="1"/>
  <c r="AJ9" i="1"/>
  <c r="W62" i="2" s="1"/>
  <c r="AJ5" i="1"/>
  <c r="W58" i="2" s="1"/>
  <c r="AN8" i="1"/>
  <c r="AA61" i="2" s="1"/>
  <c r="AR4" i="1"/>
  <c r="AE57" i="2" s="1"/>
  <c r="AR15" i="1"/>
  <c r="AE68" i="2" s="1"/>
  <c r="AR11" i="1"/>
  <c r="AE64" i="2" s="1"/>
  <c r="AR7" i="1"/>
  <c r="AE60" i="2" s="1"/>
  <c r="AV14" i="1"/>
  <c r="AI67" i="2" s="1"/>
  <c r="AV9" i="1"/>
  <c r="AI62" i="2" s="1"/>
  <c r="X30" i="1"/>
  <c r="K83" i="2" s="1"/>
  <c r="X19" i="1"/>
  <c r="K72" i="2" s="1"/>
  <c r="X29" i="1"/>
  <c r="K82" i="2" s="1"/>
  <c r="X25" i="1"/>
  <c r="K78" i="2" s="1"/>
  <c r="X18" i="1"/>
  <c r="K71" i="2" s="1"/>
  <c r="X14" i="1"/>
  <c r="K67" i="2" s="1"/>
  <c r="X7" i="1"/>
  <c r="K60" i="2" s="1"/>
  <c r="AJ28" i="1"/>
  <c r="W81" i="2" s="1"/>
  <c r="AN27" i="1"/>
  <c r="AA80" i="2" s="1"/>
  <c r="AN23" i="1"/>
  <c r="AA76" i="2" s="1"/>
  <c r="AN19" i="1"/>
  <c r="AA72" i="2" s="1"/>
  <c r="AN15" i="1"/>
  <c r="AA68" i="2" s="1"/>
  <c r="AR30" i="1"/>
  <c r="AE83" i="2" s="1"/>
  <c r="AR26" i="1"/>
  <c r="AE79" i="2" s="1"/>
  <c r="AR22" i="1"/>
  <c r="AE75" i="2" s="1"/>
  <c r="AR18" i="1"/>
  <c r="AE71" i="2" s="1"/>
  <c r="AV29" i="1"/>
  <c r="AI82" i="2" s="1"/>
  <c r="AV24" i="1"/>
  <c r="AI77" i="2" s="1"/>
  <c r="AQ20" i="1"/>
  <c r="AD73" i="2" s="1"/>
  <c r="W20" i="1"/>
  <c r="J73" i="2" s="1"/>
  <c r="AM20" i="1"/>
  <c r="Z73" i="2" s="1"/>
  <c r="AQ25" i="1"/>
  <c r="AD78" i="2" s="1"/>
  <c r="W6" i="1"/>
  <c r="J59" i="2" s="1"/>
  <c r="AM9" i="1"/>
  <c r="Z62" i="2" s="1"/>
  <c r="AQ28" i="1"/>
  <c r="AD81" i="2" s="1"/>
  <c r="AU25" i="1"/>
  <c r="AH78" i="2" s="1"/>
  <c r="AU28" i="1"/>
  <c r="AH81" i="2" s="1"/>
  <c r="W28" i="1"/>
  <c r="J81" i="2" s="1"/>
  <c r="AQ9" i="1"/>
  <c r="AD62" i="2" s="1"/>
  <c r="AI20" i="1"/>
  <c r="V73" i="2" s="1"/>
  <c r="AM25" i="1"/>
  <c r="Z78" i="2" s="1"/>
  <c r="AQ12" i="1"/>
  <c r="AD65" i="2" s="1"/>
  <c r="AU9" i="1"/>
  <c r="AH62" i="2" s="1"/>
  <c r="AI28" i="1"/>
  <c r="V81" i="2" s="1"/>
  <c r="AI17" i="1"/>
  <c r="V70" i="2" s="1"/>
  <c r="W24" i="1"/>
  <c r="J77" i="2" s="1"/>
  <c r="W14" i="1"/>
  <c r="J67" i="2" s="1"/>
  <c r="AI9" i="1"/>
  <c r="V62" i="2" s="1"/>
  <c r="AM28" i="1"/>
  <c r="Z81" i="2" s="1"/>
  <c r="AU7" i="1"/>
  <c r="AH60" i="2" s="1"/>
  <c r="W30" i="1"/>
  <c r="J83" i="2" s="1"/>
  <c r="W17" i="1"/>
  <c r="J70" i="2" s="1"/>
  <c r="AI12" i="1"/>
  <c r="V65" i="2" s="1"/>
  <c r="AM17" i="1"/>
  <c r="Z70" i="2" s="1"/>
  <c r="AU17" i="1"/>
  <c r="AH70" i="2" s="1"/>
  <c r="AV23" i="1"/>
  <c r="AI76" i="2" s="1"/>
  <c r="AV16" i="1"/>
  <c r="AI69" i="2" s="1"/>
  <c r="AV12" i="1"/>
  <c r="AI65" i="2" s="1"/>
  <c r="AV5" i="1"/>
  <c r="AI58" i="2" s="1"/>
  <c r="AV26" i="1"/>
  <c r="AI79" i="2" s="1"/>
  <c r="AV19" i="1"/>
  <c r="AI72" i="2" s="1"/>
  <c r="AV22" i="1"/>
  <c r="AI75" i="2" s="1"/>
  <c r="AV15" i="1"/>
  <c r="AI68" i="2" s="1"/>
  <c r="AV8" i="1"/>
  <c r="AI61" i="2" s="1"/>
  <c r="AV25" i="1"/>
  <c r="AI78" i="2" s="1"/>
  <c r="AV18" i="1"/>
  <c r="AI71" i="2" s="1"/>
  <c r="AI30" i="1"/>
  <c r="V83" i="2" s="1"/>
  <c r="AI22" i="1"/>
  <c r="V75" i="2" s="1"/>
  <c r="AI14" i="1"/>
  <c r="V67" i="2" s="1"/>
  <c r="AI6" i="1"/>
  <c r="V59" i="2" s="1"/>
  <c r="AM30" i="1"/>
  <c r="Z83" i="2" s="1"/>
  <c r="AM22" i="1"/>
  <c r="Z75" i="2" s="1"/>
  <c r="AM14" i="1"/>
  <c r="Z67" i="2" s="1"/>
  <c r="AM6" i="1"/>
  <c r="Z59" i="2" s="1"/>
  <c r="AQ30" i="1"/>
  <c r="AD83" i="2" s="1"/>
  <c r="AQ22" i="1"/>
  <c r="AD75" i="2" s="1"/>
  <c r="AQ14" i="1"/>
  <c r="AD67" i="2" s="1"/>
  <c r="AQ6" i="1"/>
  <c r="AD59" i="2" s="1"/>
  <c r="AU30" i="1"/>
  <c r="AH83" i="2" s="1"/>
  <c r="AU22" i="1"/>
  <c r="AH75" i="2" s="1"/>
  <c r="AU14" i="1"/>
  <c r="AH67" i="2" s="1"/>
  <c r="AU6" i="1"/>
  <c r="AH59" i="2" s="1"/>
  <c r="W27" i="1"/>
  <c r="J80" i="2" s="1"/>
  <c r="W19" i="1"/>
  <c r="J72" i="2" s="1"/>
  <c r="W11" i="1"/>
  <c r="J64" i="2" s="1"/>
  <c r="AI27" i="1"/>
  <c r="V80" i="2" s="1"/>
  <c r="AI19" i="1"/>
  <c r="V72" i="2" s="1"/>
  <c r="AI11" i="1"/>
  <c r="V64" i="2" s="1"/>
  <c r="AM27" i="1"/>
  <c r="Z80" i="2" s="1"/>
  <c r="AM19" i="1"/>
  <c r="Z72" i="2" s="1"/>
  <c r="AM11" i="1"/>
  <c r="Z64" i="2" s="1"/>
  <c r="AQ27" i="1"/>
  <c r="AD80" i="2" s="1"/>
  <c r="AQ19" i="1"/>
  <c r="AD72" i="2" s="1"/>
  <c r="AQ11" i="1"/>
  <c r="AD64" i="2" s="1"/>
  <c r="AU27" i="1"/>
  <c r="AH80" i="2" s="1"/>
  <c r="AU19" i="1"/>
  <c r="AH72" i="2" s="1"/>
  <c r="AU11" i="1"/>
  <c r="AH64" i="2" s="1"/>
  <c r="AI8" i="1"/>
  <c r="V61" i="2" s="1"/>
  <c r="AU16" i="1"/>
  <c r="AH69" i="2" s="1"/>
  <c r="W16" i="1"/>
  <c r="J69" i="2" s="1"/>
  <c r="W8" i="1"/>
  <c r="J61" i="2" s="1"/>
  <c r="AI24" i="1"/>
  <c r="V77" i="2" s="1"/>
  <c r="AI16" i="1"/>
  <c r="V69" i="2" s="1"/>
  <c r="AM24" i="1"/>
  <c r="Z77" i="2" s="1"/>
  <c r="AM16" i="1"/>
  <c r="Z69" i="2" s="1"/>
  <c r="AM8" i="1"/>
  <c r="Z61" i="2" s="1"/>
  <c r="AQ24" i="1"/>
  <c r="AD77" i="2" s="1"/>
  <c r="AQ16" i="1"/>
  <c r="AD69" i="2" s="1"/>
  <c r="AQ8" i="1"/>
  <c r="AD61" i="2" s="1"/>
  <c r="AU24" i="1"/>
  <c r="AH77" i="2" s="1"/>
  <c r="AU8" i="1"/>
  <c r="AH61" i="2" s="1"/>
  <c r="W29" i="1"/>
  <c r="J82" i="2" s="1"/>
  <c r="W21" i="1"/>
  <c r="J74" i="2" s="1"/>
  <c r="W13" i="1"/>
  <c r="J66" i="2" s="1"/>
  <c r="W5" i="1"/>
  <c r="J58" i="2" s="1"/>
  <c r="AI29" i="1"/>
  <c r="V82" i="2" s="1"/>
  <c r="AI21" i="1"/>
  <c r="V74" i="2" s="1"/>
  <c r="AI13" i="1"/>
  <c r="V66" i="2" s="1"/>
  <c r="AI5" i="1"/>
  <c r="V58" i="2" s="1"/>
  <c r="AM29" i="1"/>
  <c r="Z82" i="2" s="1"/>
  <c r="AM21" i="1"/>
  <c r="Z74" i="2" s="1"/>
  <c r="AM13" i="1"/>
  <c r="Z66" i="2" s="1"/>
  <c r="AM5" i="1"/>
  <c r="Z58" i="2" s="1"/>
  <c r="AQ29" i="1"/>
  <c r="AD82" i="2" s="1"/>
  <c r="AQ21" i="1"/>
  <c r="AD74" i="2" s="1"/>
  <c r="AQ13" i="1"/>
  <c r="AD66" i="2" s="1"/>
  <c r="AQ5" i="1"/>
  <c r="AD58" i="2" s="1"/>
  <c r="AU29" i="1"/>
  <c r="AH82" i="2" s="1"/>
  <c r="AU21" i="1"/>
  <c r="AH74" i="2" s="1"/>
  <c r="AU13" i="1"/>
  <c r="AH66" i="2" s="1"/>
  <c r="AU5" i="1"/>
  <c r="AH58" i="2" s="1"/>
  <c r="W26" i="1"/>
  <c r="J79" i="2" s="1"/>
  <c r="W18" i="1"/>
  <c r="J71" i="2" s="1"/>
  <c r="W10" i="1"/>
  <c r="J63" i="2" s="1"/>
  <c r="AI26" i="1"/>
  <c r="V79" i="2" s="1"/>
  <c r="AI18" i="1"/>
  <c r="V71" i="2" s="1"/>
  <c r="AI10" i="1"/>
  <c r="V63" i="2" s="1"/>
  <c r="AM26" i="1"/>
  <c r="Z79" i="2" s="1"/>
  <c r="AM18" i="1"/>
  <c r="Z71" i="2" s="1"/>
  <c r="AM10" i="1"/>
  <c r="Z63" i="2" s="1"/>
  <c r="AQ26" i="1"/>
  <c r="AD79" i="2" s="1"/>
  <c r="AQ18" i="1"/>
  <c r="AD71" i="2" s="1"/>
  <c r="AQ10" i="1"/>
  <c r="AD63" i="2" s="1"/>
  <c r="AU26" i="1"/>
  <c r="AH79" i="2" s="1"/>
  <c r="AU18" i="1"/>
  <c r="AH71" i="2" s="1"/>
  <c r="AU10" i="1"/>
  <c r="AH63" i="2" s="1"/>
  <c r="W23" i="1"/>
  <c r="J76" i="2" s="1"/>
  <c r="W15" i="1"/>
  <c r="J68" i="2" s="1"/>
  <c r="W7" i="1"/>
  <c r="J60" i="2" s="1"/>
  <c r="AI4" i="1"/>
  <c r="V57" i="2" s="1"/>
  <c r="AI23" i="1"/>
  <c r="V76" i="2" s="1"/>
  <c r="AI15" i="1"/>
  <c r="V68" i="2" s="1"/>
  <c r="AI7" i="1"/>
  <c r="V60" i="2" s="1"/>
  <c r="AM4" i="1"/>
  <c r="Z57" i="2" s="1"/>
  <c r="AM23" i="1"/>
  <c r="Z76" i="2" s="1"/>
  <c r="AM15" i="1"/>
  <c r="Z68" i="2" s="1"/>
  <c r="AM7" i="1"/>
  <c r="Z60" i="2" s="1"/>
  <c r="AQ4" i="1"/>
  <c r="AD57" i="2" s="1"/>
  <c r="AQ23" i="1"/>
  <c r="AD76" i="2" s="1"/>
  <c r="AQ15" i="1"/>
  <c r="AD68" i="2" s="1"/>
  <c r="AQ7" i="1"/>
  <c r="AD60" i="2" s="1"/>
  <c r="AU4" i="1"/>
  <c r="AH57" i="2" s="1"/>
  <c r="AU23" i="1"/>
  <c r="AH76" i="2" s="1"/>
  <c r="AU15" i="1"/>
  <c r="AH68" i="2" s="1"/>
  <c r="V26" i="1"/>
  <c r="I79" i="2" s="1"/>
  <c r="V16" i="1"/>
  <c r="I69" i="2" s="1"/>
  <c r="V8" i="1"/>
  <c r="I61" i="2" s="1"/>
  <c r="AL27" i="1"/>
  <c r="Y80" i="2" s="1"/>
  <c r="AL21" i="1"/>
  <c r="Y74" i="2" s="1"/>
  <c r="AL13" i="1"/>
  <c r="Y66" i="2" s="1"/>
  <c r="AL5" i="1"/>
  <c r="Y58" i="2" s="1"/>
  <c r="AH30" i="1"/>
  <c r="U83" i="2" s="1"/>
  <c r="AH24" i="1"/>
  <c r="U77" i="2" s="1"/>
  <c r="AH20" i="1"/>
  <c r="U73" i="2" s="1"/>
  <c r="AH14" i="1"/>
  <c r="U67" i="2" s="1"/>
  <c r="AH8" i="1"/>
  <c r="U61" i="2" s="1"/>
  <c r="AT30" i="1"/>
  <c r="AG83" i="2" s="1"/>
  <c r="AT6" i="1"/>
  <c r="AG59" i="2" s="1"/>
  <c r="I57" i="2"/>
  <c r="AP29" i="1"/>
  <c r="AC82" i="2" s="1"/>
  <c r="AP27" i="1"/>
  <c r="AC80" i="2" s="1"/>
  <c r="AP25" i="1"/>
  <c r="AC78" i="2" s="1"/>
  <c r="AP23" i="1"/>
  <c r="AC76" i="2" s="1"/>
  <c r="AP21" i="1"/>
  <c r="AC74" i="2" s="1"/>
  <c r="AP19" i="1"/>
  <c r="AC72" i="2" s="1"/>
  <c r="AP17" i="1"/>
  <c r="AC70" i="2" s="1"/>
  <c r="AP15" i="1"/>
  <c r="AC68" i="2" s="1"/>
  <c r="AP13" i="1"/>
  <c r="AC66" i="2" s="1"/>
  <c r="AP11" i="1"/>
  <c r="AC64" i="2" s="1"/>
  <c r="AP9" i="1"/>
  <c r="AC62" i="2" s="1"/>
  <c r="AP7" i="1"/>
  <c r="AC60" i="2" s="1"/>
  <c r="AP5" i="1"/>
  <c r="AC58" i="2" s="1"/>
  <c r="V22" i="1"/>
  <c r="I75" i="2" s="1"/>
  <c r="V12" i="1"/>
  <c r="I65" i="2" s="1"/>
  <c r="AL17" i="1"/>
  <c r="Y70" i="2" s="1"/>
  <c r="AH22" i="1"/>
  <c r="U75" i="2" s="1"/>
  <c r="AH12" i="1"/>
  <c r="U65" i="2" s="1"/>
  <c r="AT8" i="1"/>
  <c r="AG61" i="2" s="1"/>
  <c r="V29" i="1"/>
  <c r="I82" i="2" s="1"/>
  <c r="V27" i="1"/>
  <c r="I80" i="2" s="1"/>
  <c r="V25" i="1"/>
  <c r="I78" i="2" s="1"/>
  <c r="V23" i="1"/>
  <c r="I76" i="2" s="1"/>
  <c r="V21" i="1"/>
  <c r="I74" i="2" s="1"/>
  <c r="V19" i="1"/>
  <c r="I72" i="2" s="1"/>
  <c r="V17" i="1"/>
  <c r="I70" i="2" s="1"/>
  <c r="V15" i="1"/>
  <c r="I68" i="2" s="1"/>
  <c r="V13" i="1"/>
  <c r="I66" i="2" s="1"/>
  <c r="V11" i="1"/>
  <c r="I64" i="2" s="1"/>
  <c r="V9" i="1"/>
  <c r="I62" i="2" s="1"/>
  <c r="V7" i="1"/>
  <c r="I60" i="2" s="1"/>
  <c r="V5" i="1"/>
  <c r="I58" i="2" s="1"/>
  <c r="AH4" i="1"/>
  <c r="U57" i="2" s="1"/>
  <c r="AL30" i="1"/>
  <c r="Y83" i="2" s="1"/>
  <c r="AL28" i="1"/>
  <c r="Y81" i="2" s="1"/>
  <c r="AL26" i="1"/>
  <c r="Y79" i="2" s="1"/>
  <c r="AL24" i="1"/>
  <c r="Y77" i="2" s="1"/>
  <c r="AL22" i="1"/>
  <c r="Y75" i="2" s="1"/>
  <c r="AL20" i="1"/>
  <c r="Y73" i="2" s="1"/>
  <c r="AL18" i="1"/>
  <c r="Y71" i="2" s="1"/>
  <c r="AL16" i="1"/>
  <c r="Y69" i="2" s="1"/>
  <c r="AL14" i="1"/>
  <c r="Y67" i="2" s="1"/>
  <c r="AL12" i="1"/>
  <c r="Y65" i="2" s="1"/>
  <c r="AL10" i="1"/>
  <c r="Y63" i="2" s="1"/>
  <c r="AL8" i="1"/>
  <c r="Y61" i="2" s="1"/>
  <c r="AL6" i="1"/>
  <c r="Y59" i="2" s="1"/>
  <c r="V24" i="1"/>
  <c r="I77" i="2" s="1"/>
  <c r="V14" i="1"/>
  <c r="I67" i="2" s="1"/>
  <c r="AL29" i="1"/>
  <c r="Y82" i="2" s="1"/>
  <c r="AL11" i="1"/>
  <c r="Y64" i="2" s="1"/>
  <c r="AT14" i="1"/>
  <c r="AG67" i="2" s="1"/>
  <c r="AH29" i="1"/>
  <c r="U82" i="2" s="1"/>
  <c r="AH27" i="1"/>
  <c r="U80" i="2" s="1"/>
  <c r="AH25" i="1"/>
  <c r="U78" i="2" s="1"/>
  <c r="AH23" i="1"/>
  <c r="U76" i="2" s="1"/>
  <c r="AH21" i="1"/>
  <c r="U74" i="2" s="1"/>
  <c r="AH19" i="1"/>
  <c r="U72" i="2" s="1"/>
  <c r="AH17" i="1"/>
  <c r="U70" i="2" s="1"/>
  <c r="AH15" i="1"/>
  <c r="U68" i="2" s="1"/>
  <c r="AH13" i="1"/>
  <c r="U66" i="2" s="1"/>
  <c r="AH11" i="1"/>
  <c r="U64" i="2" s="1"/>
  <c r="AH9" i="1"/>
  <c r="U62" i="2" s="1"/>
  <c r="AH7" i="1"/>
  <c r="U60" i="2" s="1"/>
  <c r="AH5" i="1"/>
  <c r="U58" i="2" s="1"/>
  <c r="AT4" i="1"/>
  <c r="AG57" i="2" s="1"/>
  <c r="V28" i="1"/>
  <c r="I81" i="2" s="1"/>
  <c r="V18" i="1"/>
  <c r="I71" i="2" s="1"/>
  <c r="V10" i="1"/>
  <c r="I63" i="2" s="1"/>
  <c r="AL25" i="1"/>
  <c r="Y78" i="2" s="1"/>
  <c r="AL19" i="1"/>
  <c r="Y72" i="2" s="1"/>
  <c r="AL9" i="1"/>
  <c r="Y62" i="2" s="1"/>
  <c r="AH28" i="1"/>
  <c r="U81" i="2" s="1"/>
  <c r="AH18" i="1"/>
  <c r="U71" i="2" s="1"/>
  <c r="AH10" i="1"/>
  <c r="U63" i="2" s="1"/>
  <c r="AT28" i="1"/>
  <c r="AG81" i="2" s="1"/>
  <c r="AT26" i="1"/>
  <c r="AG79" i="2" s="1"/>
  <c r="AT24" i="1"/>
  <c r="AG77" i="2" s="1"/>
  <c r="AT22" i="1"/>
  <c r="AG75" i="2" s="1"/>
  <c r="AT20" i="1"/>
  <c r="AG73" i="2" s="1"/>
  <c r="AT18" i="1"/>
  <c r="AG71" i="2" s="1"/>
  <c r="AT16" i="1"/>
  <c r="AG69" i="2" s="1"/>
  <c r="AT10" i="1"/>
  <c r="AG63" i="2" s="1"/>
  <c r="AT29" i="1"/>
  <c r="AG82" i="2" s="1"/>
  <c r="AT27" i="1"/>
  <c r="AG80" i="2" s="1"/>
  <c r="AT25" i="1"/>
  <c r="AG78" i="2" s="1"/>
  <c r="AT23" i="1"/>
  <c r="AG76" i="2" s="1"/>
  <c r="AT21" i="1"/>
  <c r="AG74" i="2" s="1"/>
  <c r="AT19" i="1"/>
  <c r="AG72" i="2" s="1"/>
  <c r="AT17" i="1"/>
  <c r="AG70" i="2" s="1"/>
  <c r="AT15" i="1"/>
  <c r="AG68" i="2" s="1"/>
  <c r="AT13" i="1"/>
  <c r="AG66" i="2" s="1"/>
  <c r="AT11" i="1"/>
  <c r="AG64" i="2" s="1"/>
  <c r="AT9" i="1"/>
  <c r="AG62" i="2" s="1"/>
  <c r="AT7" i="1"/>
  <c r="AG60" i="2" s="1"/>
  <c r="AT5" i="1"/>
  <c r="AG58" i="2" s="1"/>
  <c r="V30" i="1"/>
  <c r="I83" i="2" s="1"/>
  <c r="V20" i="1"/>
  <c r="I73" i="2" s="1"/>
  <c r="V6" i="1"/>
  <c r="I59" i="2" s="1"/>
  <c r="AL23" i="1"/>
  <c r="Y76" i="2" s="1"/>
  <c r="AL15" i="1"/>
  <c r="Y68" i="2" s="1"/>
  <c r="AL7" i="1"/>
  <c r="Y60" i="2" s="1"/>
  <c r="AH26" i="1"/>
  <c r="U79" i="2" s="1"/>
  <c r="AH16" i="1"/>
  <c r="U69" i="2" s="1"/>
  <c r="AH6" i="1"/>
  <c r="U59" i="2" s="1"/>
  <c r="AP4" i="1"/>
  <c r="AC57" i="2" s="1"/>
  <c r="AT12" i="1"/>
  <c r="AG65" i="2" s="1"/>
  <c r="AL4" i="1"/>
  <c r="Y57" i="2" s="1"/>
  <c r="AP30" i="1"/>
  <c r="AC83" i="2" s="1"/>
  <c r="AP28" i="1"/>
  <c r="AC81" i="2" s="1"/>
  <c r="AP26" i="1"/>
  <c r="AC79" i="2" s="1"/>
  <c r="AP24" i="1"/>
  <c r="AC77" i="2" s="1"/>
  <c r="AP22" i="1"/>
  <c r="AC75" i="2" s="1"/>
  <c r="AP20" i="1"/>
  <c r="AC73" i="2" s="1"/>
  <c r="AP18" i="1"/>
  <c r="AC71" i="2" s="1"/>
  <c r="AP16" i="1"/>
  <c r="AC69" i="2" s="1"/>
  <c r="AP14" i="1"/>
  <c r="AC67" i="2" s="1"/>
  <c r="AP12" i="1"/>
  <c r="AC65" i="2" s="1"/>
  <c r="AP10" i="1"/>
  <c r="AC63" i="2" s="1"/>
  <c r="AP8" i="1"/>
  <c r="AC61" i="2" s="1"/>
  <c r="AB57" i="2"/>
  <c r="D44" i="3" l="1"/>
  <c r="D43" i="3"/>
  <c r="D41" i="3"/>
  <c r="D42" i="3"/>
  <c r="F22" i="3"/>
  <c r="F21" i="3"/>
  <c r="F24" i="3"/>
  <c r="F23" i="3"/>
  <c r="K43" i="3"/>
  <c r="K41" i="3"/>
  <c r="K44" i="3"/>
  <c r="K42" i="3"/>
  <c r="K32" i="3"/>
  <c r="K33" i="3"/>
  <c r="K31" i="3"/>
  <c r="K34" i="3"/>
  <c r="J44" i="3"/>
  <c r="J42" i="3"/>
  <c r="J43" i="3"/>
  <c r="J41" i="3"/>
  <c r="J32" i="3"/>
  <c r="J34" i="3"/>
  <c r="J33" i="3"/>
  <c r="J31" i="3"/>
  <c r="I44" i="3"/>
  <c r="I43" i="3"/>
  <c r="I41" i="3"/>
  <c r="I42" i="3"/>
  <c r="I47" i="3" s="1"/>
  <c r="I32" i="3"/>
  <c r="I34" i="3"/>
  <c r="I33" i="3"/>
  <c r="I31" i="3"/>
  <c r="H44" i="3"/>
  <c r="H43" i="3"/>
  <c r="H41" i="3"/>
  <c r="H42" i="3"/>
  <c r="H32" i="3"/>
  <c r="H34" i="3"/>
  <c r="H33" i="3"/>
  <c r="H31" i="3"/>
  <c r="G44" i="3"/>
  <c r="G42" i="3"/>
  <c r="G43" i="3"/>
  <c r="G41" i="3"/>
  <c r="G34" i="3"/>
  <c r="G33" i="3"/>
  <c r="G32" i="3"/>
  <c r="G31" i="3"/>
  <c r="F41" i="3"/>
  <c r="F44" i="3"/>
  <c r="F43" i="3"/>
  <c r="F42" i="3"/>
  <c r="F34" i="3"/>
  <c r="F32" i="3"/>
  <c r="F33" i="3"/>
  <c r="F31" i="3"/>
  <c r="E42" i="3"/>
  <c r="E44" i="3"/>
  <c r="E43" i="3"/>
  <c r="E41" i="3"/>
  <c r="E32" i="3"/>
  <c r="E33" i="3"/>
  <c r="E34" i="3"/>
  <c r="E31" i="3"/>
  <c r="D32" i="3"/>
  <c r="D31" i="3"/>
  <c r="D34" i="3"/>
  <c r="D33" i="3"/>
  <c r="K22" i="3"/>
  <c r="K24" i="3"/>
  <c r="K23" i="3"/>
  <c r="K21" i="3"/>
  <c r="J24" i="3"/>
  <c r="J22" i="3"/>
  <c r="J23" i="3"/>
  <c r="J21" i="3"/>
  <c r="I24" i="3"/>
  <c r="I22" i="3"/>
  <c r="I23" i="3"/>
  <c r="I21" i="3"/>
  <c r="H24" i="3"/>
  <c r="H22" i="3"/>
  <c r="H23" i="3"/>
  <c r="H21" i="3"/>
  <c r="G24" i="3"/>
  <c r="G22" i="3"/>
  <c r="G23" i="3"/>
  <c r="G21" i="3"/>
  <c r="E24" i="3"/>
  <c r="E22" i="3"/>
  <c r="E21" i="3"/>
  <c r="E23" i="3"/>
  <c r="D22" i="3"/>
  <c r="D23" i="3"/>
  <c r="D24" i="3"/>
  <c r="D21" i="3"/>
  <c r="K14" i="3"/>
  <c r="K12" i="3"/>
  <c r="J12" i="3"/>
  <c r="J14" i="3"/>
  <c r="I12" i="3"/>
  <c r="I14" i="3"/>
  <c r="H14" i="3"/>
  <c r="H12" i="3"/>
  <c r="G12" i="3"/>
  <c r="G14" i="3"/>
  <c r="F12" i="3"/>
  <c r="F14" i="3"/>
  <c r="E14" i="3"/>
  <c r="E12" i="3"/>
  <c r="D10" i="3"/>
  <c r="D11" i="3" s="1"/>
  <c r="F25" i="3"/>
  <c r="K45" i="3"/>
  <c r="K35" i="3"/>
  <c r="J45" i="3"/>
  <c r="J35" i="3"/>
  <c r="I45" i="3"/>
  <c r="I35" i="3"/>
  <c r="H45" i="3"/>
  <c r="H35" i="3"/>
  <c r="G45" i="3"/>
  <c r="G35" i="3"/>
  <c r="F45" i="3"/>
  <c r="F35" i="3"/>
  <c r="E45" i="3"/>
  <c r="E35" i="3"/>
  <c r="K25" i="3"/>
  <c r="K11" i="3"/>
  <c r="K13" i="3"/>
  <c r="J25" i="3"/>
  <c r="J11" i="3"/>
  <c r="J13" i="3"/>
  <c r="I25" i="3"/>
  <c r="I11" i="3"/>
  <c r="I13" i="3"/>
  <c r="H25" i="3"/>
  <c r="H11" i="3"/>
  <c r="H13" i="3"/>
  <c r="G25" i="3"/>
  <c r="G11" i="3"/>
  <c r="G13" i="3"/>
  <c r="F11" i="3"/>
  <c r="F13" i="3"/>
  <c r="E25" i="3"/>
  <c r="E13" i="3"/>
  <c r="E11" i="3"/>
  <c r="K47" i="3" l="1"/>
  <c r="J47" i="3"/>
  <c r="R4" i="1"/>
  <c r="E57" i="2" s="1"/>
  <c r="R5" i="1"/>
  <c r="R17" i="1"/>
  <c r="R29" i="1"/>
  <c r="T17" i="1"/>
  <c r="R6" i="1"/>
  <c r="E59" i="2" s="1"/>
  <c r="R18" i="1"/>
  <c r="E71" i="2" s="1"/>
  <c r="R30" i="1"/>
  <c r="S10" i="1"/>
  <c r="F63" i="2" s="1"/>
  <c r="R7" i="1"/>
  <c r="E60" i="2" s="1"/>
  <c r="R19" i="1"/>
  <c r="E72" i="2" s="1"/>
  <c r="S4" i="1"/>
  <c r="F57" i="2" s="1"/>
  <c r="R10" i="1"/>
  <c r="E63" i="2" s="1"/>
  <c r="R11" i="1"/>
  <c r="E64" i="2" s="1"/>
  <c r="R12" i="1"/>
  <c r="R13" i="1"/>
  <c r="E66" i="2" s="1"/>
  <c r="R14" i="1"/>
  <c r="R27" i="1"/>
  <c r="R16" i="1"/>
  <c r="E69" i="2" s="1"/>
  <c r="R28" i="1"/>
  <c r="E81" i="2" s="1"/>
  <c r="Q4" i="1"/>
  <c r="R8" i="1"/>
  <c r="E61" i="2" s="1"/>
  <c r="R20" i="1"/>
  <c r="E73" i="2" s="1"/>
  <c r="T4" i="1"/>
  <c r="G57" i="2" s="1"/>
  <c r="R9" i="1"/>
  <c r="E62" i="2" s="1"/>
  <c r="R21" i="1"/>
  <c r="E74" i="2" s="1"/>
  <c r="R22" i="1"/>
  <c r="R23" i="1"/>
  <c r="R24" i="1"/>
  <c r="R25" i="1"/>
  <c r="R26" i="1"/>
  <c r="E79" i="2" s="1"/>
  <c r="R15" i="1"/>
  <c r="E68" i="2" s="1"/>
  <c r="J39" i="3"/>
  <c r="J37" i="3"/>
  <c r="K37" i="3"/>
  <c r="E49" i="3"/>
  <c r="H49" i="3"/>
  <c r="I49" i="3"/>
  <c r="K49" i="3"/>
  <c r="I39" i="3"/>
  <c r="G49" i="3"/>
  <c r="I37" i="3"/>
  <c r="J49" i="3"/>
  <c r="K39" i="3"/>
  <c r="F49" i="3"/>
  <c r="F27" i="3"/>
  <c r="F29" i="3"/>
  <c r="H47" i="3"/>
  <c r="H37" i="3"/>
  <c r="H39" i="3"/>
  <c r="G47" i="3"/>
  <c r="G39" i="3"/>
  <c r="G37" i="3"/>
  <c r="K29" i="3"/>
  <c r="J27" i="3"/>
  <c r="I29" i="3"/>
  <c r="H27" i="3"/>
  <c r="G29" i="3"/>
  <c r="E27" i="3"/>
  <c r="F47" i="3"/>
  <c r="F39" i="3"/>
  <c r="F37" i="3"/>
  <c r="E47" i="3"/>
  <c r="E37" i="3"/>
  <c r="E39" i="3"/>
  <c r="K27" i="3"/>
  <c r="J29" i="3"/>
  <c r="I27" i="3"/>
  <c r="H29" i="3"/>
  <c r="G27" i="3"/>
  <c r="E29" i="3"/>
  <c r="K46" i="3"/>
  <c r="K48" i="3"/>
  <c r="J48" i="3"/>
  <c r="I46" i="3"/>
  <c r="F28" i="3"/>
  <c r="F26" i="3"/>
  <c r="K36" i="3"/>
  <c r="J46" i="3"/>
  <c r="D13" i="3"/>
  <c r="E18" i="3" s="1"/>
  <c r="K38" i="3"/>
  <c r="J38" i="3"/>
  <c r="J36" i="3"/>
  <c r="I48" i="3"/>
  <c r="I38" i="3"/>
  <c r="I36" i="3"/>
  <c r="I15" i="3"/>
  <c r="H15" i="3"/>
  <c r="J15" i="3"/>
  <c r="G15" i="3"/>
  <c r="F15" i="3"/>
  <c r="E15" i="3"/>
  <c r="D12" i="3"/>
  <c r="D14" i="3"/>
  <c r="G38" i="3"/>
  <c r="G36" i="3"/>
  <c r="K15" i="3"/>
  <c r="H46" i="3"/>
  <c r="H48" i="3"/>
  <c r="H38" i="3"/>
  <c r="H36" i="3"/>
  <c r="G46" i="3"/>
  <c r="G48" i="3"/>
  <c r="K16" i="3"/>
  <c r="J28" i="3"/>
  <c r="I26" i="3"/>
  <c r="H28" i="3"/>
  <c r="G28" i="3"/>
  <c r="E28" i="3"/>
  <c r="F48" i="3"/>
  <c r="F46" i="3"/>
  <c r="F38" i="3"/>
  <c r="F36" i="3"/>
  <c r="E48" i="3"/>
  <c r="E46" i="3"/>
  <c r="E36" i="3"/>
  <c r="E38" i="3"/>
  <c r="K28" i="3"/>
  <c r="K26" i="3"/>
  <c r="J26" i="3"/>
  <c r="I28" i="3"/>
  <c r="I16" i="3"/>
  <c r="H26" i="3"/>
  <c r="H16" i="3"/>
  <c r="G26" i="3"/>
  <c r="E26" i="3"/>
  <c r="E16" i="3"/>
  <c r="Q14" i="1"/>
  <c r="D67" i="2" s="1"/>
  <c r="Q15" i="1"/>
  <c r="D68" i="2" s="1"/>
  <c r="Q29" i="1"/>
  <c r="D82" i="2" s="1"/>
  <c r="T21" i="1"/>
  <c r="G74" i="2" s="1"/>
  <c r="T23" i="1"/>
  <c r="G76" i="2" s="1"/>
  <c r="T26" i="1"/>
  <c r="G79" i="2" s="1"/>
  <c r="S14" i="1"/>
  <c r="F67" i="2" s="1"/>
  <c r="S17" i="1"/>
  <c r="F70" i="2" s="1"/>
  <c r="S16" i="1"/>
  <c r="F69" i="2" s="1"/>
  <c r="S13" i="1"/>
  <c r="F66" i="2" s="1"/>
  <c r="T10" i="1"/>
  <c r="G63" i="2" s="1"/>
  <c r="S28" i="1"/>
  <c r="F81" i="2" s="1"/>
  <c r="Q5" i="1"/>
  <c r="D58" i="2" s="1"/>
  <c r="S22" i="1"/>
  <c r="F75" i="2" s="1"/>
  <c r="T8" i="1"/>
  <c r="G61" i="2" s="1"/>
  <c r="T20" i="1"/>
  <c r="G73" i="2" s="1"/>
  <c r="Q30" i="1"/>
  <c r="D83" i="2" s="1"/>
  <c r="T24" i="1"/>
  <c r="G77" i="2" s="1"/>
  <c r="G70" i="2"/>
  <c r="T19" i="1"/>
  <c r="G72" i="2" s="1"/>
  <c r="S8" i="1"/>
  <c r="F61" i="2" s="1"/>
  <c r="S5" i="1"/>
  <c r="F58" i="2" s="1"/>
  <c r="E83" i="2"/>
  <c r="T28" i="1"/>
  <c r="G81" i="2" s="1"/>
  <c r="T12" i="1"/>
  <c r="G65" i="2" s="1"/>
  <c r="S9" i="1"/>
  <c r="F62" i="2" s="1"/>
  <c r="S15" i="1"/>
  <c r="F68" i="2" s="1"/>
  <c r="Q7" i="1"/>
  <c r="D60" i="2" s="1"/>
  <c r="Q11" i="1"/>
  <c r="D64" i="2" s="1"/>
  <c r="S6" i="1"/>
  <c r="F59" i="2" s="1"/>
  <c r="S29" i="1"/>
  <c r="F82" i="2" s="1"/>
  <c r="T29" i="1"/>
  <c r="G82" i="2" s="1"/>
  <c r="E70" i="2"/>
  <c r="Q9" i="1"/>
  <c r="D62" i="2" s="1"/>
  <c r="T27" i="1"/>
  <c r="G80" i="2" s="1"/>
  <c r="S30" i="1"/>
  <c r="F83" i="2" s="1"/>
  <c r="T25" i="1"/>
  <c r="G78" i="2" s="1"/>
  <c r="Q25" i="1"/>
  <c r="D78" i="2" s="1"/>
  <c r="Q20" i="1"/>
  <c r="D73" i="2" s="1"/>
  <c r="T13" i="1"/>
  <c r="G66" i="2" s="1"/>
  <c r="T15" i="1"/>
  <c r="G68" i="2" s="1"/>
  <c r="S27" i="1"/>
  <c r="F80" i="2" s="1"/>
  <c r="E65" i="2"/>
  <c r="E78" i="2"/>
  <c r="E80" i="2"/>
  <c r="T16" i="1"/>
  <c r="G69" i="2" s="1"/>
  <c r="Q17" i="1"/>
  <c r="D70" i="2" s="1"/>
  <c r="Q12" i="1"/>
  <c r="D65" i="2" s="1"/>
  <c r="E58" i="2"/>
  <c r="Q6" i="1"/>
  <c r="D59" i="2" s="1"/>
  <c r="S21" i="1"/>
  <c r="F74" i="2" s="1"/>
  <c r="Q28" i="1"/>
  <c r="D81" i="2" s="1"/>
  <c r="Q23" i="1"/>
  <c r="D76" i="2" s="1"/>
  <c r="Q26" i="1"/>
  <c r="D79" i="2" s="1"/>
  <c r="Q21" i="1"/>
  <c r="D74" i="2" s="1"/>
  <c r="Q10" i="1"/>
  <c r="D63" i="2" s="1"/>
  <c r="T14" i="1"/>
  <c r="G67" i="2" s="1"/>
  <c r="S16" i="2" s="1"/>
  <c r="T9" i="1"/>
  <c r="G62" i="2" s="1"/>
  <c r="T11" i="1"/>
  <c r="G64" i="2" s="1"/>
  <c r="S18" i="1"/>
  <c r="F71" i="2" s="1"/>
  <c r="S20" i="1"/>
  <c r="F73" i="2" s="1"/>
  <c r="S19" i="1"/>
  <c r="F72" i="2" s="1"/>
  <c r="E76" i="2"/>
  <c r="T18" i="1"/>
  <c r="G71" i="2" s="1"/>
  <c r="E75" i="2"/>
  <c r="Q13" i="1"/>
  <c r="D66" i="2" s="1"/>
  <c r="Q27" i="1"/>
  <c r="D80" i="2" s="1"/>
  <c r="S25" i="1"/>
  <c r="F78" i="2" s="1"/>
  <c r="S7" i="1"/>
  <c r="F60" i="2" s="1"/>
  <c r="E82" i="2"/>
  <c r="Q8" i="1"/>
  <c r="D61" i="2" s="1"/>
  <c r="T6" i="1"/>
  <c r="G59" i="2" s="1"/>
  <c r="T22" i="1"/>
  <c r="G75" i="2" s="1"/>
  <c r="S26" i="1"/>
  <c r="F79" i="2" s="1"/>
  <c r="Q24" i="1"/>
  <c r="D77" i="2" s="1"/>
  <c r="Q18" i="1"/>
  <c r="D71" i="2" s="1"/>
  <c r="Q22" i="1"/>
  <c r="D75" i="2" s="1"/>
  <c r="Q16" i="1"/>
  <c r="D69" i="2" s="1"/>
  <c r="T5" i="1"/>
  <c r="G58" i="2" s="1"/>
  <c r="T7" i="1"/>
  <c r="G60" i="2" s="1"/>
  <c r="S12" i="1"/>
  <c r="F65" i="2" s="1"/>
  <c r="S11" i="1"/>
  <c r="F64" i="2" s="1"/>
  <c r="S23" i="1"/>
  <c r="F76" i="2" s="1"/>
  <c r="E77" i="2"/>
  <c r="S24" i="1"/>
  <c r="F77" i="2" s="1"/>
  <c r="Q19" i="1"/>
  <c r="D72" i="2" s="1"/>
  <c r="T30" i="1"/>
  <c r="G83" i="2" s="1"/>
  <c r="K18" i="3" l="1"/>
  <c r="J18" i="3"/>
  <c r="G18" i="3"/>
  <c r="F18" i="3"/>
  <c r="H18" i="3"/>
  <c r="I18" i="3"/>
  <c r="J16" i="3"/>
  <c r="G16" i="3"/>
  <c r="F16" i="3"/>
  <c r="K17" i="3"/>
  <c r="H17" i="3"/>
  <c r="J17" i="3"/>
  <c r="I17" i="3"/>
  <c r="G17" i="3"/>
  <c r="F17" i="3"/>
  <c r="E17" i="3"/>
  <c r="K19" i="3"/>
  <c r="J19" i="3"/>
  <c r="I19" i="3"/>
  <c r="G19" i="3"/>
  <c r="E19" i="3"/>
  <c r="H19" i="3"/>
  <c r="F19" i="3"/>
  <c r="E67" i="2"/>
  <c r="Q16" i="2" s="1"/>
  <c r="D57" i="2"/>
  <c r="H6" i="2" s="1"/>
  <c r="T16" i="2"/>
  <c r="L16" i="2"/>
  <c r="X16" i="2"/>
  <c r="AF16" i="2"/>
  <c r="H16" i="2"/>
  <c r="AB16" i="2"/>
  <c r="P16" i="2"/>
  <c r="T17" i="2"/>
  <c r="X17" i="2"/>
  <c r="H17" i="2"/>
  <c r="P17" i="2"/>
  <c r="AB17" i="2"/>
  <c r="L17" i="2"/>
  <c r="AF17" i="2"/>
  <c r="AE6" i="2"/>
  <c r="W6" i="2"/>
  <c r="AA6" i="2"/>
  <c r="AI6" i="2"/>
  <c r="K6" i="2"/>
  <c r="O6" i="2"/>
  <c r="S6" i="2"/>
  <c r="T31" i="2"/>
  <c r="H31" i="2"/>
  <c r="AB31" i="2"/>
  <c r="X31" i="2"/>
  <c r="L31" i="2"/>
  <c r="P31" i="2"/>
  <c r="AF31" i="2"/>
  <c r="W23" i="2"/>
  <c r="AA23" i="2"/>
  <c r="AI23" i="2"/>
  <c r="K23" i="2"/>
  <c r="AE23" i="2"/>
  <c r="O23" i="2"/>
  <c r="S23" i="2"/>
  <c r="AI25" i="2"/>
  <c r="AA25" i="2"/>
  <c r="AE25" i="2"/>
  <c r="W25" i="2"/>
  <c r="K25" i="2"/>
  <c r="O25" i="2"/>
  <c r="S25" i="2"/>
  <c r="AI28" i="2"/>
  <c r="AE28" i="2"/>
  <c r="K28" i="2"/>
  <c r="W28" i="2"/>
  <c r="AA28" i="2"/>
  <c r="O28" i="2"/>
  <c r="S28" i="2"/>
  <c r="AH16" i="2"/>
  <c r="AD16" i="2"/>
  <c r="Z16" i="2"/>
  <c r="V16" i="2"/>
  <c r="J16" i="2"/>
  <c r="N16" i="2"/>
  <c r="R16" i="2"/>
  <c r="AH19" i="2"/>
  <c r="Z19" i="2"/>
  <c r="J19" i="2"/>
  <c r="V19" i="2"/>
  <c r="AD19" i="2"/>
  <c r="N19" i="2"/>
  <c r="R19" i="2"/>
  <c r="AD18" i="2"/>
  <c r="AH18" i="2"/>
  <c r="Z18" i="2"/>
  <c r="V18" i="2"/>
  <c r="J18" i="2"/>
  <c r="N18" i="2"/>
  <c r="R18" i="2"/>
  <c r="Z15" i="2"/>
  <c r="AD15" i="2"/>
  <c r="V15" i="2"/>
  <c r="J15" i="2"/>
  <c r="N15" i="2"/>
  <c r="R15" i="2"/>
  <c r="AH15" i="2"/>
  <c r="AG13" i="2"/>
  <c r="U13" i="2"/>
  <c r="I13" i="2"/>
  <c r="AC13" i="2"/>
  <c r="M13" i="2"/>
  <c r="Y13" i="2"/>
  <c r="Q13" i="2"/>
  <c r="AG18" i="2"/>
  <c r="U18" i="2"/>
  <c r="Y18" i="2"/>
  <c r="M18" i="2"/>
  <c r="AC18" i="2"/>
  <c r="I18" i="2"/>
  <c r="Q18" i="2"/>
  <c r="AA12" i="2"/>
  <c r="K12" i="2"/>
  <c r="W12" i="2"/>
  <c r="AE12" i="2"/>
  <c r="AI12" i="2"/>
  <c r="O12" i="2"/>
  <c r="S12" i="2"/>
  <c r="Z30" i="2"/>
  <c r="V30" i="2"/>
  <c r="J30" i="2"/>
  <c r="AH30" i="2"/>
  <c r="AD30" i="2"/>
  <c r="N30" i="2"/>
  <c r="R30" i="2"/>
  <c r="P7" i="2"/>
  <c r="AB7" i="2"/>
  <c r="X7" i="2"/>
  <c r="L7" i="2"/>
  <c r="H7" i="2"/>
  <c r="T7" i="2"/>
  <c r="AF7" i="2"/>
  <c r="AH24" i="2"/>
  <c r="AD24" i="2"/>
  <c r="Z24" i="2"/>
  <c r="V24" i="2"/>
  <c r="J24" i="2"/>
  <c r="N24" i="2"/>
  <c r="R24" i="2"/>
  <c r="AI10" i="2"/>
  <c r="AA10" i="2"/>
  <c r="K10" i="2"/>
  <c r="W10" i="2"/>
  <c r="AE10" i="2"/>
  <c r="O10" i="2"/>
  <c r="S10" i="2"/>
  <c r="AI22" i="2"/>
  <c r="AA22" i="2"/>
  <c r="W22" i="2"/>
  <c r="K22" i="2"/>
  <c r="AE22" i="2"/>
  <c r="O22" i="2"/>
  <c r="S22" i="2"/>
  <c r="T32" i="2"/>
  <c r="H32" i="2"/>
  <c r="AF32" i="2"/>
  <c r="P32" i="2"/>
  <c r="AB32" i="2"/>
  <c r="X32" i="2"/>
  <c r="L32" i="2"/>
  <c r="AI26" i="2"/>
  <c r="AA26" i="2"/>
  <c r="K26" i="2"/>
  <c r="W26" i="2"/>
  <c r="AE26" i="2"/>
  <c r="O26" i="2"/>
  <c r="S26" i="2"/>
  <c r="W19" i="2"/>
  <c r="AI19" i="2"/>
  <c r="AE19" i="2"/>
  <c r="AA19" i="2"/>
  <c r="K19" i="2"/>
  <c r="O19" i="2"/>
  <c r="S19" i="2"/>
  <c r="AI21" i="2"/>
  <c r="AA21" i="2"/>
  <c r="K21" i="2"/>
  <c r="AE21" i="2"/>
  <c r="W21" i="2"/>
  <c r="O21" i="2"/>
  <c r="S21" i="2"/>
  <c r="AD10" i="2"/>
  <c r="Z10" i="2"/>
  <c r="AH10" i="2"/>
  <c r="J10" i="2"/>
  <c r="V10" i="2"/>
  <c r="N10" i="2"/>
  <c r="R10" i="2"/>
  <c r="AD7" i="2"/>
  <c r="V7" i="2"/>
  <c r="J7" i="2"/>
  <c r="AH7" i="2"/>
  <c r="Z7" i="2"/>
  <c r="N7" i="2"/>
  <c r="R7" i="2"/>
  <c r="I9" i="2"/>
  <c r="AC9" i="2"/>
  <c r="U9" i="2"/>
  <c r="AG9" i="2"/>
  <c r="M9" i="2"/>
  <c r="Y9" i="2"/>
  <c r="Q9" i="2"/>
  <c r="AC32" i="2"/>
  <c r="I32" i="2"/>
  <c r="Y32" i="2"/>
  <c r="AG32" i="2"/>
  <c r="U32" i="2"/>
  <c r="M32" i="2"/>
  <c r="Q32" i="2"/>
  <c r="W30" i="2"/>
  <c r="AA30" i="2"/>
  <c r="AI30" i="2"/>
  <c r="AE30" i="2"/>
  <c r="K30" i="2"/>
  <c r="O30" i="2"/>
  <c r="S30" i="2"/>
  <c r="AI14" i="2"/>
  <c r="AA14" i="2"/>
  <c r="W14" i="2"/>
  <c r="AE14" i="2"/>
  <c r="K14" i="2"/>
  <c r="O14" i="2"/>
  <c r="S14" i="2"/>
  <c r="V11" i="2"/>
  <c r="AH11" i="2"/>
  <c r="AD11" i="2"/>
  <c r="Z11" i="2"/>
  <c r="J11" i="2"/>
  <c r="N11" i="2"/>
  <c r="R11" i="2"/>
  <c r="AD17" i="2"/>
  <c r="V17" i="2"/>
  <c r="J17" i="2"/>
  <c r="AH17" i="2"/>
  <c r="Z17" i="2"/>
  <c r="N17" i="2"/>
  <c r="R17" i="2"/>
  <c r="T9" i="2"/>
  <c r="P9" i="2"/>
  <c r="AF9" i="2"/>
  <c r="X9" i="2"/>
  <c r="L9" i="2"/>
  <c r="H9" i="2"/>
  <c r="AB9" i="2"/>
  <c r="T13" i="2"/>
  <c r="AB13" i="2"/>
  <c r="X13" i="2"/>
  <c r="L13" i="2"/>
  <c r="AF13" i="2"/>
  <c r="P13" i="2"/>
  <c r="H13" i="2"/>
  <c r="AH8" i="2"/>
  <c r="AD8" i="2"/>
  <c r="Z8" i="2"/>
  <c r="V8" i="2"/>
  <c r="J8" i="2"/>
  <c r="N8" i="2"/>
  <c r="R8" i="2"/>
  <c r="AD31" i="2"/>
  <c r="AH31" i="2"/>
  <c r="Z31" i="2"/>
  <c r="V31" i="2"/>
  <c r="J31" i="2"/>
  <c r="N31" i="2"/>
  <c r="R31" i="2"/>
  <c r="AC22" i="2"/>
  <c r="I22" i="2"/>
  <c r="Y22" i="2"/>
  <c r="U22" i="2"/>
  <c r="AG22" i="2"/>
  <c r="M22" i="2"/>
  <c r="Q22" i="2"/>
  <c r="AI31" i="2"/>
  <c r="K31" i="2"/>
  <c r="W31" i="2"/>
  <c r="AA31" i="2"/>
  <c r="AE31" i="2"/>
  <c r="O31" i="2"/>
  <c r="S31" i="2"/>
  <c r="AC19" i="2"/>
  <c r="I19" i="2"/>
  <c r="U19" i="2"/>
  <c r="AG19" i="2"/>
  <c r="Y19" i="2"/>
  <c r="M19" i="2"/>
  <c r="Q19" i="2"/>
  <c r="T11" i="2"/>
  <c r="L11" i="2"/>
  <c r="P11" i="2"/>
  <c r="AF11" i="2"/>
  <c r="AB11" i="2"/>
  <c r="X11" i="2"/>
  <c r="H11" i="2"/>
  <c r="AA29" i="2"/>
  <c r="AE29" i="2"/>
  <c r="W29" i="2"/>
  <c r="AI29" i="2"/>
  <c r="O29" i="2"/>
  <c r="K29" i="2"/>
  <c r="S29" i="2"/>
  <c r="AH32" i="2"/>
  <c r="AD32" i="2"/>
  <c r="Z32" i="2"/>
  <c r="V32" i="2"/>
  <c r="J32" i="2"/>
  <c r="N32" i="2"/>
  <c r="R32" i="2"/>
  <c r="AI27" i="2"/>
  <c r="K27" i="2"/>
  <c r="W27" i="2"/>
  <c r="AE27" i="2"/>
  <c r="AA27" i="2"/>
  <c r="O27" i="2"/>
  <c r="S27" i="2"/>
  <c r="T27" i="2"/>
  <c r="H27" i="2"/>
  <c r="L27" i="2"/>
  <c r="AB27" i="2"/>
  <c r="X27" i="2"/>
  <c r="AF27" i="2"/>
  <c r="P27" i="2"/>
  <c r="T22" i="2"/>
  <c r="AF22" i="2"/>
  <c r="X22" i="2"/>
  <c r="H22" i="2"/>
  <c r="P22" i="2"/>
  <c r="L22" i="2"/>
  <c r="AB22" i="2"/>
  <c r="W15" i="2"/>
  <c r="AE15" i="2"/>
  <c r="AI15" i="2"/>
  <c r="AA15" i="2"/>
  <c r="K15" i="2"/>
  <c r="O15" i="2"/>
  <c r="S15" i="2"/>
  <c r="AI17" i="2"/>
  <c r="AA17" i="2"/>
  <c r="AE17" i="2"/>
  <c r="K17" i="2"/>
  <c r="W17" i="2"/>
  <c r="O17" i="2"/>
  <c r="S17" i="2"/>
  <c r="AH29" i="2"/>
  <c r="AD29" i="2"/>
  <c r="Z29" i="2"/>
  <c r="V29" i="2"/>
  <c r="J29" i="2"/>
  <c r="N29" i="2"/>
  <c r="R29" i="2"/>
  <c r="I6" i="2"/>
  <c r="U6" i="2"/>
  <c r="AC6" i="2"/>
  <c r="M6" i="2"/>
  <c r="Y6" i="2"/>
  <c r="AG6" i="2"/>
  <c r="Q6" i="2"/>
  <c r="U23" i="2"/>
  <c r="I23" i="2"/>
  <c r="AG23" i="2"/>
  <c r="Y23" i="2"/>
  <c r="M23" i="2"/>
  <c r="AC23" i="2"/>
  <c r="Q23" i="2"/>
  <c r="AC30" i="2"/>
  <c r="Y30" i="2"/>
  <c r="AG30" i="2"/>
  <c r="I30" i="2"/>
  <c r="U30" i="2"/>
  <c r="M30" i="2"/>
  <c r="Q30" i="2"/>
  <c r="U14" i="2"/>
  <c r="AG14" i="2"/>
  <c r="AC14" i="2"/>
  <c r="Y14" i="2"/>
  <c r="I14" i="2"/>
  <c r="M14" i="2"/>
  <c r="Q14" i="2"/>
  <c r="U27" i="2"/>
  <c r="AG27" i="2"/>
  <c r="AC27" i="2"/>
  <c r="Y27" i="2"/>
  <c r="M27" i="2"/>
  <c r="I27" i="2"/>
  <c r="Q27" i="2"/>
  <c r="AC29" i="2"/>
  <c r="Y29" i="2"/>
  <c r="I29" i="2"/>
  <c r="U29" i="2"/>
  <c r="M29" i="2"/>
  <c r="AG29" i="2"/>
  <c r="Q29" i="2"/>
  <c r="AI18" i="2"/>
  <c r="AA18" i="2"/>
  <c r="W18" i="2"/>
  <c r="AE18" i="2"/>
  <c r="K18" i="2"/>
  <c r="O18" i="2"/>
  <c r="S18" i="2"/>
  <c r="T19" i="2"/>
  <c r="P19" i="2"/>
  <c r="AB19" i="2"/>
  <c r="X19" i="2"/>
  <c r="H19" i="2"/>
  <c r="L19" i="2"/>
  <c r="AF19" i="2"/>
  <c r="T14" i="2"/>
  <c r="AB14" i="2"/>
  <c r="L14" i="2"/>
  <c r="P14" i="2"/>
  <c r="AF14" i="2"/>
  <c r="X14" i="2"/>
  <c r="H14" i="2"/>
  <c r="AC7" i="2"/>
  <c r="I7" i="2"/>
  <c r="U7" i="2"/>
  <c r="Y7" i="2"/>
  <c r="M7" i="2"/>
  <c r="AG7" i="2"/>
  <c r="Q7" i="2"/>
  <c r="T8" i="2"/>
  <c r="X8" i="2"/>
  <c r="H8" i="2"/>
  <c r="P8" i="2"/>
  <c r="AB8" i="2"/>
  <c r="L8" i="2"/>
  <c r="AF8" i="2"/>
  <c r="AH23" i="2"/>
  <c r="AD23" i="2"/>
  <c r="Z23" i="2"/>
  <c r="V23" i="2"/>
  <c r="J23" i="2"/>
  <c r="N23" i="2"/>
  <c r="R23" i="2"/>
  <c r="T30" i="2"/>
  <c r="AB30" i="2"/>
  <c r="P30" i="2"/>
  <c r="X30" i="2"/>
  <c r="L30" i="2"/>
  <c r="AF30" i="2"/>
  <c r="H30" i="2"/>
  <c r="T25" i="2"/>
  <c r="L25" i="2"/>
  <c r="X25" i="2"/>
  <c r="H25" i="2"/>
  <c r="AF25" i="2"/>
  <c r="AB25" i="2"/>
  <c r="P25" i="2"/>
  <c r="AB28" i="2"/>
  <c r="X28" i="2"/>
  <c r="L28" i="2"/>
  <c r="AF28" i="2"/>
  <c r="P28" i="2"/>
  <c r="T28" i="2"/>
  <c r="H28" i="2"/>
  <c r="AB23" i="2"/>
  <c r="X23" i="2"/>
  <c r="P23" i="2"/>
  <c r="L23" i="2"/>
  <c r="T23" i="2"/>
  <c r="H23" i="2"/>
  <c r="AF23" i="2"/>
  <c r="T12" i="2"/>
  <c r="L12" i="2"/>
  <c r="X12" i="2"/>
  <c r="H12" i="2"/>
  <c r="AF12" i="2"/>
  <c r="AB12" i="2"/>
  <c r="P12" i="2"/>
  <c r="K16" i="2"/>
  <c r="AI16" i="2"/>
  <c r="W16" i="2"/>
  <c r="AE16" i="2"/>
  <c r="AA16" i="2"/>
  <c r="O16" i="2"/>
  <c r="AI11" i="2"/>
  <c r="W11" i="2"/>
  <c r="AE11" i="2"/>
  <c r="K11" i="2"/>
  <c r="AA11" i="2"/>
  <c r="O11" i="2"/>
  <c r="S11" i="2"/>
  <c r="AE13" i="2"/>
  <c r="K13" i="2"/>
  <c r="W13" i="2"/>
  <c r="AA13" i="2"/>
  <c r="AI13" i="2"/>
  <c r="O13" i="2"/>
  <c r="S13" i="2"/>
  <c r="AH20" i="2"/>
  <c r="Z20" i="2"/>
  <c r="J20" i="2"/>
  <c r="AD20" i="2"/>
  <c r="V20" i="2"/>
  <c r="N20" i="2"/>
  <c r="R20" i="2"/>
  <c r="V22" i="2"/>
  <c r="Z22" i="2"/>
  <c r="J22" i="2"/>
  <c r="AD22" i="2"/>
  <c r="AH22" i="2"/>
  <c r="N22" i="2"/>
  <c r="R22" i="2"/>
  <c r="AD21" i="2"/>
  <c r="Z21" i="2"/>
  <c r="V21" i="2"/>
  <c r="J21" i="2"/>
  <c r="AH21" i="2"/>
  <c r="N21" i="2"/>
  <c r="R21" i="2"/>
  <c r="AH6" i="2"/>
  <c r="AD6" i="2"/>
  <c r="J6" i="2"/>
  <c r="Z6" i="2"/>
  <c r="V6" i="2"/>
  <c r="N6" i="2"/>
  <c r="R6" i="2"/>
  <c r="U28" i="2"/>
  <c r="AG28" i="2"/>
  <c r="I28" i="2"/>
  <c r="AC28" i="2"/>
  <c r="Y28" i="2"/>
  <c r="M28" i="2"/>
  <c r="Q28" i="2"/>
  <c r="I12" i="2"/>
  <c r="AG12" i="2"/>
  <c r="U12" i="2"/>
  <c r="Y12" i="2"/>
  <c r="AC12" i="2"/>
  <c r="M12" i="2"/>
  <c r="Q12" i="2"/>
  <c r="Y11" i="2"/>
  <c r="AG11" i="2"/>
  <c r="U11" i="2"/>
  <c r="I11" i="2"/>
  <c r="M11" i="2"/>
  <c r="AC11" i="2"/>
  <c r="Q11" i="2"/>
  <c r="AG25" i="2"/>
  <c r="Y25" i="2"/>
  <c r="I25" i="2"/>
  <c r="AC25" i="2"/>
  <c r="M25" i="2"/>
  <c r="U25" i="2"/>
  <c r="Q25" i="2"/>
  <c r="AI20" i="2"/>
  <c r="AE20" i="2"/>
  <c r="K20" i="2"/>
  <c r="W20" i="2"/>
  <c r="AA20" i="2"/>
  <c r="O20" i="2"/>
  <c r="S20" i="2"/>
  <c r="Y24" i="2"/>
  <c r="I24" i="2"/>
  <c r="AC24" i="2"/>
  <c r="AG24" i="2"/>
  <c r="M24" i="2"/>
  <c r="U24" i="2"/>
  <c r="Q24" i="2"/>
  <c r="Y15" i="2"/>
  <c r="AG15" i="2"/>
  <c r="AC15" i="2"/>
  <c r="M15" i="2"/>
  <c r="U15" i="2"/>
  <c r="I15" i="2"/>
  <c r="Q15" i="2"/>
  <c r="T15" i="2"/>
  <c r="L15" i="2"/>
  <c r="H15" i="2"/>
  <c r="AF15" i="2"/>
  <c r="P15" i="2"/>
  <c r="AB15" i="2"/>
  <c r="X15" i="2"/>
  <c r="T29" i="2"/>
  <c r="AF29" i="2"/>
  <c r="P29" i="2"/>
  <c r="AB29" i="2"/>
  <c r="L29" i="2"/>
  <c r="H29" i="2"/>
  <c r="X29" i="2"/>
  <c r="Z27" i="2"/>
  <c r="AH27" i="2"/>
  <c r="AD27" i="2"/>
  <c r="V27" i="2"/>
  <c r="J27" i="2"/>
  <c r="N27" i="2"/>
  <c r="R27" i="2"/>
  <c r="Z9" i="2"/>
  <c r="AH9" i="2"/>
  <c r="V9" i="2"/>
  <c r="AD9" i="2"/>
  <c r="N9" i="2"/>
  <c r="J9" i="2"/>
  <c r="R9" i="2"/>
  <c r="Y31" i="2"/>
  <c r="AG31" i="2"/>
  <c r="U31" i="2"/>
  <c r="I31" i="2"/>
  <c r="AC31" i="2"/>
  <c r="M31" i="2"/>
  <c r="Q31" i="2"/>
  <c r="T10" i="2"/>
  <c r="AF10" i="2"/>
  <c r="X10" i="2"/>
  <c r="AB10" i="2"/>
  <c r="P10" i="2"/>
  <c r="L10" i="2"/>
  <c r="H10" i="2"/>
  <c r="AA8" i="2"/>
  <c r="W8" i="2"/>
  <c r="AE8" i="2"/>
  <c r="K8" i="2"/>
  <c r="AI8" i="2"/>
  <c r="O8" i="2"/>
  <c r="S8" i="2"/>
  <c r="AI24" i="2"/>
  <c r="AE24" i="2"/>
  <c r="K24" i="2"/>
  <c r="W24" i="2"/>
  <c r="AA24" i="2"/>
  <c r="O24" i="2"/>
  <c r="S24" i="2"/>
  <c r="AH28" i="2"/>
  <c r="Z28" i="2"/>
  <c r="V28" i="2"/>
  <c r="AD28" i="2"/>
  <c r="J28" i="2"/>
  <c r="N28" i="2"/>
  <c r="R28" i="2"/>
  <c r="AC20" i="2"/>
  <c r="I20" i="2"/>
  <c r="M20" i="2"/>
  <c r="AG20" i="2"/>
  <c r="U20" i="2"/>
  <c r="Y20" i="2"/>
  <c r="Q20" i="2"/>
  <c r="T26" i="2"/>
  <c r="AF26" i="2"/>
  <c r="H26" i="2"/>
  <c r="P26" i="2"/>
  <c r="L26" i="2"/>
  <c r="AB26" i="2"/>
  <c r="X26" i="2"/>
  <c r="T20" i="2"/>
  <c r="AB20" i="2"/>
  <c r="X20" i="2"/>
  <c r="P20" i="2"/>
  <c r="AF20" i="2"/>
  <c r="H20" i="2"/>
  <c r="L20" i="2"/>
  <c r="T24" i="2"/>
  <c r="L24" i="2"/>
  <c r="P24" i="2"/>
  <c r="X24" i="2"/>
  <c r="AF24" i="2"/>
  <c r="H24" i="2"/>
  <c r="AB24" i="2"/>
  <c r="AF18" i="2"/>
  <c r="X18" i="2"/>
  <c r="H18" i="2"/>
  <c r="AB18" i="2"/>
  <c r="P18" i="2"/>
  <c r="L18" i="2"/>
  <c r="T18" i="2"/>
  <c r="AI7" i="2"/>
  <c r="W7" i="2"/>
  <c r="AE7" i="2"/>
  <c r="AA7" i="2"/>
  <c r="K7" i="2"/>
  <c r="O7" i="2"/>
  <c r="S7" i="2"/>
  <c r="K9" i="2"/>
  <c r="AE9" i="2"/>
  <c r="W9" i="2"/>
  <c r="AI9" i="2"/>
  <c r="AA9" i="2"/>
  <c r="O9" i="2"/>
  <c r="S9" i="2"/>
  <c r="V14" i="2"/>
  <c r="AD14" i="2"/>
  <c r="AH14" i="2"/>
  <c r="Z14" i="2"/>
  <c r="J14" i="2"/>
  <c r="N14" i="2"/>
  <c r="R14" i="2"/>
  <c r="J12" i="2"/>
  <c r="V12" i="2"/>
  <c r="AD12" i="2"/>
  <c r="AH12" i="2"/>
  <c r="N12" i="2"/>
  <c r="Z12" i="2"/>
  <c r="R12" i="2"/>
  <c r="AH13" i="2"/>
  <c r="Z13" i="2"/>
  <c r="V13" i="2"/>
  <c r="J13" i="2"/>
  <c r="AD13" i="2"/>
  <c r="N13" i="2"/>
  <c r="R13" i="2"/>
  <c r="Z25" i="2"/>
  <c r="V25" i="2"/>
  <c r="AH25" i="2"/>
  <c r="J25" i="2"/>
  <c r="N25" i="2"/>
  <c r="R25" i="2"/>
  <c r="AD25" i="2"/>
  <c r="I26" i="2"/>
  <c r="AC26" i="2"/>
  <c r="AG26" i="2"/>
  <c r="Y26" i="2"/>
  <c r="M26" i="2"/>
  <c r="U26" i="2"/>
  <c r="Q26" i="2"/>
  <c r="Y10" i="2"/>
  <c r="AG10" i="2"/>
  <c r="U10" i="2"/>
  <c r="I10" i="2"/>
  <c r="M10" i="2"/>
  <c r="AC10" i="2"/>
  <c r="Q10" i="2"/>
  <c r="AG21" i="2"/>
  <c r="Y21" i="2"/>
  <c r="AC21" i="2"/>
  <c r="U21" i="2"/>
  <c r="I21" i="2"/>
  <c r="M21" i="2"/>
  <c r="Q21" i="2"/>
  <c r="U8" i="2"/>
  <c r="I8" i="2"/>
  <c r="AC8" i="2"/>
  <c r="M8" i="2"/>
  <c r="Y8" i="2"/>
  <c r="AG8" i="2"/>
  <c r="Q8" i="2"/>
  <c r="AH26" i="2"/>
  <c r="Z26" i="2"/>
  <c r="V26" i="2"/>
  <c r="J26" i="2"/>
  <c r="AD26" i="2"/>
  <c r="N26" i="2"/>
  <c r="R26" i="2"/>
  <c r="U17" i="2"/>
  <c r="I17" i="2"/>
  <c r="AC17" i="2"/>
  <c r="Y17" i="2"/>
  <c r="M17" i="2"/>
  <c r="AG17" i="2"/>
  <c r="Q17" i="2"/>
  <c r="T21" i="2"/>
  <c r="P21" i="2"/>
  <c r="AF21" i="2"/>
  <c r="L21" i="2"/>
  <c r="AB21" i="2"/>
  <c r="X21" i="2"/>
  <c r="H21" i="2"/>
  <c r="AE32" i="2"/>
  <c r="K32" i="2"/>
  <c r="AI32" i="2"/>
  <c r="W32" i="2"/>
  <c r="AA32" i="2"/>
  <c r="O32" i="2"/>
  <c r="S32" i="2"/>
  <c r="AF6" i="2" l="1"/>
  <c r="T6" i="2"/>
  <c r="AB6" i="2"/>
  <c r="L6" i="2"/>
  <c r="P6" i="2"/>
  <c r="X6" i="2"/>
  <c r="I16" i="2"/>
  <c r="M16" i="2"/>
  <c r="U16" i="2"/>
  <c r="AG16" i="2"/>
  <c r="Y16" i="2"/>
  <c r="AC16" i="2"/>
</calcChain>
</file>

<file path=xl/sharedStrings.xml><?xml version="1.0" encoding="utf-8"?>
<sst xmlns="http://schemas.openxmlformats.org/spreadsheetml/2006/main" count="510" uniqueCount="140">
  <si>
    <t>BF-BOF</t>
  </si>
  <si>
    <t>BF-BOF+CCS</t>
  </si>
  <si>
    <t>DRI-H2</t>
  </si>
  <si>
    <t>DRI-NG</t>
  </si>
  <si>
    <t>No biochar</t>
  </si>
  <si>
    <t>With biochar</t>
  </si>
  <si>
    <t>Country</t>
  </si>
  <si>
    <t>city</t>
  </si>
  <si>
    <t>production volume (10^3 tonnes/year)</t>
  </si>
  <si>
    <t>steel latitude</t>
  </si>
  <si>
    <t>steel longitude</t>
  </si>
  <si>
    <t>LCOE_2025_EUR_MWh</t>
  </si>
  <si>
    <t>LCOE_2030_EUR_MWh</t>
  </si>
  <si>
    <t>LCOE_2040_EUR_MWh</t>
  </si>
  <si>
    <t>LCOE_2050_EUR_MWh</t>
  </si>
  <si>
    <t>LCOH_2025_EUR_MWh</t>
  </si>
  <si>
    <t>LCOH_2030_EUR_MWh</t>
  </si>
  <si>
    <t>LCOH_2040_EUR_MWh</t>
  </si>
  <si>
    <t>LCOH_2050_EUR_MWh</t>
  </si>
  <si>
    <t>avg_biochar_EUR_per_t</t>
  </si>
  <si>
    <t>shortest distance CCS (km)</t>
  </si>
  <si>
    <t>Costs_CCS_EUR_per_t</t>
  </si>
  <si>
    <t>Austria</t>
  </si>
  <si>
    <t>Donawitz</t>
  </si>
  <si>
    <t>Linz</t>
  </si>
  <si>
    <t>Belgium</t>
  </si>
  <si>
    <t>Ghent</t>
  </si>
  <si>
    <t>Czech republic</t>
  </si>
  <si>
    <t>Ostrava</t>
  </si>
  <si>
    <t>Trinec</t>
  </si>
  <si>
    <t>Finland</t>
  </si>
  <si>
    <t>Raahe</t>
  </si>
  <si>
    <t>France</t>
  </si>
  <si>
    <t>Dunkerque</t>
  </si>
  <si>
    <t>Fos-sur-mer</t>
  </si>
  <si>
    <t>Germany</t>
  </si>
  <si>
    <t>Bremen</t>
  </si>
  <si>
    <t>Dillingen</t>
  </si>
  <si>
    <t>Duisburg</t>
  </si>
  <si>
    <t>Eisenhüttenstadt</t>
  </si>
  <si>
    <t>Salzgitter</t>
  </si>
  <si>
    <t>Völklingen</t>
  </si>
  <si>
    <t>Hungary</t>
  </si>
  <si>
    <t>Dunauikvaros</t>
  </si>
  <si>
    <t>Italy</t>
  </si>
  <si>
    <t>Taranto</t>
  </si>
  <si>
    <t>Netherlands</t>
  </si>
  <si>
    <t>Ijmuiden</t>
  </si>
  <si>
    <t>Poland</t>
  </si>
  <si>
    <t>Dabrowa Gornicza</t>
  </si>
  <si>
    <t>Krakow</t>
  </si>
  <si>
    <t>Romania</t>
  </si>
  <si>
    <t>Galati</t>
  </si>
  <si>
    <t>Slovakia</t>
  </si>
  <si>
    <t>Kosice</t>
  </si>
  <si>
    <t>Spain</t>
  </si>
  <si>
    <t>Aviles</t>
  </si>
  <si>
    <t>Gijon</t>
  </si>
  <si>
    <t>Sweden</t>
  </si>
  <si>
    <t>Lulea</t>
  </si>
  <si>
    <t>Öxelösund</t>
  </si>
  <si>
    <t>United Kingdom</t>
  </si>
  <si>
    <t>Port Talbot</t>
  </si>
  <si>
    <t>Scunthorpe</t>
  </si>
  <si>
    <t>Those assumptions are based on the life cycle inventory (LCI) and techno-economic assessment (TEA) done in the 01_Supplementary information LCI, TEA</t>
  </si>
  <si>
    <t>Steel route</t>
  </si>
  <si>
    <t>BF-BOF+Biochar</t>
  </si>
  <si>
    <t>BF-BOF+CCS+Biochar</t>
  </si>
  <si>
    <t>DRI-H2+Biochar</t>
  </si>
  <si>
    <t>DRI-NG+Biochar</t>
  </si>
  <si>
    <t>Unit</t>
  </si>
  <si>
    <t>Fix</t>
  </si>
  <si>
    <t>€</t>
  </si>
  <si>
    <t>Electricity</t>
  </si>
  <si>
    <t>kWh/t steel</t>
  </si>
  <si>
    <t>Hydrogen</t>
  </si>
  <si>
    <t>t/t steel</t>
  </si>
  <si>
    <t>CCS</t>
  </si>
  <si>
    <t>Biochar</t>
  </si>
  <si>
    <t>Development of the producer price index (PPI) in the future could be added here. In our case all calculations are done in €2025 neglecting the PPI.</t>
  </si>
  <si>
    <t>The carbon acoidance costs are based on the SSP2-RCP1.9 scenario with eucalyptus as feedstock for biochar</t>
  </si>
  <si>
    <t>country</t>
  </si>
  <si>
    <t>Route</t>
  </si>
  <si>
    <t>H2 route</t>
  </si>
  <si>
    <t>Base</t>
  </si>
  <si>
    <t>SSP2-RCP1.9 2030</t>
  </si>
  <si>
    <t>SSP2-RCP1.9 2040</t>
  </si>
  <si>
    <t>SSP2-RCP1.9 2050</t>
  </si>
  <si>
    <t>SSP2-RCP2.6 2030</t>
  </si>
  <si>
    <t>SSP2-RCP2.6 2040</t>
  </si>
  <si>
    <t>SSP2-RCP2.6 2050</t>
  </si>
  <si>
    <t>Eucalyptus biochar</t>
  </si>
  <si>
    <t>BF-BOF-CCS</t>
  </si>
  <si>
    <t>NG-DRI-EAF</t>
  </si>
  <si>
    <t>H2-DRI-EAF</t>
  </si>
  <si>
    <t>PEM PV openground</t>
  </si>
  <si>
    <t>Results from the economic evaluation as seen in this file in the sheet "Economic evaluation"</t>
  </si>
  <si>
    <t>Sensitivity analysis doe biochar and hydrogen production costs for Duisburg and Kosice in 2025 and 2050</t>
  </si>
  <si>
    <t>Hydrogen +</t>
  </si>
  <si>
    <t>Hydrogen -</t>
  </si>
  <si>
    <t>Biochar +</t>
  </si>
  <si>
    <t>Biochar -</t>
  </si>
  <si>
    <t>Duisburg, 2025</t>
  </si>
  <si>
    <t>Production cost</t>
  </si>
  <si>
    <t>Current</t>
  </si>
  <si>
    <t>Electricity/Hydrogen +50%</t>
  </si>
  <si>
    <t>Electricity/Hydrogen -50%</t>
  </si>
  <si>
    <t>Biochar +50%</t>
  </si>
  <si>
    <t>Biochar -50%</t>
  </si>
  <si>
    <t>Carbon avoidance cost</t>
  </si>
  <si>
    <t>Duisburg, 2050</t>
  </si>
  <si>
    <t>Kosice, 2025</t>
  </si>
  <si>
    <t>Kosice, 2050</t>
  </si>
  <si>
    <t>avg_h2_EUR_per_kg_2025</t>
  </si>
  <si>
    <t>avg_h2_EUR_per_kg_2030</t>
  </si>
  <si>
    <t>avg_h2_EUR_per_kg_2040</t>
  </si>
  <si>
    <t>avg_h2_EUR_per_kg_2050</t>
  </si>
  <si>
    <t>nearest_avg_biochar_EUR_per_t</t>
  </si>
  <si>
    <t>shortest distance (km)</t>
  </si>
  <si>
    <t>Assumptions based on the life cycle inventory (LCI) and techno-economic assessment (TEA) done in the 01_Supplementary information LCI, TEA</t>
  </si>
  <si>
    <t>PkBudg1000 2030</t>
  </si>
  <si>
    <t>PkBudg1000 2040</t>
  </si>
  <si>
    <t>PkBudg1000 2050</t>
  </si>
  <si>
    <t>PkBudg650 2030</t>
  </si>
  <si>
    <t>PkBudg650 2040</t>
  </si>
  <si>
    <t>PkBudg650 2050</t>
  </si>
  <si>
    <t>Poplar biochar</t>
  </si>
  <si>
    <t>NG-DRI-EAF-CCS</t>
  </si>
  <si>
    <t>Steam methane reforming</t>
  </si>
  <si>
    <t>PEM Grid electricity</t>
  </si>
  <si>
    <t>PEM concentrated solar</t>
  </si>
  <si>
    <t>PEM wind offshore</t>
  </si>
  <si>
    <t>PEM wind onshore</t>
  </si>
  <si>
    <t>Carbon footprint</t>
  </si>
  <si>
    <t>SSP2-RCP1.9 2030 [t CO₂-eq./t CS]</t>
  </si>
  <si>
    <t>SSP2-RCP1.9 2040 [t CO₂-eq./t CS]</t>
  </si>
  <si>
    <t>SSP2-RCP1.9 2050 [t CO₂-eq./t CS]</t>
  </si>
  <si>
    <t>SSP2-RCP2.6 2030 [t CO₂-eq./t CS]</t>
  </si>
  <si>
    <t>SSP2-RCP2.6 2040 [t CO₂-eq./t CS]</t>
  </si>
  <si>
    <t>SSP2-RCP2.6 2050 [t CO₂-eq./t CS]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</si>
</sst>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 applyAlignment="1">
      <alignment wrapText="1"/>
    </xf>
    <xf numFmtId="2" fontId="0" fillId="0" borderId="0" xfId="0" applyNumberFormat="1"/>
    <xf numFmtId="0" fontId="0" fillId="2" borderId="0" xfId="0" applyFill="1"/>
    <xf numFmtId="164" fontId="0" fillId="2" borderId="0" xfId="0" applyNumberFormat="1" applyFill="1" applyAlignment="1">
      <alignment wrapText="1"/>
    </xf>
    <xf numFmtId="2" fontId="0" fillId="2" borderId="0" xfId="0" applyNumberFormat="1" applyFill="1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6" xfId="0" applyBorder="1"/>
    <xf numFmtId="0" fontId="0" fillId="2" borderId="2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1" fontId="4" fillId="0" borderId="2" xfId="0" applyNumberFormat="1" applyFont="1" applyBorder="1" applyAlignment="1">
      <alignment horizontal="center" vertical="top"/>
    </xf>
    <xf numFmtId="2" fontId="2" fillId="0" borderId="0" xfId="0" applyNumberFormat="1" applyFont="1"/>
    <xf numFmtId="0" fontId="0" fillId="0" borderId="5" xfId="0" applyBorder="1"/>
    <xf numFmtId="0" fontId="5" fillId="2" borderId="0" xfId="0" applyFont="1" applyFill="1"/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8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A7D5C-6EF8-4CA7-9D6F-581CD3E8CDC9}">
  <dimension ref="A1:J31"/>
  <sheetViews>
    <sheetView tabSelected="1" workbookViewId="0">
      <selection activeCell="F6" sqref="F6"/>
    </sheetView>
  </sheetViews>
  <sheetFormatPr defaultRowHeight="14.5"/>
  <cols>
    <col min="1" max="1" width="14.81640625" customWidth="1"/>
    <col min="2" max="2" width="23.54296875" bestFit="1" customWidth="1"/>
    <col min="3" max="3" width="16.90625" bestFit="1" customWidth="1"/>
    <col min="4" max="4" width="8.81640625" bestFit="1" customWidth="1"/>
    <col min="5" max="10" width="29.54296875" bestFit="1" customWidth="1"/>
  </cols>
  <sheetData>
    <row r="1" spans="1:10">
      <c r="A1" s="30" t="s">
        <v>82</v>
      </c>
      <c r="B1" s="30" t="s">
        <v>83</v>
      </c>
      <c r="C1" s="30" t="s">
        <v>78</v>
      </c>
      <c r="D1" s="30" t="s">
        <v>84</v>
      </c>
      <c r="E1" s="30" t="s">
        <v>134</v>
      </c>
      <c r="F1" s="30" t="s">
        <v>135</v>
      </c>
      <c r="G1" s="30" t="s">
        <v>136</v>
      </c>
      <c r="H1" s="30" t="s">
        <v>137</v>
      </c>
      <c r="I1" s="30" t="s">
        <v>138</v>
      </c>
      <c r="J1" s="30" t="s">
        <v>139</v>
      </c>
    </row>
    <row r="2" spans="1:10">
      <c r="A2" t="s">
        <v>0</v>
      </c>
      <c r="C2" t="s">
        <v>4</v>
      </c>
      <c r="D2">
        <v>2.052511</v>
      </c>
      <c r="E2">
        <v>2.0176989999999999</v>
      </c>
      <c r="F2">
        <v>1.974558</v>
      </c>
      <c r="G2">
        <v>1.9669449999999999</v>
      </c>
      <c r="H2">
        <v>2.0103559999999998</v>
      </c>
      <c r="I2">
        <v>1.9667479999999999</v>
      </c>
      <c r="J2">
        <v>1.961803</v>
      </c>
    </row>
    <row r="3" spans="1:10">
      <c r="A3" t="s">
        <v>0</v>
      </c>
      <c r="C3" t="s">
        <v>91</v>
      </c>
      <c r="D3">
        <v>1.4336260000000001</v>
      </c>
      <c r="E3">
        <v>1.3701430000000001</v>
      </c>
      <c r="F3">
        <v>1.2650189999999999</v>
      </c>
      <c r="G3">
        <v>1.2527740000000001</v>
      </c>
      <c r="H3">
        <v>1.355855</v>
      </c>
      <c r="I3">
        <v>1.2509680000000001</v>
      </c>
      <c r="J3">
        <v>1.24495</v>
      </c>
    </row>
    <row r="4" spans="1:10">
      <c r="A4" t="s">
        <v>0</v>
      </c>
      <c r="C4" t="s">
        <v>126</v>
      </c>
      <c r="D4">
        <v>1.454016</v>
      </c>
      <c r="E4">
        <v>1.389588</v>
      </c>
      <c r="F4">
        <v>1.283768</v>
      </c>
      <c r="G4">
        <v>1.271433</v>
      </c>
      <c r="H4">
        <v>1.375221</v>
      </c>
      <c r="I4">
        <v>1.2695510000000001</v>
      </c>
      <c r="J4">
        <v>1.263463</v>
      </c>
    </row>
    <row r="5" spans="1:10">
      <c r="A5" t="s">
        <v>92</v>
      </c>
      <c r="C5" t="s">
        <v>4</v>
      </c>
      <c r="D5">
        <v>1.4378340000000001</v>
      </c>
      <c r="E5">
        <v>1.399472</v>
      </c>
      <c r="F5">
        <v>1.354725</v>
      </c>
      <c r="G5">
        <v>1.346724</v>
      </c>
      <c r="H5">
        <v>1.391883</v>
      </c>
      <c r="I5">
        <v>1.346268</v>
      </c>
      <c r="J5">
        <v>1.340994</v>
      </c>
    </row>
    <row r="6" spans="1:10">
      <c r="A6" t="s">
        <v>92</v>
      </c>
      <c r="C6" t="s">
        <v>91</v>
      </c>
      <c r="D6">
        <v>0.81896199999999997</v>
      </c>
      <c r="E6">
        <v>0.75192899999999996</v>
      </c>
      <c r="F6">
        <v>0.64519800000000005</v>
      </c>
      <c r="G6">
        <v>0.63256599999999996</v>
      </c>
      <c r="H6">
        <v>0.73739500000000002</v>
      </c>
      <c r="I6">
        <v>0.63050099999999998</v>
      </c>
      <c r="J6">
        <v>0.62415399999999999</v>
      </c>
    </row>
    <row r="7" spans="1:10">
      <c r="A7" t="s">
        <v>92</v>
      </c>
      <c r="C7" t="s">
        <v>126</v>
      </c>
      <c r="D7">
        <v>0.83935199999999999</v>
      </c>
      <c r="E7">
        <v>0.77137299999999998</v>
      </c>
      <c r="F7">
        <v>0.66394799999999998</v>
      </c>
      <c r="G7">
        <v>0.65122500000000005</v>
      </c>
      <c r="H7">
        <v>0.75676100000000002</v>
      </c>
      <c r="I7">
        <v>0.64908399999999999</v>
      </c>
      <c r="J7">
        <v>0.64266699999999999</v>
      </c>
    </row>
    <row r="8" spans="1:10">
      <c r="A8" t="s">
        <v>93</v>
      </c>
      <c r="C8" t="s">
        <v>4</v>
      </c>
      <c r="D8">
        <v>1.1357930000000001</v>
      </c>
      <c r="E8">
        <v>1.0538609999999999</v>
      </c>
      <c r="F8">
        <v>0.978294</v>
      </c>
      <c r="G8">
        <v>0.96666099999999999</v>
      </c>
      <c r="H8">
        <v>1.0409360000000001</v>
      </c>
      <c r="I8">
        <v>0.96318000000000004</v>
      </c>
      <c r="J8">
        <v>0.95518599999999998</v>
      </c>
    </row>
    <row r="9" spans="1:10">
      <c r="A9" t="s">
        <v>93</v>
      </c>
      <c r="C9" t="s">
        <v>91</v>
      </c>
      <c r="D9">
        <v>1.0985240000000001</v>
      </c>
      <c r="E9">
        <v>1.012621</v>
      </c>
      <c r="F9">
        <v>0.92772500000000002</v>
      </c>
      <c r="G9">
        <v>0.91559299999999999</v>
      </c>
      <c r="H9">
        <v>0.99864299999999995</v>
      </c>
      <c r="I9">
        <v>0.91190000000000004</v>
      </c>
      <c r="J9">
        <v>0.90381299999999998</v>
      </c>
    </row>
    <row r="10" spans="1:10">
      <c r="A10" t="s">
        <v>93</v>
      </c>
      <c r="C10" t="s">
        <v>126</v>
      </c>
      <c r="D10">
        <v>1.1023700000000001</v>
      </c>
      <c r="E10">
        <v>1.0162880000000001</v>
      </c>
      <c r="F10">
        <v>0.93126200000000003</v>
      </c>
      <c r="G10">
        <v>0.91911200000000004</v>
      </c>
      <c r="H10">
        <v>1.0022949999999999</v>
      </c>
      <c r="I10">
        <v>0.915404</v>
      </c>
      <c r="J10">
        <v>0.907304</v>
      </c>
    </row>
    <row r="11" spans="1:10">
      <c r="A11" t="s">
        <v>127</v>
      </c>
      <c r="C11" t="s">
        <v>4</v>
      </c>
      <c r="D11">
        <v>0.61425700000000005</v>
      </c>
      <c r="E11">
        <v>0.520173</v>
      </c>
      <c r="F11">
        <v>0.47623100000000002</v>
      </c>
      <c r="G11">
        <v>0.46942</v>
      </c>
      <c r="H11">
        <v>0.51302800000000004</v>
      </c>
      <c r="I11">
        <v>0.46235100000000001</v>
      </c>
      <c r="J11">
        <v>0.45563100000000001</v>
      </c>
    </row>
    <row r="12" spans="1:10">
      <c r="A12" t="s">
        <v>127</v>
      </c>
      <c r="C12" t="s">
        <v>91</v>
      </c>
      <c r="D12">
        <v>0.57698799999999995</v>
      </c>
      <c r="E12">
        <v>0.478933</v>
      </c>
      <c r="F12">
        <v>0.42566199999999998</v>
      </c>
      <c r="G12">
        <v>0.418352</v>
      </c>
      <c r="H12">
        <v>0.47073500000000001</v>
      </c>
      <c r="I12">
        <v>0.41106999999999999</v>
      </c>
      <c r="J12">
        <v>0.40425800000000001</v>
      </c>
    </row>
    <row r="13" spans="1:10">
      <c r="A13" t="s">
        <v>127</v>
      </c>
      <c r="C13" t="s">
        <v>126</v>
      </c>
      <c r="D13">
        <v>0.58083300000000004</v>
      </c>
      <c r="E13">
        <v>0.48259999999999997</v>
      </c>
      <c r="F13">
        <v>0.429199</v>
      </c>
      <c r="G13">
        <v>0.421871</v>
      </c>
      <c r="H13">
        <v>0.474387</v>
      </c>
      <c r="I13">
        <v>0.41457500000000003</v>
      </c>
      <c r="J13">
        <v>0.40775</v>
      </c>
    </row>
    <row r="14" spans="1:10">
      <c r="A14" t="s">
        <v>94</v>
      </c>
      <c r="B14" t="s">
        <v>128</v>
      </c>
      <c r="C14" t="s">
        <v>4</v>
      </c>
      <c r="D14">
        <v>1.2099979999999999</v>
      </c>
      <c r="E14">
        <v>1.0808359999999999</v>
      </c>
      <c r="F14">
        <v>1.030559</v>
      </c>
      <c r="G14">
        <v>1.022877</v>
      </c>
      <c r="H14">
        <v>1.072827</v>
      </c>
      <c r="I14">
        <v>1.012413</v>
      </c>
      <c r="J14">
        <v>1.003857</v>
      </c>
    </row>
    <row r="15" spans="1:10">
      <c r="A15" t="s">
        <v>94</v>
      </c>
      <c r="B15" t="s">
        <v>128</v>
      </c>
      <c r="C15" t="s">
        <v>91</v>
      </c>
      <c r="D15">
        <v>1.1753020000000001</v>
      </c>
      <c r="E15">
        <v>1.042443</v>
      </c>
      <c r="F15">
        <v>0.98348199999999997</v>
      </c>
      <c r="G15">
        <v>0.97533499999999995</v>
      </c>
      <c r="H15">
        <v>1.0334540000000001</v>
      </c>
      <c r="I15">
        <v>0.964673</v>
      </c>
      <c r="J15">
        <v>0.95603000000000005</v>
      </c>
    </row>
    <row r="16" spans="1:10">
      <c r="A16" t="s">
        <v>94</v>
      </c>
      <c r="B16" t="s">
        <v>128</v>
      </c>
      <c r="C16" t="s">
        <v>126</v>
      </c>
      <c r="D16">
        <v>1.178882</v>
      </c>
      <c r="E16">
        <v>1.045857</v>
      </c>
      <c r="F16">
        <v>0.98677400000000004</v>
      </c>
      <c r="G16">
        <v>0.97861100000000001</v>
      </c>
      <c r="H16">
        <v>1.0368539999999999</v>
      </c>
      <c r="I16">
        <v>0.96793600000000002</v>
      </c>
      <c r="J16">
        <v>0.95928100000000005</v>
      </c>
    </row>
    <row r="17" spans="1:10">
      <c r="A17" t="s">
        <v>94</v>
      </c>
      <c r="B17" t="s">
        <v>129</v>
      </c>
      <c r="C17" t="s">
        <v>4</v>
      </c>
      <c r="D17">
        <v>1.0830839999999999</v>
      </c>
      <c r="E17">
        <v>0.60799300000000001</v>
      </c>
      <c r="F17">
        <v>0.50990100000000005</v>
      </c>
      <c r="G17">
        <v>0.49885699999999999</v>
      </c>
      <c r="H17">
        <v>0.59399900000000005</v>
      </c>
      <c r="I17">
        <v>0.45374799999999998</v>
      </c>
      <c r="J17">
        <v>0.43015300000000001</v>
      </c>
    </row>
    <row r="18" spans="1:10">
      <c r="A18" t="s">
        <v>94</v>
      </c>
      <c r="B18" t="s">
        <v>129</v>
      </c>
      <c r="C18" t="s">
        <v>91</v>
      </c>
      <c r="D18">
        <v>1.0483880000000001</v>
      </c>
      <c r="E18">
        <v>0.5696</v>
      </c>
      <c r="F18">
        <v>0.46282299999999998</v>
      </c>
      <c r="G18">
        <v>0.45131399999999999</v>
      </c>
      <c r="H18">
        <v>0.55462599999999995</v>
      </c>
      <c r="I18">
        <v>0.40600700000000001</v>
      </c>
      <c r="J18">
        <v>0.38232699999999997</v>
      </c>
    </row>
    <row r="19" spans="1:10">
      <c r="A19" t="s">
        <v>94</v>
      </c>
      <c r="B19" t="s">
        <v>129</v>
      </c>
      <c r="C19" t="s">
        <v>126</v>
      </c>
      <c r="D19">
        <v>1.051968</v>
      </c>
      <c r="E19">
        <v>0.57301400000000002</v>
      </c>
      <c r="F19">
        <v>0.466115</v>
      </c>
      <c r="G19">
        <v>0.45459100000000002</v>
      </c>
      <c r="H19">
        <v>0.55802600000000002</v>
      </c>
      <c r="I19">
        <v>0.40927000000000002</v>
      </c>
      <c r="J19">
        <v>0.385577</v>
      </c>
    </row>
    <row r="20" spans="1:10">
      <c r="A20" t="s">
        <v>94</v>
      </c>
      <c r="B20" t="s">
        <v>95</v>
      </c>
      <c r="C20" t="s">
        <v>4</v>
      </c>
      <c r="D20">
        <v>0.69553900000000002</v>
      </c>
      <c r="E20">
        <v>0.54361800000000005</v>
      </c>
      <c r="F20">
        <v>0.44942199999999999</v>
      </c>
      <c r="G20">
        <v>0.43161100000000002</v>
      </c>
      <c r="H20">
        <v>0.52937999999999996</v>
      </c>
      <c r="I20">
        <v>0.42714000000000002</v>
      </c>
      <c r="J20">
        <v>0.41112500000000002</v>
      </c>
    </row>
    <row r="21" spans="1:10">
      <c r="A21" t="s">
        <v>94</v>
      </c>
      <c r="B21" t="s">
        <v>95</v>
      </c>
      <c r="C21" t="s">
        <v>91</v>
      </c>
      <c r="D21">
        <v>0.66084299999999996</v>
      </c>
      <c r="E21">
        <v>0.50522500000000004</v>
      </c>
      <c r="F21">
        <v>0.40234399999999998</v>
      </c>
      <c r="G21">
        <v>0.38406800000000002</v>
      </c>
      <c r="H21">
        <v>0.49000700000000003</v>
      </c>
      <c r="I21">
        <v>0.37939899999999999</v>
      </c>
      <c r="J21">
        <v>0.36329800000000001</v>
      </c>
    </row>
    <row r="22" spans="1:10">
      <c r="A22" t="s">
        <v>94</v>
      </c>
      <c r="B22" t="s">
        <v>95</v>
      </c>
      <c r="C22" t="s">
        <v>126</v>
      </c>
      <c r="D22">
        <v>0.66442299999999999</v>
      </c>
      <c r="E22">
        <v>0.50863899999999995</v>
      </c>
      <c r="F22">
        <v>0.405636</v>
      </c>
      <c r="G22">
        <v>0.38734400000000002</v>
      </c>
      <c r="H22">
        <v>0.49340699999999998</v>
      </c>
      <c r="I22">
        <v>0.382662</v>
      </c>
      <c r="J22">
        <v>0.36654900000000001</v>
      </c>
    </row>
    <row r="23" spans="1:10">
      <c r="A23" t="s">
        <v>94</v>
      </c>
      <c r="B23" t="s">
        <v>130</v>
      </c>
      <c r="C23" t="s">
        <v>4</v>
      </c>
      <c r="D23">
        <v>0.73255599999999998</v>
      </c>
      <c r="E23">
        <v>0.59953199999999995</v>
      </c>
      <c r="F23">
        <v>0.53873199999999999</v>
      </c>
      <c r="G23">
        <v>0.52813900000000003</v>
      </c>
      <c r="H23">
        <v>0.58999199999999996</v>
      </c>
      <c r="I23">
        <v>0.51799300000000004</v>
      </c>
      <c r="J23">
        <v>0.50794399999999995</v>
      </c>
    </row>
    <row r="24" spans="1:10">
      <c r="A24" t="s">
        <v>94</v>
      </c>
      <c r="B24" t="s">
        <v>130</v>
      </c>
      <c r="C24" t="s">
        <v>91</v>
      </c>
      <c r="D24">
        <v>0.69786000000000004</v>
      </c>
      <c r="E24">
        <v>0.56113900000000005</v>
      </c>
      <c r="F24">
        <v>0.49165399999999998</v>
      </c>
      <c r="G24">
        <v>0.48059600000000002</v>
      </c>
      <c r="H24">
        <v>0.55061899999999997</v>
      </c>
      <c r="I24">
        <v>0.470252</v>
      </c>
      <c r="J24">
        <v>0.46011800000000003</v>
      </c>
    </row>
    <row r="25" spans="1:10">
      <c r="A25" t="s">
        <v>94</v>
      </c>
      <c r="B25" t="s">
        <v>130</v>
      </c>
      <c r="C25" t="s">
        <v>126</v>
      </c>
      <c r="D25">
        <v>0.70143999999999995</v>
      </c>
      <c r="E25">
        <v>0.56455299999999997</v>
      </c>
      <c r="F25">
        <v>0.494946</v>
      </c>
      <c r="G25">
        <v>0.48387200000000002</v>
      </c>
      <c r="H25">
        <v>0.55401900000000004</v>
      </c>
      <c r="I25">
        <v>0.47351500000000002</v>
      </c>
      <c r="J25">
        <v>0.463368</v>
      </c>
    </row>
    <row r="26" spans="1:10">
      <c r="A26" t="s">
        <v>94</v>
      </c>
      <c r="B26" t="s">
        <v>131</v>
      </c>
      <c r="C26" t="s">
        <v>4</v>
      </c>
      <c r="D26">
        <v>0.62179499999999999</v>
      </c>
      <c r="E26">
        <v>0.48937599999999998</v>
      </c>
      <c r="F26">
        <v>0.42950100000000002</v>
      </c>
      <c r="G26">
        <v>0.41960999999999998</v>
      </c>
      <c r="H26">
        <v>0.47994500000000001</v>
      </c>
      <c r="I26">
        <v>0.40950199999999998</v>
      </c>
      <c r="J26">
        <v>0.39994099999999999</v>
      </c>
    </row>
    <row r="27" spans="1:10">
      <c r="A27" t="s">
        <v>94</v>
      </c>
      <c r="B27" t="s">
        <v>131</v>
      </c>
      <c r="C27" t="s">
        <v>91</v>
      </c>
      <c r="D27">
        <v>0.58709999999999996</v>
      </c>
      <c r="E27">
        <v>0.45098300000000002</v>
      </c>
      <c r="F27">
        <v>0.38242300000000001</v>
      </c>
      <c r="G27">
        <v>0.37206699999999998</v>
      </c>
      <c r="H27">
        <v>0.44057200000000002</v>
      </c>
      <c r="I27">
        <v>0.361761</v>
      </c>
      <c r="J27">
        <v>0.35211399999999998</v>
      </c>
    </row>
    <row r="28" spans="1:10">
      <c r="A28" t="s">
        <v>94</v>
      </c>
      <c r="B28" t="s">
        <v>131</v>
      </c>
      <c r="C28" t="s">
        <v>126</v>
      </c>
      <c r="D28">
        <v>0.59067999999999998</v>
      </c>
      <c r="E28">
        <v>0.454397</v>
      </c>
      <c r="F28">
        <v>0.38571499999999997</v>
      </c>
      <c r="G28">
        <v>0.37534299999999998</v>
      </c>
      <c r="H28">
        <v>0.44397199999999998</v>
      </c>
      <c r="I28">
        <v>0.36502400000000002</v>
      </c>
      <c r="J28">
        <v>0.35536400000000001</v>
      </c>
    </row>
    <row r="29" spans="1:10">
      <c r="A29" t="s">
        <v>94</v>
      </c>
      <c r="B29" t="s">
        <v>132</v>
      </c>
      <c r="C29" t="s">
        <v>4</v>
      </c>
      <c r="D29">
        <v>0.63766900000000004</v>
      </c>
      <c r="E29">
        <v>0.503409</v>
      </c>
      <c r="F29">
        <v>0.43934000000000001</v>
      </c>
      <c r="G29">
        <v>0.42827599999999999</v>
      </c>
      <c r="H29">
        <v>0.49329200000000001</v>
      </c>
      <c r="I29">
        <v>0.41824600000000001</v>
      </c>
      <c r="J29">
        <v>0.40797099999999997</v>
      </c>
    </row>
    <row r="30" spans="1:10">
      <c r="A30" t="s">
        <v>94</v>
      </c>
      <c r="B30" t="s">
        <v>132</v>
      </c>
      <c r="C30" t="s">
        <v>91</v>
      </c>
      <c r="D30">
        <v>0.60297299999999998</v>
      </c>
      <c r="E30">
        <v>0.46501599999999998</v>
      </c>
      <c r="F30">
        <v>0.392262</v>
      </c>
      <c r="G30">
        <v>0.38073299999999999</v>
      </c>
      <c r="H30">
        <v>0.45391900000000002</v>
      </c>
      <c r="I30">
        <v>0.37050499999999997</v>
      </c>
      <c r="J30">
        <v>0.36014400000000002</v>
      </c>
    </row>
    <row r="31" spans="1:10">
      <c r="A31" t="s">
        <v>94</v>
      </c>
      <c r="B31" t="s">
        <v>132</v>
      </c>
      <c r="C31" t="s">
        <v>126</v>
      </c>
      <c r="D31">
        <v>0.60655300000000001</v>
      </c>
      <c r="E31">
        <v>0.46843000000000001</v>
      </c>
      <c r="F31">
        <v>0.39555400000000002</v>
      </c>
      <c r="G31">
        <v>0.38400899999999999</v>
      </c>
      <c r="H31">
        <v>0.45731899999999998</v>
      </c>
      <c r="I31">
        <v>0.37376799999999999</v>
      </c>
      <c r="J31">
        <v>0.36339500000000002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89"/>
  <sheetViews>
    <sheetView zoomScale="70" zoomScaleNormal="70" workbookViewId="0">
      <pane xSplit="4" topLeftCell="E1" activePane="topRight" state="frozen"/>
      <selection pane="topRight" activeCell="F38" sqref="F38"/>
    </sheetView>
  </sheetViews>
  <sheetFormatPr defaultRowHeight="14.5"/>
  <cols>
    <col min="6" max="9" width="20.26953125" bestFit="1" customWidth="1"/>
    <col min="10" max="13" width="20.54296875" bestFit="1" customWidth="1"/>
    <col min="14" max="14" width="21.1796875" bestFit="1" customWidth="1"/>
    <col min="15" max="15" width="23.453125" bestFit="1" customWidth="1"/>
    <col min="16" max="16" width="19.54296875" bestFit="1" customWidth="1"/>
    <col min="17" max="17" width="6.81640625" bestFit="1" customWidth="1"/>
    <col min="18" max="24" width="7.453125" style="3" bestFit="1" customWidth="1"/>
    <col min="25" max="48" width="7.81640625" style="3" bestFit="1" customWidth="1"/>
    <col min="49" max="49" width="7.453125" style="3" bestFit="1" customWidth="1"/>
  </cols>
  <sheetData>
    <row r="1" spans="1:49">
      <c r="Q1" s="25" t="s">
        <v>0</v>
      </c>
      <c r="R1" s="25"/>
      <c r="S1" s="25"/>
      <c r="T1" s="25"/>
      <c r="U1" s="25"/>
      <c r="V1" s="25"/>
      <c r="W1" s="25"/>
      <c r="X1" s="25"/>
      <c r="Y1" s="25" t="s">
        <v>1</v>
      </c>
      <c r="Z1" s="25"/>
      <c r="AA1" s="25"/>
      <c r="AB1" s="25"/>
      <c r="AC1" s="25"/>
      <c r="AD1" s="25"/>
      <c r="AE1" s="25"/>
      <c r="AF1" s="25"/>
      <c r="AG1" s="25" t="s">
        <v>2</v>
      </c>
      <c r="AH1" s="25"/>
      <c r="AI1" s="25"/>
      <c r="AJ1" s="25"/>
      <c r="AK1" s="25"/>
      <c r="AL1" s="25"/>
      <c r="AM1" s="25"/>
      <c r="AN1" s="25"/>
      <c r="AO1" s="25" t="s">
        <v>3</v>
      </c>
      <c r="AP1" s="25"/>
      <c r="AQ1" s="25"/>
      <c r="AR1" s="25"/>
      <c r="AS1" s="25"/>
      <c r="AT1" s="25"/>
      <c r="AU1" s="25"/>
      <c r="AV1" s="25"/>
      <c r="AW1"/>
    </row>
    <row r="2" spans="1:49">
      <c r="Q2" s="25" t="s">
        <v>4</v>
      </c>
      <c r="R2" s="25"/>
      <c r="S2" s="25"/>
      <c r="T2" s="25"/>
      <c r="U2" s="25" t="s">
        <v>5</v>
      </c>
      <c r="V2" s="25"/>
      <c r="W2" s="25"/>
      <c r="X2" s="25"/>
      <c r="Y2" s="25" t="s">
        <v>4</v>
      </c>
      <c r="Z2" s="25"/>
      <c r="AA2" s="25"/>
      <c r="AB2" s="25"/>
      <c r="AC2" s="25" t="s">
        <v>5</v>
      </c>
      <c r="AD2" s="25"/>
      <c r="AE2" s="25"/>
      <c r="AF2" s="25"/>
      <c r="AG2" s="25" t="s">
        <v>4</v>
      </c>
      <c r="AH2" s="25"/>
      <c r="AI2" s="25"/>
      <c r="AJ2" s="25"/>
      <c r="AK2" s="25" t="s">
        <v>5</v>
      </c>
      <c r="AL2" s="25"/>
      <c r="AM2" s="25"/>
      <c r="AN2" s="25"/>
      <c r="AO2" s="25" t="s">
        <v>4</v>
      </c>
      <c r="AP2" s="25"/>
      <c r="AQ2" s="25"/>
      <c r="AR2" s="25"/>
      <c r="AS2" s="25" t="s">
        <v>5</v>
      </c>
      <c r="AT2" s="25"/>
      <c r="AU2" s="25"/>
      <c r="AV2" s="25"/>
      <c r="AW2"/>
    </row>
    <row r="3" spans="1:49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20</v>
      </c>
      <c r="P3" s="1" t="s">
        <v>21</v>
      </c>
      <c r="Q3" s="1">
        <v>2025</v>
      </c>
      <c r="R3" s="1">
        <v>2030</v>
      </c>
      <c r="S3" s="1">
        <v>2040</v>
      </c>
      <c r="T3" s="1">
        <v>2050</v>
      </c>
      <c r="U3" s="1">
        <v>2025</v>
      </c>
      <c r="V3" s="1">
        <v>2030</v>
      </c>
      <c r="W3" s="1">
        <v>2040</v>
      </c>
      <c r="X3" s="1">
        <v>2050</v>
      </c>
      <c r="Y3" s="1">
        <v>2025</v>
      </c>
      <c r="Z3" s="1">
        <v>2030</v>
      </c>
      <c r="AA3" s="1">
        <v>2040</v>
      </c>
      <c r="AB3" s="1">
        <v>2050</v>
      </c>
      <c r="AC3" s="1">
        <v>2025</v>
      </c>
      <c r="AD3" s="1">
        <v>2030</v>
      </c>
      <c r="AE3" s="1">
        <v>2040</v>
      </c>
      <c r="AF3" s="1">
        <v>2050</v>
      </c>
      <c r="AG3" s="1">
        <v>2025</v>
      </c>
      <c r="AH3" s="1">
        <v>2030</v>
      </c>
      <c r="AI3" s="1">
        <v>2040</v>
      </c>
      <c r="AJ3" s="1">
        <v>2050</v>
      </c>
      <c r="AK3" s="1">
        <v>2025</v>
      </c>
      <c r="AL3" s="1">
        <v>2030</v>
      </c>
      <c r="AM3" s="1">
        <v>2040</v>
      </c>
      <c r="AN3" s="1">
        <v>2050</v>
      </c>
      <c r="AO3" s="1">
        <v>2025</v>
      </c>
      <c r="AP3" s="1">
        <v>2030</v>
      </c>
      <c r="AQ3" s="1">
        <v>2040</v>
      </c>
      <c r="AR3" s="1">
        <v>2050</v>
      </c>
      <c r="AS3" s="1">
        <v>2025</v>
      </c>
      <c r="AT3" s="1">
        <v>2030</v>
      </c>
      <c r="AU3" s="1">
        <v>2040</v>
      </c>
      <c r="AV3" s="1">
        <v>2050</v>
      </c>
      <c r="AW3"/>
    </row>
    <row r="4" spans="1:49">
      <c r="A4" t="s">
        <v>22</v>
      </c>
      <c r="B4" t="s">
        <v>23</v>
      </c>
      <c r="C4">
        <v>1570</v>
      </c>
      <c r="D4">
        <v>47.375271099999999</v>
      </c>
      <c r="E4">
        <v>15.071982800000001</v>
      </c>
      <c r="F4">
        <v>38.864225024633548</v>
      </c>
      <c r="G4">
        <v>32.204389566794653</v>
      </c>
      <c r="H4">
        <v>27.981922155530722</v>
      </c>
      <c r="I4">
        <v>25.67541085889799</v>
      </c>
      <c r="J4">
        <v>3.3188847338601208</v>
      </c>
      <c r="K4">
        <v>2.6504580856070059</v>
      </c>
      <c r="L4">
        <v>2.1362712395620131</v>
      </c>
      <c r="M4">
        <v>1.876180066579713</v>
      </c>
      <c r="N4">
        <v>229.98916612329501</v>
      </c>
      <c r="O4" s="2">
        <v>252.7</v>
      </c>
      <c r="P4">
        <f>71.11+0.015*O4</f>
        <v>74.900499999999994</v>
      </c>
      <c r="Q4" s="3">
        <f>$G$40+($G$41/1000)*$F4+$G$42*1000*$J4+$G$43*$P4+$G$44*$N4</f>
        <v>875.68341017539831</v>
      </c>
      <c r="R4" s="3">
        <f t="shared" ref="R4:R30" si="0">$G$40*$G$52+($G$41/1000)*$G4+$G$42*1000*$K4+$G$43*$P4+$G$44*$N4*$G$52</f>
        <v>875.43129835700017</v>
      </c>
      <c r="S4" s="3">
        <f t="shared" ref="S4:S30" si="1">$G$40*$G$53+($G$41/1000)*$H4+$G$42*1000*$L4+$G$43*$P4+$G$44*$N4*$G$53</f>
        <v>875.27145447738485</v>
      </c>
      <c r="T4" s="3">
        <f t="shared" ref="T4:T30" si="2">$G$40*$G$54+($G$41/1000)*$I4+$G$42*1000*$M4+$G$43*$P4+$G$44*$N4*$G$54</f>
        <v>875.18414019449733</v>
      </c>
      <c r="U4" s="3">
        <f>$H$40+($H$41/1000)*$F4+$H$42*1000*$J4+$H$43*$P4+$H$44*$N4</f>
        <v>896.73054769962152</v>
      </c>
      <c r="V4" s="3">
        <f t="shared" ref="V4:V30" si="3">$H$40*$G$52+($H$41/1000)*$G4+$H$42*1000*$K4+$H$43*$P4+$H$44*$N4*$G$52</f>
        <v>896.47843588122339</v>
      </c>
      <c r="W4" s="3">
        <f t="shared" ref="W4:W30" si="4">$H$40*$G$53+($H$41/1000)*$I4+$H$42*1000*$L4+$H$43*$P4+$H$44*$N4*$G$53</f>
        <v>896.23127771872055</v>
      </c>
      <c r="X4" s="3">
        <f t="shared" ref="X4:X30" si="5">$H$40*$G$54+($H$41/1000)*$I4+$H$42*1000*$M4+$H$43*$P4+$H$44*$N4*$G$54</f>
        <v>896.23127771872055</v>
      </c>
      <c r="Y4" s="3">
        <f>$I$40+($I$41/1000)*$F4+$I$42*1000*$J4+$I$43*$P4+$I$44*$N4</f>
        <v>1084.0492852502634</v>
      </c>
      <c r="Z4" s="3">
        <f t="shared" ref="Z4:Z30" si="6">$I$40*$G$52+($I$41/1000)*$G4+$I$42*1000*$K4+$I$43*$P4*0.9744+$I$44*$N4*$G$52</f>
        <v>1082.3542070299486</v>
      </c>
      <c r="AA4" s="3">
        <f t="shared" ref="AA4:AA30" si="7">$I$40*$G$53+($I$41/1000)*$H4+$I$42*1000*$L4+$I$43*$P4*0.9317+$I$44*$N4*$G$53</f>
        <v>1079.7875402846366</v>
      </c>
      <c r="AB4" s="3">
        <f t="shared" ref="AB4:AB30" si="8">$I$40*$G$54+($I$41/1000)*$I4+$I$42*1000*$M4+$I$43*$P4*0.889+$I$44*$N4*$G$54</f>
        <v>1077.2934031360526</v>
      </c>
      <c r="AC4" s="3">
        <f>$J$40+($J$41/1000)*$F4+$J$42*1000*$J4+$J$43*$P4+$J$44*$N4</f>
        <v>1105.0964227744867</v>
      </c>
      <c r="AD4" s="3">
        <f t="shared" ref="AD4:AD30" si="9">$J$40*$G$52+($J$41/1000)*$G4+$J$42*1000*$K4+$J$43*$P4*0.9744+$J$44*$N4*$G$52</f>
        <v>1103.4013445541721</v>
      </c>
      <c r="AE4" s="3">
        <f t="shared" ref="AE4:AE30" si="10">$J$40*$G$53+($J$41/1000)*$H4+$J$42*1000*$L4+$J$43*$P4*0.9317+$J$44*$N4*$G$53</f>
        <v>1100.8346778088601</v>
      </c>
      <c r="AF4" s="3">
        <f t="shared" ref="AF4:AF30" si="11">$J$40*$G$54+($J$41/1000)*$I4+$J$42*1000*$M4+$J$43*$P4*0.889+$J$44*$N4*$G$54</f>
        <v>1098.3405406602758</v>
      </c>
      <c r="AG4" s="3">
        <f>$K$40+($K$41/1000)*$F4+$K$42*1000*$J4+$K$43*$P4+$K$44*$N4</f>
        <v>1191.1367355147365</v>
      </c>
      <c r="AH4" s="3">
        <f t="shared" ref="AH4:AH30" si="12">$K$40*$G$52+($K$41/1000)*$G4+$K$42*1000*$K4+$K$43*$P4+$K$44*$N4*$G$52</f>
        <v>1140.7871666950209</v>
      </c>
      <c r="AI4" s="3">
        <f t="shared" ref="AI4:AI30" si="13">$K$40*$G$53+($K$41/1000)*$H4+$K$42*1000*$L4+$K$43*$P4+$K$44*$N4*$G$53</f>
        <v>1103.0794758664106</v>
      </c>
      <c r="AJ4" s="3">
        <f t="shared" ref="AJ4:AJ30" si="14">$K$40*$G$54+($K$41/1000)*$I4+$K$42*1000*$M4+$K$43*$P4+$K$44*$N4*$G$54</f>
        <v>1083.8118081953855</v>
      </c>
      <c r="AK4" s="3">
        <f>$L$40+($L$41/1000)*$F4+$L$42*1000*$J4+$L$43*$P4+$L$44*$N4</f>
        <v>1193.4201850722939</v>
      </c>
      <c r="AL4" s="3">
        <f t="shared" ref="AL4:AL30" si="15">$L$40*$G$52+($L$41/1000)*$G4+$L$42*1000*$K4+$L$43*$P4+$L$44*$N4*$G$52</f>
        <v>1143.0706162525782</v>
      </c>
      <c r="AM4" s="3">
        <f t="shared" ref="AM4:AM30" si="16">$L$40*$G$53+($L$41/1000)*$H4+$L$42*1000*$L4+$L$43*$P4+$L$44*$N4*$G$53</f>
        <v>1105.3629254239679</v>
      </c>
      <c r="AN4" s="3">
        <f t="shared" ref="AN4:AN30" si="17">$L$40*$G$54+($L$41/1000)*$I4+$L$42*1000*$M4+$L$43*$P4+$L$44*$N4*$G$54</f>
        <v>1086.0952577529429</v>
      </c>
      <c r="AO4" s="3">
        <f>$M$40+($M$41/1000)*$F4+$M$42*1000*$J4+$M$43*$P4+$M$44*$N4</f>
        <v>1034.276334385502</v>
      </c>
      <c r="AP4" s="3">
        <f t="shared" ref="AP4:AP30" si="18">$M$40*$G$52+($M$41/1000)*$G4+$M$42*1000*$K4+$M$43*$P4+$M$44*$N4*$G$52</f>
        <v>1030.1519615080424</v>
      </c>
      <c r="AQ4" s="3">
        <f t="shared" ref="AQ4:AQ30" si="19">$M$40*$G$53+($M$41/1000)*$H4+$M$42*1000*$L4+$M$43*$P4+$M$44*$N4*$G$53</f>
        <v>1027.5370275239791</v>
      </c>
      <c r="AR4" s="3">
        <f t="shared" ref="AR4:AR30" si="20">$M$40*$G$54+($M$41/1000)*$I4+$M$42*1000*$M4+$M$43*$P4+$M$44*$N4*$G$54</f>
        <v>1026.1086269736038</v>
      </c>
      <c r="AS4" s="3">
        <f>$N$40+($N$41/1000)*$F4+$N$42*1000*$J4+$N$43*$P4+$N$44*$N4</f>
        <v>1036.5597839430593</v>
      </c>
      <c r="AT4" s="3">
        <f t="shared" ref="AT4:AT30" si="21">$N$40*$G$52+($N$41/1000)*$G4+$N$42*1000*$K4+$N$43*$P4+$N$44*$N4*$G$52</f>
        <v>1032.4354110656</v>
      </c>
      <c r="AU4" s="3">
        <f t="shared" ref="AU4:AU30" si="22">$N$40*$G$53+($N$41/1000)*$H4+$N$42*1000*$L4+$N$43*$P4+$N$44*$N4*$G$53</f>
        <v>1029.8204770815364</v>
      </c>
      <c r="AV4" s="3">
        <f t="shared" ref="AV4:AV30" si="23">$N$40*$G$54+($N$41/1000)*$I4+$N$42*1000*$M4+$N$43*$P4+$N$44*$N4*$G$54</f>
        <v>1028.3920765311611</v>
      </c>
      <c r="AW4"/>
    </row>
    <row r="5" spans="1:49">
      <c r="A5" t="s">
        <v>22</v>
      </c>
      <c r="B5" t="s">
        <v>24</v>
      </c>
      <c r="C5">
        <v>6000</v>
      </c>
      <c r="D5">
        <v>48.3059078</v>
      </c>
      <c r="E5">
        <v>14.286198000000001</v>
      </c>
      <c r="F5">
        <v>37.419091674578532</v>
      </c>
      <c r="G5">
        <v>31.00689656772828</v>
      </c>
      <c r="H5">
        <v>26.941438037296791</v>
      </c>
      <c r="I5">
        <v>24.72069241320559</v>
      </c>
      <c r="J5">
        <v>3.6349544992265801</v>
      </c>
      <c r="K5">
        <v>2.9020773527231181</v>
      </c>
      <c r="L5">
        <v>2.336281540009904</v>
      </c>
      <c r="M5">
        <v>2.050306540227024</v>
      </c>
      <c r="N5">
        <v>223.79729521539971</v>
      </c>
      <c r="O5" s="2">
        <v>288.10000000000002</v>
      </c>
      <c r="P5">
        <f t="shared" ref="P5:P30" si="24">71.11+0.015*O5</f>
        <v>75.4315</v>
      </c>
      <c r="Q5" s="3">
        <f t="shared" ref="Q5:Q30" si="25">$G$40+($G$41/1000)*$F5+$G$42*1000*$J5+$G$43*$P5+$G$44*$N5</f>
        <v>875.62870383933091</v>
      </c>
      <c r="R5" s="3">
        <f t="shared" si="0"/>
        <v>875.38596658575375</v>
      </c>
      <c r="S5" s="3">
        <f t="shared" si="1"/>
        <v>875.23206636566306</v>
      </c>
      <c r="T5" s="3">
        <f t="shared" si="2"/>
        <v>875.14799879056545</v>
      </c>
      <c r="U5" s="3">
        <f t="shared" ref="U5:U30" si="26">$H$40+($H$41/1000)*$F5+$H$42*1000*$J5+$H$43*$P5+$H$44*$N5</f>
        <v>895.38551984610376</v>
      </c>
      <c r="V5" s="3">
        <f t="shared" si="3"/>
        <v>895.1427825925266</v>
      </c>
      <c r="W5" s="3">
        <f t="shared" si="4"/>
        <v>894.9048147973383</v>
      </c>
      <c r="X5" s="3">
        <f t="shared" si="5"/>
        <v>894.9048147973383</v>
      </c>
      <c r="Y5" s="3">
        <f t="shared" ref="Y5:Y30" si="27">$I$40+($I$41/1000)*$F5+$I$42*1000*$J5+$I$43*$P5+$I$44*$N5</f>
        <v>1084.3941794464322</v>
      </c>
      <c r="Z5" s="3">
        <f t="shared" si="6"/>
        <v>1082.6982460173133</v>
      </c>
      <c r="AA5" s="3">
        <f t="shared" si="7"/>
        <v>1080.1204599887994</v>
      </c>
      <c r="AB5" s="3">
        <f t="shared" si="8"/>
        <v>1077.6125066052784</v>
      </c>
      <c r="AC5" s="3">
        <f t="shared" ref="AC5:AC30" si="28">$J$40+($J$41/1000)*$F5+$J$42*1000*$J5+$J$43*$P5+$J$44*$N5</f>
        <v>1104.150995453205</v>
      </c>
      <c r="AD5" s="3">
        <f t="shared" si="9"/>
        <v>1102.4550620240861</v>
      </c>
      <c r="AE5" s="3">
        <f t="shared" si="10"/>
        <v>1099.8772759955723</v>
      </c>
      <c r="AF5" s="3">
        <f t="shared" si="11"/>
        <v>1097.3693226120513</v>
      </c>
      <c r="AG5" s="3">
        <f t="shared" ref="AG5:AG30" si="29">$K$40+($K$41/1000)*$F5+$K$42*1000*$J5+$K$43*$P5+$K$44*$N5</f>
        <v>1209.7226948618943</v>
      </c>
      <c r="AH5" s="3">
        <f t="shared" si="12"/>
        <v>1155.5297524378514</v>
      </c>
      <c r="AI5" s="3">
        <f t="shared" si="13"/>
        <v>1114.6975335828736</v>
      </c>
      <c r="AJ5" s="3">
        <f t="shared" si="14"/>
        <v>1093.8707774685281</v>
      </c>
      <c r="AK5" s="3">
        <f t="shared" ref="AK5:AK30" si="30">$L$40+($L$41/1000)*$F5+$L$42*1000*$J5+$L$43*$P5+$L$44*$N5</f>
        <v>1211.8830205020799</v>
      </c>
      <c r="AL5" s="3">
        <f t="shared" si="15"/>
        <v>1157.690078078037</v>
      </c>
      <c r="AM5" s="3">
        <f t="shared" si="16"/>
        <v>1116.8578592230592</v>
      </c>
      <c r="AN5" s="3">
        <f t="shared" si="17"/>
        <v>1096.0311031087138</v>
      </c>
      <c r="AO5" s="3">
        <f t="shared" ref="AO5:AO30" si="31">$M$40+($M$41/1000)*$F5+$M$42*1000*$J5+$M$43*$P5+$M$44*$N5</f>
        <v>1033.3813770204122</v>
      </c>
      <c r="AP5" s="3">
        <f t="shared" si="18"/>
        <v>1029.4103654614789</v>
      </c>
      <c r="AQ5" s="3">
        <f t="shared" si="19"/>
        <v>1026.8926655868354</v>
      </c>
      <c r="AR5" s="3">
        <f t="shared" si="20"/>
        <v>1025.5173789032945</v>
      </c>
      <c r="AS5" s="3">
        <f t="shared" ref="AS5:AS30" si="32">$N$40+($N$41/1000)*$F5+$N$42*1000*$J5+$N$43*$P5+$N$44*$N5</f>
        <v>1035.5417026605978</v>
      </c>
      <c r="AT5" s="3">
        <f t="shared" si="21"/>
        <v>1031.5706911016646</v>
      </c>
      <c r="AU5" s="3">
        <f t="shared" si="22"/>
        <v>1029.052991227021</v>
      </c>
      <c r="AV5" s="3">
        <f t="shared" si="23"/>
        <v>1027.6777045434803</v>
      </c>
      <c r="AW5"/>
    </row>
    <row r="6" spans="1:49">
      <c r="A6" t="s">
        <v>25</v>
      </c>
      <c r="B6" t="s">
        <v>26</v>
      </c>
      <c r="C6">
        <v>5000</v>
      </c>
      <c r="D6">
        <v>51.053828600000003</v>
      </c>
      <c r="E6">
        <v>3.7250120999999998</v>
      </c>
      <c r="F6">
        <v>35.366303457520843</v>
      </c>
      <c r="G6">
        <v>34.06509978334995</v>
      </c>
      <c r="H6">
        <v>29.66085532080228</v>
      </c>
      <c r="I6">
        <v>27.215951876179659</v>
      </c>
      <c r="J6">
        <v>4.2606149286847712</v>
      </c>
      <c r="K6">
        <v>3.394980117704641</v>
      </c>
      <c r="L6">
        <v>2.720576490675199</v>
      </c>
      <c r="M6">
        <v>2.3843277338356721</v>
      </c>
      <c r="N6">
        <v>372.2291423409975</v>
      </c>
      <c r="O6" s="2">
        <v>120.4</v>
      </c>
      <c r="P6">
        <f t="shared" si="24"/>
        <v>72.915999999999997</v>
      </c>
      <c r="Q6" s="3">
        <f t="shared" si="25"/>
        <v>875.5509943863774</v>
      </c>
      <c r="R6" s="3">
        <f t="shared" si="0"/>
        <v>875.50173658917231</v>
      </c>
      <c r="S6" s="3">
        <f t="shared" si="1"/>
        <v>875.33501143700425</v>
      </c>
      <c r="T6" s="3">
        <f t="shared" si="2"/>
        <v>875.24245824148852</v>
      </c>
      <c r="U6" s="3">
        <f t="shared" si="26"/>
        <v>926.23946401933586</v>
      </c>
      <c r="V6" s="3">
        <f t="shared" si="3"/>
        <v>926.19020622213077</v>
      </c>
      <c r="W6" s="3">
        <f t="shared" si="4"/>
        <v>925.93092787444698</v>
      </c>
      <c r="X6" s="3">
        <f t="shared" si="5"/>
        <v>925.93092787444698</v>
      </c>
      <c r="Y6" s="3">
        <f t="shared" si="27"/>
        <v>1082.4234471331397</v>
      </c>
      <c r="Z6" s="3">
        <f t="shared" si="6"/>
        <v>1080.9694545456177</v>
      </c>
      <c r="AA6" s="3">
        <f t="shared" si="7"/>
        <v>1078.4596756611627</v>
      </c>
      <c r="AB6" s="3">
        <f t="shared" si="8"/>
        <v>1076.0240687333603</v>
      </c>
      <c r="AC6" s="3">
        <f t="shared" si="28"/>
        <v>1133.1119167660981</v>
      </c>
      <c r="AD6" s="3">
        <f t="shared" si="9"/>
        <v>1131.657924178576</v>
      </c>
      <c r="AE6" s="3">
        <f t="shared" si="10"/>
        <v>1129.1481452941212</v>
      </c>
      <c r="AF6" s="3">
        <f t="shared" si="11"/>
        <v>1126.7125383663188</v>
      </c>
      <c r="AG6" s="3">
        <f t="shared" si="29"/>
        <v>1247.4318803861083</v>
      </c>
      <c r="AH6" s="3">
        <f t="shared" si="12"/>
        <v>1190.5518760603768</v>
      </c>
      <c r="AI6" s="3">
        <f t="shared" si="13"/>
        <v>1142.3836279722179</v>
      </c>
      <c r="AJ6" s="3">
        <f t="shared" si="14"/>
        <v>1118.0845391976191</v>
      </c>
      <c r="AK6" s="3">
        <f t="shared" si="30"/>
        <v>1252.5437388913444</v>
      </c>
      <c r="AL6" s="3">
        <f t="shared" si="15"/>
        <v>1195.6637345656129</v>
      </c>
      <c r="AM6" s="3">
        <f t="shared" si="16"/>
        <v>1147.4954864774538</v>
      </c>
      <c r="AN6" s="3">
        <f t="shared" si="17"/>
        <v>1123.1963977028549</v>
      </c>
      <c r="AO6" s="3">
        <f t="shared" si="31"/>
        <v>1032.1101047646334</v>
      </c>
      <c r="AP6" s="3">
        <f t="shared" si="18"/>
        <v>1031.3042816814996</v>
      </c>
      <c r="AQ6" s="3">
        <f t="shared" si="19"/>
        <v>1028.5767748951791</v>
      </c>
      <c r="AR6" s="3">
        <f t="shared" si="20"/>
        <v>1027.0626694013054</v>
      </c>
      <c r="AS6" s="3">
        <f t="shared" si="32"/>
        <v>1037.2219632698695</v>
      </c>
      <c r="AT6" s="3">
        <f t="shared" si="21"/>
        <v>1036.4161401867354</v>
      </c>
      <c r="AU6" s="3">
        <f t="shared" si="22"/>
        <v>1033.688633400415</v>
      </c>
      <c r="AV6" s="3">
        <f t="shared" si="23"/>
        <v>1032.1745279065415</v>
      </c>
      <c r="AW6"/>
    </row>
    <row r="7" spans="1:49">
      <c r="A7" t="s">
        <v>27</v>
      </c>
      <c r="B7" t="s">
        <v>28</v>
      </c>
      <c r="C7">
        <v>3200</v>
      </c>
      <c r="D7">
        <v>49.834913899999997</v>
      </c>
      <c r="E7">
        <v>18.282008399999999</v>
      </c>
      <c r="F7">
        <v>39.065248295916113</v>
      </c>
      <c r="G7">
        <v>32.370965170354779</v>
      </c>
      <c r="H7">
        <v>28.126657256382821</v>
      </c>
      <c r="I7">
        <v>25.808215644767479</v>
      </c>
      <c r="J7">
        <v>4.0810223668496786</v>
      </c>
      <c r="K7">
        <v>3.3663146367486019</v>
      </c>
      <c r="L7">
        <v>2.7918122257383642</v>
      </c>
      <c r="M7">
        <v>2.4888690802888802</v>
      </c>
      <c r="N7">
        <v>191.30269970104101</v>
      </c>
      <c r="O7" s="2">
        <v>173.6</v>
      </c>
      <c r="P7">
        <f t="shared" si="24"/>
        <v>73.713999999999999</v>
      </c>
      <c r="Q7" s="3">
        <f t="shared" si="25"/>
        <v>875.69102002443799</v>
      </c>
      <c r="R7" s="3">
        <f t="shared" si="0"/>
        <v>875.43760417019632</v>
      </c>
      <c r="S7" s="3">
        <f t="shared" si="1"/>
        <v>875.27693350606251</v>
      </c>
      <c r="T7" s="3">
        <f t="shared" si="2"/>
        <v>875.18916759438878</v>
      </c>
      <c r="U7" s="3">
        <f t="shared" si="26"/>
        <v>888.6763001874059</v>
      </c>
      <c r="V7" s="3">
        <f t="shared" si="3"/>
        <v>888.42288433316423</v>
      </c>
      <c r="W7" s="3">
        <f t="shared" si="4"/>
        <v>888.17444775735669</v>
      </c>
      <c r="X7" s="3">
        <f t="shared" si="5"/>
        <v>888.17444775735669</v>
      </c>
      <c r="Y7" s="3">
        <f t="shared" si="27"/>
        <v>1083.1640023846173</v>
      </c>
      <c r="Z7" s="3">
        <f t="shared" si="6"/>
        <v>1081.490478181955</v>
      </c>
      <c r="AA7" s="3">
        <f t="shared" si="7"/>
        <v>1078.9611111710417</v>
      </c>
      <c r="AB7" s="3">
        <f t="shared" si="8"/>
        <v>1076.5046489125882</v>
      </c>
      <c r="AC7" s="3">
        <f t="shared" si="28"/>
        <v>1096.1492825475852</v>
      </c>
      <c r="AD7" s="3">
        <f t="shared" si="9"/>
        <v>1094.475758344923</v>
      </c>
      <c r="AE7" s="3">
        <f t="shared" si="10"/>
        <v>1091.9463913340096</v>
      </c>
      <c r="AF7" s="3">
        <f t="shared" si="11"/>
        <v>1089.4899290755561</v>
      </c>
      <c r="AG7" s="3">
        <f t="shared" si="29"/>
        <v>1240.14234345611</v>
      </c>
      <c r="AH7" s="3">
        <f t="shared" si="12"/>
        <v>1186.7916115367129</v>
      </c>
      <c r="AI7" s="3">
        <f t="shared" si="13"/>
        <v>1145.1988752152672</v>
      </c>
      <c r="AJ7" s="3">
        <f t="shared" si="14"/>
        <v>1123.1751034811964</v>
      </c>
      <c r="AK7" s="3">
        <f t="shared" si="30"/>
        <v>1241.6565215986095</v>
      </c>
      <c r="AL7" s="3">
        <f t="shared" si="15"/>
        <v>1188.3057896792122</v>
      </c>
      <c r="AM7" s="3">
        <f t="shared" si="16"/>
        <v>1146.7130533577667</v>
      </c>
      <c r="AN7" s="3">
        <f t="shared" si="17"/>
        <v>1124.6892816236959</v>
      </c>
      <c r="AO7" s="3">
        <f t="shared" si="31"/>
        <v>1034.4008261891006</v>
      </c>
      <c r="AP7" s="3">
        <f t="shared" si="18"/>
        <v>1030.2551201980309</v>
      </c>
      <c r="AQ7" s="3">
        <f t="shared" si="19"/>
        <v>1027.6266605979715</v>
      </c>
      <c r="AR7" s="3">
        <f t="shared" si="20"/>
        <v>1026.1908717167817</v>
      </c>
      <c r="AS7" s="3">
        <f t="shared" si="32"/>
        <v>1035.9150043316001</v>
      </c>
      <c r="AT7" s="3">
        <f t="shared" si="21"/>
        <v>1031.7692983405307</v>
      </c>
      <c r="AU7" s="3">
        <f t="shared" si="22"/>
        <v>1029.1408387404713</v>
      </c>
      <c r="AV7" s="3">
        <f t="shared" si="23"/>
        <v>1027.7050498592812</v>
      </c>
      <c r="AW7"/>
    </row>
    <row r="8" spans="1:49">
      <c r="A8" t="s">
        <v>27</v>
      </c>
      <c r="B8" t="s">
        <v>29</v>
      </c>
      <c r="C8">
        <v>2400</v>
      </c>
      <c r="D8">
        <v>49.6779212</v>
      </c>
      <c r="E8">
        <v>18.671199300000001</v>
      </c>
      <c r="F8">
        <v>40.765083881773769</v>
      </c>
      <c r="G8">
        <v>33.779514224703952</v>
      </c>
      <c r="H8">
        <v>29.35052488813211</v>
      </c>
      <c r="I8">
        <v>26.931201553577129</v>
      </c>
      <c r="J8">
        <v>4.0883982346182259</v>
      </c>
      <c r="K8">
        <v>3.365064724036158</v>
      </c>
      <c r="L8">
        <v>2.7885619572769191</v>
      </c>
      <c r="M8">
        <v>2.481864551997873</v>
      </c>
      <c r="N8">
        <v>189.31731292401491</v>
      </c>
      <c r="O8" s="2">
        <v>160</v>
      </c>
      <c r="P8">
        <f t="shared" si="24"/>
        <v>73.510000000000005</v>
      </c>
      <c r="Q8" s="3">
        <f t="shared" si="25"/>
        <v>875.7553682569494</v>
      </c>
      <c r="R8" s="3">
        <f t="shared" si="0"/>
        <v>875.49092558716575</v>
      </c>
      <c r="S8" s="3">
        <f t="shared" si="1"/>
        <v>875.32326370386875</v>
      </c>
      <c r="T8" s="3">
        <f t="shared" si="2"/>
        <v>875.23167885781231</v>
      </c>
      <c r="U8" s="3">
        <f t="shared" si="26"/>
        <v>888.32691445857267</v>
      </c>
      <c r="V8" s="3">
        <f t="shared" si="3"/>
        <v>888.06247178878903</v>
      </c>
      <c r="W8" s="3">
        <f t="shared" si="4"/>
        <v>887.80322505943559</v>
      </c>
      <c r="X8" s="3">
        <f t="shared" si="5"/>
        <v>887.80322505943559</v>
      </c>
      <c r="Y8" s="3">
        <f t="shared" si="27"/>
        <v>1083.0748317685861</v>
      </c>
      <c r="Z8" s="3">
        <f t="shared" si="6"/>
        <v>1081.3942108329045</v>
      </c>
      <c r="AA8" s="3">
        <f t="shared" si="7"/>
        <v>1078.8644078576608</v>
      </c>
      <c r="AB8" s="3">
        <f t="shared" si="8"/>
        <v>1076.4106819196572</v>
      </c>
      <c r="AC8" s="3">
        <f t="shared" si="28"/>
        <v>1095.6463779702094</v>
      </c>
      <c r="AD8" s="3">
        <f t="shared" si="9"/>
        <v>1093.9657570345278</v>
      </c>
      <c r="AE8" s="3">
        <f t="shared" si="10"/>
        <v>1091.4359540592839</v>
      </c>
      <c r="AF8" s="3">
        <f t="shared" si="11"/>
        <v>1088.9822281212805</v>
      </c>
      <c r="AG8" s="3">
        <f t="shared" si="29"/>
        <v>1242.5465443513581</v>
      </c>
      <c r="AH8" s="3">
        <f t="shared" si="12"/>
        <v>1188.3126640461426</v>
      </c>
      <c r="AI8" s="3">
        <f t="shared" si="13"/>
        <v>1146.3819833809</v>
      </c>
      <c r="AJ8" s="3">
        <f t="shared" si="14"/>
        <v>1124.0032688702431</v>
      </c>
      <c r="AK8" s="3">
        <f t="shared" si="30"/>
        <v>1244.0212435381234</v>
      </c>
      <c r="AL8" s="3">
        <f t="shared" si="15"/>
        <v>1189.7873632329079</v>
      </c>
      <c r="AM8" s="3">
        <f t="shared" si="16"/>
        <v>1147.8566825676653</v>
      </c>
      <c r="AN8" s="3">
        <f t="shared" si="17"/>
        <v>1125.4779680570082</v>
      </c>
      <c r="AO8" s="3">
        <f t="shared" si="31"/>
        <v>1035.4535182309437</v>
      </c>
      <c r="AP8" s="3">
        <f t="shared" si="18"/>
        <v>1031.1274212560836</v>
      </c>
      <c r="AQ8" s="3">
        <f t="shared" si="19"/>
        <v>1028.3845902041821</v>
      </c>
      <c r="AR8" s="3">
        <f t="shared" si="20"/>
        <v>1026.8863262296422</v>
      </c>
      <c r="AS8" s="3">
        <f t="shared" si="32"/>
        <v>1036.928217417709</v>
      </c>
      <c r="AT8" s="3">
        <f t="shared" si="21"/>
        <v>1032.6021204428489</v>
      </c>
      <c r="AU8" s="3">
        <f t="shared" si="22"/>
        <v>1029.8592893909477</v>
      </c>
      <c r="AV8" s="3">
        <f t="shared" si="23"/>
        <v>1028.3610254164078</v>
      </c>
      <c r="AW8"/>
    </row>
    <row r="9" spans="1:49">
      <c r="A9" t="s">
        <v>30</v>
      </c>
      <c r="B9" t="s">
        <v>31</v>
      </c>
      <c r="C9">
        <v>2600</v>
      </c>
      <c r="D9">
        <v>64.679590500000003</v>
      </c>
      <c r="E9">
        <v>24.470959300000001</v>
      </c>
      <c r="F9">
        <v>42.553846804549728</v>
      </c>
      <c r="G9">
        <v>37.060831105135662</v>
      </c>
      <c r="H9">
        <v>32.201613039498312</v>
      </c>
      <c r="I9">
        <v>29.547278436158049</v>
      </c>
      <c r="J9">
        <v>4.1492465958509488</v>
      </c>
      <c r="K9">
        <v>3.3924793667512478</v>
      </c>
      <c r="L9">
        <v>2.762483575599425</v>
      </c>
      <c r="M9">
        <v>2.4373273312212991</v>
      </c>
      <c r="N9">
        <v>597.73266116376305</v>
      </c>
      <c r="O9" s="2">
        <v>793.8</v>
      </c>
      <c r="P9">
        <f t="shared" si="24"/>
        <v>83.016999999999996</v>
      </c>
      <c r="Q9" s="3">
        <f t="shared" si="25"/>
        <v>875.82308288383456</v>
      </c>
      <c r="R9" s="3">
        <f t="shared" si="0"/>
        <v>875.61514168390011</v>
      </c>
      <c r="S9" s="3">
        <f t="shared" si="1"/>
        <v>875.43119324999714</v>
      </c>
      <c r="T9" s="3">
        <f t="shared" si="2"/>
        <v>875.33071192013222</v>
      </c>
      <c r="U9" s="3">
        <f t="shared" si="26"/>
        <v>973.50414117473542</v>
      </c>
      <c r="V9" s="3">
        <f t="shared" si="3"/>
        <v>973.29619997480097</v>
      </c>
      <c r="W9" s="3">
        <f t="shared" si="4"/>
        <v>973.01177021103308</v>
      </c>
      <c r="X9" s="3">
        <f t="shared" si="5"/>
        <v>973.01177021103308</v>
      </c>
      <c r="Y9" s="3">
        <f t="shared" si="27"/>
        <v>1090.2969762635862</v>
      </c>
      <c r="Z9" s="3">
        <f t="shared" si="6"/>
        <v>1088.48970339313</v>
      </c>
      <c r="AA9" s="3">
        <f t="shared" si="7"/>
        <v>1085.6381197119117</v>
      </c>
      <c r="AB9" s="3">
        <f t="shared" si="8"/>
        <v>1082.8700031347314</v>
      </c>
      <c r="AC9" s="3">
        <f t="shared" si="28"/>
        <v>1187.9780345544871</v>
      </c>
      <c r="AD9" s="3">
        <f t="shared" si="9"/>
        <v>1186.1707616840308</v>
      </c>
      <c r="AE9" s="3">
        <f t="shared" si="10"/>
        <v>1183.3191780028126</v>
      </c>
      <c r="AF9" s="3">
        <f t="shared" si="11"/>
        <v>1180.5510614256323</v>
      </c>
      <c r="AG9" s="3">
        <f t="shared" si="29"/>
        <v>1248.4740866479654</v>
      </c>
      <c r="AH9" s="3">
        <f t="shared" si="12"/>
        <v>1193.7969678406241</v>
      </c>
      <c r="AI9" s="3">
        <f t="shared" si="13"/>
        <v>1147.9536866794488</v>
      </c>
      <c r="AJ9" s="3">
        <f t="shared" si="14"/>
        <v>1124.1264701982032</v>
      </c>
      <c r="AK9" s="3">
        <f t="shared" si="30"/>
        <v>1258.0700303403019</v>
      </c>
      <c r="AL9" s="3">
        <f t="shared" si="15"/>
        <v>1203.3929115329606</v>
      </c>
      <c r="AM9" s="3">
        <f t="shared" si="16"/>
        <v>1157.5496303717853</v>
      </c>
      <c r="AN9" s="3">
        <f t="shared" si="17"/>
        <v>1133.7224138905397</v>
      </c>
      <c r="AO9" s="3">
        <f t="shared" si="31"/>
        <v>1036.5612821283562</v>
      </c>
      <c r="AP9" s="3">
        <f t="shared" si="18"/>
        <v>1033.159509650711</v>
      </c>
      <c r="AQ9" s="3">
        <f t="shared" si="19"/>
        <v>1030.1502420310453</v>
      </c>
      <c r="AR9" s="3">
        <f t="shared" si="20"/>
        <v>1028.5064378087002</v>
      </c>
      <c r="AS9" s="3">
        <f t="shared" si="32"/>
        <v>1046.1572258206929</v>
      </c>
      <c r="AT9" s="3">
        <f t="shared" si="21"/>
        <v>1042.7554533430475</v>
      </c>
      <c r="AU9" s="3">
        <f t="shared" si="22"/>
        <v>1039.7461857233818</v>
      </c>
      <c r="AV9" s="3">
        <f t="shared" si="23"/>
        <v>1038.1023815010369</v>
      </c>
      <c r="AW9"/>
    </row>
    <row r="10" spans="1:49">
      <c r="A10" t="s">
        <v>32</v>
      </c>
      <c r="B10" t="s">
        <v>33</v>
      </c>
      <c r="C10">
        <v>6750</v>
      </c>
      <c r="D10">
        <v>51.034770799999997</v>
      </c>
      <c r="E10">
        <v>2.3772525</v>
      </c>
      <c r="F10">
        <v>32.318757278924203</v>
      </c>
      <c r="G10">
        <v>31.16245729227365</v>
      </c>
      <c r="H10">
        <v>28.213112125626189</v>
      </c>
      <c r="I10">
        <v>26.04707735332747</v>
      </c>
      <c r="J10">
        <v>4.0095307050107838</v>
      </c>
      <c r="K10">
        <v>3.2171542666976771</v>
      </c>
      <c r="L10">
        <v>2.5815086824499329</v>
      </c>
      <c r="M10">
        <v>2.2643958255363281</v>
      </c>
      <c r="N10">
        <v>363.11931471599479</v>
      </c>
      <c r="O10" s="2">
        <v>163.19999999999999</v>
      </c>
      <c r="P10">
        <f t="shared" si="24"/>
        <v>73.557999999999993</v>
      </c>
      <c r="Q10" s="3">
        <f t="shared" si="25"/>
        <v>875.43562781109154</v>
      </c>
      <c r="R10" s="3">
        <f t="shared" si="0"/>
        <v>875.3918554245073</v>
      </c>
      <c r="S10" s="3">
        <f t="shared" si="1"/>
        <v>875.28020630378137</v>
      </c>
      <c r="T10" s="3">
        <f t="shared" si="2"/>
        <v>875.19820983876127</v>
      </c>
      <c r="U10" s="3">
        <f t="shared" si="26"/>
        <v>924.22570408610432</v>
      </c>
      <c r="V10" s="3">
        <f t="shared" si="3"/>
        <v>924.18193169952008</v>
      </c>
      <c r="W10" s="3">
        <f t="shared" si="4"/>
        <v>923.98828611377405</v>
      </c>
      <c r="X10" s="3">
        <f t="shared" si="5"/>
        <v>923.98828611377405</v>
      </c>
      <c r="Y10" s="3">
        <f t="shared" si="27"/>
        <v>1082.7912134047383</v>
      </c>
      <c r="Z10" s="3">
        <f t="shared" si="6"/>
        <v>1081.3303380269565</v>
      </c>
      <c r="AA10" s="3">
        <f t="shared" si="7"/>
        <v>1078.855005401382</v>
      </c>
      <c r="AB10" s="3">
        <f t="shared" si="8"/>
        <v>1076.4093254315133</v>
      </c>
      <c r="AC10" s="3">
        <f t="shared" si="28"/>
        <v>1131.5812896797511</v>
      </c>
      <c r="AD10" s="3">
        <f t="shared" si="9"/>
        <v>1130.1204143019695</v>
      </c>
      <c r="AE10" s="3">
        <f t="shared" si="10"/>
        <v>1127.6450816763947</v>
      </c>
      <c r="AF10" s="3">
        <f t="shared" si="11"/>
        <v>1125.199401706526</v>
      </c>
      <c r="AG10" s="3">
        <f t="shared" si="29"/>
        <v>1227.898353163863</v>
      </c>
      <c r="AH10" s="3">
        <f t="shared" si="12"/>
        <v>1175.8716207056777</v>
      </c>
      <c r="AI10" s="3">
        <f t="shared" si="13"/>
        <v>1131.8376348729751</v>
      </c>
      <c r="AJ10" s="3">
        <f t="shared" si="14"/>
        <v>1109.0802313762258</v>
      </c>
      <c r="AK10" s="3">
        <f t="shared" si="30"/>
        <v>1232.829064858958</v>
      </c>
      <c r="AL10" s="3">
        <f t="shared" si="15"/>
        <v>1180.8023324007727</v>
      </c>
      <c r="AM10" s="3">
        <f t="shared" si="16"/>
        <v>1136.76834656807</v>
      </c>
      <c r="AN10" s="3">
        <f t="shared" si="17"/>
        <v>1114.0109430713208</v>
      </c>
      <c r="AO10" s="3">
        <f t="shared" si="31"/>
        <v>1030.2227883464757</v>
      </c>
      <c r="AP10" s="3">
        <f t="shared" si="18"/>
        <v>1029.5067027414575</v>
      </c>
      <c r="AQ10" s="3">
        <f t="shared" si="19"/>
        <v>1027.680201277781</v>
      </c>
      <c r="AR10" s="3">
        <f t="shared" si="20"/>
        <v>1026.3387965053871</v>
      </c>
      <c r="AS10" s="3">
        <f t="shared" si="32"/>
        <v>1035.1535000415706</v>
      </c>
      <c r="AT10" s="3">
        <f t="shared" si="21"/>
        <v>1034.4374144365524</v>
      </c>
      <c r="AU10" s="3">
        <f t="shared" si="22"/>
        <v>1032.6109129728761</v>
      </c>
      <c r="AV10" s="3">
        <f t="shared" si="23"/>
        <v>1031.2695082004823</v>
      </c>
      <c r="AW10"/>
    </row>
    <row r="11" spans="1:49">
      <c r="A11" t="s">
        <v>32</v>
      </c>
      <c r="B11" t="s">
        <v>34</v>
      </c>
      <c r="C11">
        <v>5100</v>
      </c>
      <c r="D11">
        <v>43.438071399999998</v>
      </c>
      <c r="E11">
        <v>4.945595</v>
      </c>
      <c r="F11">
        <v>27.899277683616969</v>
      </c>
      <c r="G11">
        <v>23.11841305431647</v>
      </c>
      <c r="H11">
        <v>20.087250314233341</v>
      </c>
      <c r="I11">
        <v>18.431485942131019</v>
      </c>
      <c r="J11">
        <v>3.528414815029044</v>
      </c>
      <c r="K11">
        <v>2.833526188862669</v>
      </c>
      <c r="L11">
        <v>2.2941721098247192</v>
      </c>
      <c r="M11">
        <v>2.023131125266497</v>
      </c>
      <c r="N11">
        <v>256.51212168859871</v>
      </c>
      <c r="O11" s="2">
        <v>402.9</v>
      </c>
      <c r="P11">
        <f t="shared" si="24"/>
        <v>77.153499999999994</v>
      </c>
      <c r="Q11" s="3">
        <f t="shared" si="25"/>
        <v>875.26832592440076</v>
      </c>
      <c r="R11" s="3">
        <f t="shared" si="0"/>
        <v>875.08734360391577</v>
      </c>
      <c r="S11" s="3">
        <f t="shared" si="1"/>
        <v>874.9725972329129</v>
      </c>
      <c r="T11" s="3">
        <f t="shared" si="2"/>
        <v>874.90991734099487</v>
      </c>
      <c r="U11" s="3">
        <f t="shared" si="26"/>
        <v>901.84257161695723</v>
      </c>
      <c r="V11" s="3">
        <f t="shared" si="3"/>
        <v>901.66158929647224</v>
      </c>
      <c r="W11" s="3">
        <f t="shared" si="4"/>
        <v>901.48416303355134</v>
      </c>
      <c r="X11" s="3">
        <f t="shared" si="5"/>
        <v>901.48416303355134</v>
      </c>
      <c r="Y11" s="3">
        <f t="shared" si="27"/>
        <v>1085.3296812236126</v>
      </c>
      <c r="Z11" s="3">
        <f t="shared" si="6"/>
        <v>1083.6623282074677</v>
      </c>
      <c r="AA11" s="3">
        <f t="shared" si="7"/>
        <v>1081.0683619651886</v>
      </c>
      <c r="AB11" s="3">
        <f t="shared" si="8"/>
        <v>1078.526462201994</v>
      </c>
      <c r="AC11" s="3">
        <f t="shared" si="28"/>
        <v>1111.9039269161692</v>
      </c>
      <c r="AD11" s="3">
        <f t="shared" si="9"/>
        <v>1110.2365739000243</v>
      </c>
      <c r="AE11" s="3">
        <f t="shared" si="10"/>
        <v>1107.6426076577452</v>
      </c>
      <c r="AF11" s="3">
        <f t="shared" si="11"/>
        <v>1105.1007078945506</v>
      </c>
      <c r="AG11" s="3">
        <f t="shared" si="29"/>
        <v>1192.083279975237</v>
      </c>
      <c r="AH11" s="3">
        <f t="shared" si="12"/>
        <v>1142.1758930888641</v>
      </c>
      <c r="AI11" s="3">
        <f t="shared" si="13"/>
        <v>1104.2116028146704</v>
      </c>
      <c r="AJ11" s="3">
        <f t="shared" si="14"/>
        <v>1084.9828236384969</v>
      </c>
      <c r="AK11" s="3">
        <f t="shared" si="30"/>
        <v>1194.8941323546633</v>
      </c>
      <c r="AL11" s="3">
        <f t="shared" si="15"/>
        <v>1144.9867454682903</v>
      </c>
      <c r="AM11" s="3">
        <f t="shared" si="16"/>
        <v>1107.0224551940967</v>
      </c>
      <c r="AN11" s="3">
        <f t="shared" si="17"/>
        <v>1087.7936760179232</v>
      </c>
      <c r="AO11" s="3">
        <f t="shared" si="31"/>
        <v>1027.4858465870639</v>
      </c>
      <c r="AP11" s="3">
        <f t="shared" si="18"/>
        <v>1024.5251025067153</v>
      </c>
      <c r="AQ11" s="3">
        <f t="shared" si="19"/>
        <v>1022.6479321965013</v>
      </c>
      <c r="AR11" s="3">
        <f t="shared" si="20"/>
        <v>1021.6225330389705</v>
      </c>
      <c r="AS11" s="3">
        <f t="shared" si="32"/>
        <v>1030.2966989664901</v>
      </c>
      <c r="AT11" s="3">
        <f t="shared" si="21"/>
        <v>1027.3359548861417</v>
      </c>
      <c r="AU11" s="3">
        <f t="shared" si="22"/>
        <v>1025.4587845759277</v>
      </c>
      <c r="AV11" s="3">
        <f t="shared" si="23"/>
        <v>1024.4333854183969</v>
      </c>
      <c r="AW11"/>
    </row>
    <row r="12" spans="1:49">
      <c r="A12" t="s">
        <v>35</v>
      </c>
      <c r="B12" t="s">
        <v>36</v>
      </c>
      <c r="C12">
        <v>3800</v>
      </c>
      <c r="D12">
        <v>53.075819600000003</v>
      </c>
      <c r="E12">
        <v>8.8071646000000001</v>
      </c>
      <c r="F12">
        <v>34.004701814795411</v>
      </c>
      <c r="G12">
        <v>32.768239111688509</v>
      </c>
      <c r="H12">
        <v>29.614424929166741</v>
      </c>
      <c r="I12">
        <v>28.197105823516299</v>
      </c>
      <c r="J12">
        <v>3.5549468365876851</v>
      </c>
      <c r="K12">
        <v>2.8571384118654</v>
      </c>
      <c r="L12">
        <v>2.3203388036616479</v>
      </c>
      <c r="M12">
        <v>2.0519829707443651</v>
      </c>
      <c r="N12">
        <v>421.97588876857691</v>
      </c>
      <c r="O12" s="2">
        <v>245.7</v>
      </c>
      <c r="P12">
        <f t="shared" si="24"/>
        <v>74.795500000000004</v>
      </c>
      <c r="Q12" s="3">
        <f t="shared" si="25"/>
        <v>875.49945019008987</v>
      </c>
      <c r="R12" s="3">
        <f t="shared" si="0"/>
        <v>875.45264319877083</v>
      </c>
      <c r="S12" s="3">
        <f t="shared" si="1"/>
        <v>875.33325378840493</v>
      </c>
      <c r="T12" s="3">
        <f t="shared" si="2"/>
        <v>875.27960037620903</v>
      </c>
      <c r="U12" s="3">
        <f t="shared" si="26"/>
        <v>936.55462453855012</v>
      </c>
      <c r="V12" s="3">
        <f t="shared" si="3"/>
        <v>936.50781754723107</v>
      </c>
      <c r="W12" s="3">
        <f t="shared" si="4"/>
        <v>936.33477472466927</v>
      </c>
      <c r="X12" s="3">
        <f t="shared" si="5"/>
        <v>936.33477472466927</v>
      </c>
      <c r="Y12" s="3">
        <f t="shared" si="27"/>
        <v>1083.786308210558</v>
      </c>
      <c r="Z12" s="3">
        <f t="shared" si="6"/>
        <v>1082.2985576539152</v>
      </c>
      <c r="AA12" s="3">
        <f t="shared" si="7"/>
        <v>1079.775719406075</v>
      </c>
      <c r="AB12" s="3">
        <f t="shared" si="8"/>
        <v>1077.3186171564055</v>
      </c>
      <c r="AC12" s="3">
        <f t="shared" si="28"/>
        <v>1144.8414825590182</v>
      </c>
      <c r="AD12" s="3">
        <f t="shared" si="9"/>
        <v>1143.3537320023754</v>
      </c>
      <c r="AE12" s="3">
        <f t="shared" si="10"/>
        <v>1140.8308937545355</v>
      </c>
      <c r="AF12" s="3">
        <f t="shared" si="11"/>
        <v>1138.3737915048655</v>
      </c>
      <c r="AG12" s="3">
        <f t="shared" si="29"/>
        <v>1200.7211575471874</v>
      </c>
      <c r="AH12" s="3">
        <f t="shared" si="12"/>
        <v>1154.6556975145122</v>
      </c>
      <c r="AI12" s="3">
        <f t="shared" si="13"/>
        <v>1116.7154808752027</v>
      </c>
      <c r="AJ12" s="3">
        <f t="shared" si="14"/>
        <v>1097.929584694348</v>
      </c>
      <c r="AK12" s="3">
        <f t="shared" si="30"/>
        <v>1206.8222185709781</v>
      </c>
      <c r="AL12" s="3">
        <f t="shared" si="15"/>
        <v>1160.7567585383026</v>
      </c>
      <c r="AM12" s="3">
        <f t="shared" si="16"/>
        <v>1122.8165418989931</v>
      </c>
      <c r="AN12" s="3">
        <f t="shared" si="17"/>
        <v>1104.0306457181384</v>
      </c>
      <c r="AO12" s="3">
        <f t="shared" si="31"/>
        <v>1031.2668777929293</v>
      </c>
      <c r="AP12" s="3">
        <f t="shared" si="18"/>
        <v>1030.5011481785916</v>
      </c>
      <c r="AQ12" s="3">
        <f t="shared" si="19"/>
        <v>1028.5480209944012</v>
      </c>
      <c r="AR12" s="3">
        <f t="shared" si="20"/>
        <v>1027.6702887268316</v>
      </c>
      <c r="AS12" s="3">
        <f t="shared" si="32"/>
        <v>1037.36793881672</v>
      </c>
      <c r="AT12" s="3">
        <f t="shared" si="21"/>
        <v>1036.602209202382</v>
      </c>
      <c r="AU12" s="3">
        <f t="shared" si="22"/>
        <v>1034.6490820181918</v>
      </c>
      <c r="AV12" s="3">
        <f t="shared" si="23"/>
        <v>1033.7713497506222</v>
      </c>
      <c r="AW12"/>
    </row>
    <row r="13" spans="1:49">
      <c r="A13" t="s">
        <v>35</v>
      </c>
      <c r="B13" t="s">
        <v>37</v>
      </c>
      <c r="C13">
        <v>2760</v>
      </c>
      <c r="D13">
        <v>48.577185</v>
      </c>
      <c r="E13">
        <v>10.494353200000001</v>
      </c>
      <c r="F13">
        <v>38.089195147672399</v>
      </c>
      <c r="G13">
        <v>31.56217004311339</v>
      </c>
      <c r="H13">
        <v>27.423907022806699</v>
      </c>
      <c r="I13">
        <v>25.163392144867661</v>
      </c>
      <c r="J13">
        <v>3.9941943877446722</v>
      </c>
      <c r="K13">
        <v>3.30153108664337</v>
      </c>
      <c r="L13">
        <v>2.7662583787617319</v>
      </c>
      <c r="M13">
        <v>2.480249682217877</v>
      </c>
      <c r="N13">
        <v>267.72871736748027</v>
      </c>
      <c r="O13" s="2">
        <v>472.8</v>
      </c>
      <c r="P13">
        <f t="shared" si="24"/>
        <v>78.201999999999998</v>
      </c>
      <c r="Q13" s="3">
        <f t="shared" si="25"/>
        <v>875.65407098333708</v>
      </c>
      <c r="R13" s="3">
        <f t="shared" si="0"/>
        <v>875.40698677558782</v>
      </c>
      <c r="S13" s="3">
        <f t="shared" si="1"/>
        <v>875.25033050056959</v>
      </c>
      <c r="T13" s="3">
        <f t="shared" si="2"/>
        <v>875.16475743799151</v>
      </c>
      <c r="U13" s="3">
        <f t="shared" si="26"/>
        <v>904.56573859122261</v>
      </c>
      <c r="V13" s="3">
        <f t="shared" si="3"/>
        <v>904.31865438347336</v>
      </c>
      <c r="W13" s="3">
        <f t="shared" si="4"/>
        <v>904.07642504587704</v>
      </c>
      <c r="X13" s="3">
        <f t="shared" si="5"/>
        <v>904.07642504587704</v>
      </c>
      <c r="Y13" s="3">
        <f t="shared" si="27"/>
        <v>1086.5044680114559</v>
      </c>
      <c r="Z13" s="3">
        <f t="shared" si="6"/>
        <v>1084.7508136397867</v>
      </c>
      <c r="AA13" s="3">
        <f t="shared" si="7"/>
        <v>1082.0812454116679</v>
      </c>
      <c r="AB13" s="3">
        <f t="shared" si="8"/>
        <v>1079.4827603959891</v>
      </c>
      <c r="AC13" s="3">
        <f t="shared" si="28"/>
        <v>1115.4161356193413</v>
      </c>
      <c r="AD13" s="3">
        <f t="shared" si="9"/>
        <v>1113.6624812476721</v>
      </c>
      <c r="AE13" s="3">
        <f t="shared" si="10"/>
        <v>1110.9929130195533</v>
      </c>
      <c r="AF13" s="3">
        <f t="shared" si="11"/>
        <v>1108.3944280038745</v>
      </c>
      <c r="AG13" s="3">
        <f t="shared" si="29"/>
        <v>1233.4758734561228</v>
      </c>
      <c r="AH13" s="3">
        <f t="shared" si="12"/>
        <v>1181.7261099908437</v>
      </c>
      <c r="AI13" s="3">
        <f t="shared" si="13"/>
        <v>1142.7646277339409</v>
      </c>
      <c r="AJ13" s="3">
        <f t="shared" si="14"/>
        <v>1121.890510722508</v>
      </c>
      <c r="AK13" s="3">
        <f t="shared" si="30"/>
        <v>1236.5097652399713</v>
      </c>
      <c r="AL13" s="3">
        <f t="shared" si="15"/>
        <v>1184.7600017746922</v>
      </c>
      <c r="AM13" s="3">
        <f t="shared" si="16"/>
        <v>1145.7985195177894</v>
      </c>
      <c r="AN13" s="3">
        <f t="shared" si="17"/>
        <v>1124.9244025063565</v>
      </c>
      <c r="AO13" s="3">
        <f t="shared" si="31"/>
        <v>1033.7963657400308</v>
      </c>
      <c r="AP13" s="3">
        <f t="shared" si="18"/>
        <v>1029.7542410535937</v>
      </c>
      <c r="AQ13" s="3">
        <f t="shared" si="19"/>
        <v>1027.1914540495006</v>
      </c>
      <c r="AR13" s="3">
        <f t="shared" si="20"/>
        <v>1025.79153864458</v>
      </c>
      <c r="AS13" s="3">
        <f t="shared" si="32"/>
        <v>1036.8302575238795</v>
      </c>
      <c r="AT13" s="3">
        <f t="shared" si="21"/>
        <v>1032.7881328374422</v>
      </c>
      <c r="AU13" s="3">
        <f t="shared" si="22"/>
        <v>1030.2253458333494</v>
      </c>
      <c r="AV13" s="3">
        <f t="shared" si="23"/>
        <v>1028.8254304284287</v>
      </c>
      <c r="AW13"/>
    </row>
    <row r="14" spans="1:49" s="4" customFormat="1">
      <c r="A14" s="4" t="s">
        <v>35</v>
      </c>
      <c r="B14" s="4" t="s">
        <v>38</v>
      </c>
      <c r="C14" s="4">
        <v>11560</v>
      </c>
      <c r="D14" s="4">
        <v>51.434998999999998</v>
      </c>
      <c r="E14" s="4">
        <v>6.7595619999999998</v>
      </c>
      <c r="F14" s="4">
        <v>41.699699095757417</v>
      </c>
      <c r="G14" s="4">
        <v>34.693500357770667</v>
      </c>
      <c r="H14" s="4">
        <v>30.144674045148811</v>
      </c>
      <c r="I14" s="4">
        <v>27.659890089565391</v>
      </c>
      <c r="J14" s="4">
        <v>3.886392328209415</v>
      </c>
      <c r="K14" s="4">
        <v>3.1510945973744828</v>
      </c>
      <c r="L14" s="4">
        <v>2.578854849715376</v>
      </c>
      <c r="M14" s="4">
        <v>2.2916062083037931</v>
      </c>
      <c r="N14" s="4">
        <v>375.16235574053349</v>
      </c>
      <c r="O14" s="5">
        <v>207.6</v>
      </c>
      <c r="P14" s="4">
        <f t="shared" si="24"/>
        <v>74.224000000000004</v>
      </c>
      <c r="Q14" s="6">
        <f t="shared" si="25"/>
        <v>875.7907486417339</v>
      </c>
      <c r="R14" s="6">
        <f t="shared" si="0"/>
        <v>875.5255250464852</v>
      </c>
      <c r="S14" s="6">
        <f t="shared" si="1"/>
        <v>875.35332666703391</v>
      </c>
      <c r="T14" s="6">
        <f t="shared" si="2"/>
        <v>875.25926377233714</v>
      </c>
      <c r="U14" s="6">
        <f t="shared" si="26"/>
        <v>927.09046944917486</v>
      </c>
      <c r="V14" s="6">
        <f t="shared" si="3"/>
        <v>926.82524585392616</v>
      </c>
      <c r="W14" s="6">
        <f t="shared" si="4"/>
        <v>926.5589845797781</v>
      </c>
      <c r="X14" s="6">
        <f t="shared" si="5"/>
        <v>926.5589845797781</v>
      </c>
      <c r="Y14" s="6">
        <f t="shared" si="27"/>
        <v>1083.6475281232699</v>
      </c>
      <c r="Z14" s="6">
        <f t="shared" si="6"/>
        <v>1081.9523709732939</v>
      </c>
      <c r="AA14" s="6">
        <f t="shared" si="7"/>
        <v>1079.3950881099811</v>
      </c>
      <c r="AB14" s="6">
        <f t="shared" si="8"/>
        <v>1076.9159407314228</v>
      </c>
      <c r="AC14" s="6">
        <f t="shared" si="28"/>
        <v>1134.9472489307109</v>
      </c>
      <c r="AD14" s="6">
        <f t="shared" si="9"/>
        <v>1133.2520917807349</v>
      </c>
      <c r="AE14" s="6">
        <f t="shared" si="10"/>
        <v>1130.6948089174221</v>
      </c>
      <c r="AF14" s="6">
        <f t="shared" si="11"/>
        <v>1128.2156615388637</v>
      </c>
      <c r="AG14" s="6">
        <f t="shared" si="29"/>
        <v>1230.6804296551936</v>
      </c>
      <c r="AH14" s="6">
        <f t="shared" si="12"/>
        <v>1175.6573861503311</v>
      </c>
      <c r="AI14" s="6">
        <f t="shared" si="13"/>
        <v>1133.8633259927315</v>
      </c>
      <c r="AJ14" s="6">
        <f t="shared" si="14"/>
        <v>1112.654933362578</v>
      </c>
      <c r="AK14" s="6">
        <f t="shared" si="30"/>
        <v>1235.8506144287917</v>
      </c>
      <c r="AL14" s="6">
        <f t="shared" si="15"/>
        <v>1180.827570923929</v>
      </c>
      <c r="AM14" s="6">
        <f t="shared" si="16"/>
        <v>1139.0335107663295</v>
      </c>
      <c r="AN14" s="6">
        <f t="shared" si="17"/>
        <v>1117.8251181361761</v>
      </c>
      <c r="AO14" s="6">
        <f t="shared" si="31"/>
        <v>1036.0323165606949</v>
      </c>
      <c r="AP14" s="6">
        <f t="shared" si="18"/>
        <v>1031.693444191854</v>
      </c>
      <c r="AQ14" s="6">
        <f t="shared" si="19"/>
        <v>1028.8763992382931</v>
      </c>
      <c r="AR14" s="6">
        <f t="shared" si="20"/>
        <v>1027.3375961225656</v>
      </c>
      <c r="AS14" s="6">
        <f t="shared" si="32"/>
        <v>1041.2025013342929</v>
      </c>
      <c r="AT14" s="6">
        <f t="shared" si="21"/>
        <v>1036.8636289654523</v>
      </c>
      <c r="AU14" s="6">
        <f t="shared" si="22"/>
        <v>1034.0465840118911</v>
      </c>
      <c r="AV14" s="6">
        <f t="shared" si="23"/>
        <v>1032.5077808961637</v>
      </c>
    </row>
    <row r="15" spans="1:49">
      <c r="A15" t="s">
        <v>35</v>
      </c>
      <c r="B15" t="s">
        <v>39</v>
      </c>
      <c r="C15">
        <v>2400</v>
      </c>
      <c r="D15">
        <v>52.144886300000003</v>
      </c>
      <c r="E15">
        <v>14.6294413</v>
      </c>
      <c r="F15">
        <v>40.844963486598687</v>
      </c>
      <c r="G15">
        <v>33.845705533306983</v>
      </c>
      <c r="H15">
        <v>29.408037546177109</v>
      </c>
      <c r="I15">
        <v>26.983973522446341</v>
      </c>
      <c r="J15">
        <v>3.7207922132801312</v>
      </c>
      <c r="K15">
        <v>3.0339677590720768</v>
      </c>
      <c r="L15">
        <v>2.4802295907959588</v>
      </c>
      <c r="M15">
        <v>2.202820984099537</v>
      </c>
      <c r="N15">
        <v>388.33461000891299</v>
      </c>
      <c r="O15" s="2">
        <v>347.8</v>
      </c>
      <c r="P15">
        <f t="shared" si="24"/>
        <v>76.326999999999998</v>
      </c>
      <c r="Q15" s="3">
        <f t="shared" si="25"/>
        <v>875.75839214433404</v>
      </c>
      <c r="R15" s="3">
        <f t="shared" si="0"/>
        <v>875.49343129639522</v>
      </c>
      <c r="S15" s="3">
        <f t="shared" si="1"/>
        <v>875.32544087789836</v>
      </c>
      <c r="T15" s="3">
        <f t="shared" si="2"/>
        <v>875.2336765703858</v>
      </c>
      <c r="U15" s="3">
        <f t="shared" si="26"/>
        <v>929.80307378326552</v>
      </c>
      <c r="V15" s="3">
        <f t="shared" si="3"/>
        <v>929.53811293532669</v>
      </c>
      <c r="W15" s="3">
        <f t="shared" si="4"/>
        <v>929.27835820931728</v>
      </c>
      <c r="X15" s="3">
        <f t="shared" si="5"/>
        <v>929.27835820931728</v>
      </c>
      <c r="Y15" s="3">
        <f t="shared" si="27"/>
        <v>1085.1977703439354</v>
      </c>
      <c r="Z15" s="3">
        <f t="shared" si="6"/>
        <v>1083.4623614140869</v>
      </c>
      <c r="AA15" s="3">
        <f t="shared" si="7"/>
        <v>1080.841709546467</v>
      </c>
      <c r="AB15" s="3">
        <f t="shared" si="8"/>
        <v>1078.2972837898315</v>
      </c>
      <c r="AC15" s="3">
        <f t="shared" si="28"/>
        <v>1139.2424519828669</v>
      </c>
      <c r="AD15" s="3">
        <f t="shared" si="9"/>
        <v>1137.5070430530182</v>
      </c>
      <c r="AE15" s="3">
        <f t="shared" si="10"/>
        <v>1134.8863911853985</v>
      </c>
      <c r="AF15" s="3">
        <f t="shared" si="11"/>
        <v>1132.3419654287627</v>
      </c>
      <c r="AG15" s="3">
        <f t="shared" si="29"/>
        <v>1219.1104089136156</v>
      </c>
      <c r="AH15" s="3">
        <f t="shared" si="12"/>
        <v>1167.1975637552753</v>
      </c>
      <c r="AI15" s="3">
        <f t="shared" si="13"/>
        <v>1126.7139617447285</v>
      </c>
      <c r="AJ15" s="3">
        <f t="shared" si="14"/>
        <v>1106.2043534329341</v>
      </c>
      <c r="AK15" s="3">
        <f t="shared" si="30"/>
        <v>1224.5425209092541</v>
      </c>
      <c r="AL15" s="3">
        <f t="shared" si="15"/>
        <v>1172.6296757509137</v>
      </c>
      <c r="AM15" s="3">
        <f t="shared" si="16"/>
        <v>1132.146073740367</v>
      </c>
      <c r="AN15" s="3">
        <f t="shared" si="17"/>
        <v>1111.6364654285728</v>
      </c>
      <c r="AO15" s="3">
        <f t="shared" si="31"/>
        <v>1035.5029869119176</v>
      </c>
      <c r="AP15" s="3">
        <f t="shared" si="18"/>
        <v>1031.1684129051496</v>
      </c>
      <c r="AQ15" s="3">
        <f t="shared" si="19"/>
        <v>1028.4202072473438</v>
      </c>
      <c r="AR15" s="3">
        <f t="shared" si="20"/>
        <v>1026.9190074090006</v>
      </c>
      <c r="AS15" s="3">
        <f t="shared" si="32"/>
        <v>1040.935098907556</v>
      </c>
      <c r="AT15" s="3">
        <f t="shared" si="21"/>
        <v>1036.6005249007883</v>
      </c>
      <c r="AU15" s="3">
        <f t="shared" si="22"/>
        <v>1033.8523192429825</v>
      </c>
      <c r="AV15" s="3">
        <f t="shared" si="23"/>
        <v>1032.3511194046391</v>
      </c>
      <c r="AW15"/>
    </row>
    <row r="16" spans="1:49">
      <c r="A16" t="s">
        <v>35</v>
      </c>
      <c r="B16" t="s">
        <v>40</v>
      </c>
      <c r="C16">
        <v>5200</v>
      </c>
      <c r="D16">
        <v>52.150372099999998</v>
      </c>
      <c r="E16">
        <v>10.359314700000001</v>
      </c>
      <c r="F16">
        <v>34.999969960843011</v>
      </c>
      <c r="G16">
        <v>33.716184586976709</v>
      </c>
      <c r="H16">
        <v>29.63203370438325</v>
      </c>
      <c r="I16">
        <v>27.18950598589867</v>
      </c>
      <c r="J16">
        <v>3.6935612962426272</v>
      </c>
      <c r="K16">
        <v>2.9886660055153369</v>
      </c>
      <c r="L16">
        <v>2.4422586626803788</v>
      </c>
      <c r="M16">
        <v>2.1665853445279422</v>
      </c>
      <c r="N16">
        <v>417.74170549493232</v>
      </c>
      <c r="O16" s="2">
        <v>286</v>
      </c>
      <c r="P16">
        <f t="shared" si="24"/>
        <v>75.400000000000006</v>
      </c>
      <c r="Q16" s="3">
        <f t="shared" si="25"/>
        <v>875.53712662574401</v>
      </c>
      <c r="R16" s="3">
        <f t="shared" si="0"/>
        <v>875.48852820809725</v>
      </c>
      <c r="S16" s="3">
        <f t="shared" si="1"/>
        <v>875.33392037849831</v>
      </c>
      <c r="T16" s="3">
        <f t="shared" si="2"/>
        <v>875.24145711743222</v>
      </c>
      <c r="U16" s="3">
        <f t="shared" si="26"/>
        <v>935.70994120474484</v>
      </c>
      <c r="V16" s="3">
        <f t="shared" si="3"/>
        <v>935.66134278709819</v>
      </c>
      <c r="W16" s="3">
        <f t="shared" si="4"/>
        <v>935.41427169643316</v>
      </c>
      <c r="X16" s="3">
        <f t="shared" si="5"/>
        <v>935.41427169643316</v>
      </c>
      <c r="Y16" s="3">
        <f t="shared" si="27"/>
        <v>1084.2788971165262</v>
      </c>
      <c r="Z16" s="3">
        <f t="shared" si="6"/>
        <v>1082.7777093743155</v>
      </c>
      <c r="AA16" s="3">
        <f t="shared" si="7"/>
        <v>1080.2002279447602</v>
      </c>
      <c r="AB16" s="3">
        <f t="shared" si="8"/>
        <v>1077.6848910837377</v>
      </c>
      <c r="AC16" s="3">
        <f t="shared" si="28"/>
        <v>1144.4517116955271</v>
      </c>
      <c r="AD16" s="3">
        <f t="shared" si="9"/>
        <v>1142.9505239533164</v>
      </c>
      <c r="AE16" s="3">
        <f t="shared" si="10"/>
        <v>1140.3730425237611</v>
      </c>
      <c r="AF16" s="3">
        <f t="shared" si="11"/>
        <v>1137.8577056627387</v>
      </c>
      <c r="AG16" s="3">
        <f t="shared" si="29"/>
        <v>1210.7238239237818</v>
      </c>
      <c r="AH16" s="3">
        <f t="shared" si="12"/>
        <v>1164.1510116547688</v>
      </c>
      <c r="AI16" s="3">
        <f t="shared" si="13"/>
        <v>1124.5384156624327</v>
      </c>
      <c r="AJ16" s="3">
        <f t="shared" si="14"/>
        <v>1104.1188794857626</v>
      </c>
      <c r="AK16" s="3">
        <f t="shared" si="30"/>
        <v>1216.7406891949029</v>
      </c>
      <c r="AL16" s="3">
        <f t="shared" si="15"/>
        <v>1170.1678769258899</v>
      </c>
      <c r="AM16" s="3">
        <f t="shared" si="16"/>
        <v>1130.5552809335541</v>
      </c>
      <c r="AN16" s="3">
        <f t="shared" si="17"/>
        <v>1110.1357447568837</v>
      </c>
      <c r="AO16" s="3">
        <f t="shared" si="31"/>
        <v>1031.8832379077317</v>
      </c>
      <c r="AP16" s="3">
        <f t="shared" si="18"/>
        <v>1031.0882018126251</v>
      </c>
      <c r="AQ16" s="3">
        <f t="shared" si="19"/>
        <v>1028.5589259417334</v>
      </c>
      <c r="AR16" s="3">
        <f t="shared" si="20"/>
        <v>1027.0462917125042</v>
      </c>
      <c r="AS16" s="3">
        <f t="shared" si="32"/>
        <v>1037.900103178853</v>
      </c>
      <c r="AT16" s="3">
        <f t="shared" si="21"/>
        <v>1037.1050670837462</v>
      </c>
      <c r="AU16" s="3">
        <f t="shared" si="22"/>
        <v>1034.5757912128547</v>
      </c>
      <c r="AV16" s="3">
        <f t="shared" si="23"/>
        <v>1033.0631569836255</v>
      </c>
      <c r="AW16"/>
    </row>
    <row r="17" spans="1:49">
      <c r="A17" t="s">
        <v>35</v>
      </c>
      <c r="B17" t="s">
        <v>41</v>
      </c>
      <c r="C17">
        <v>3240</v>
      </c>
      <c r="D17">
        <v>49.252286599999998</v>
      </c>
      <c r="E17">
        <v>6.8595189999999997</v>
      </c>
      <c r="F17">
        <v>39.681324713015456</v>
      </c>
      <c r="G17">
        <v>32.881469752051892</v>
      </c>
      <c r="H17">
        <v>28.57022720623273</v>
      </c>
      <c r="I17">
        <v>26.21522273469343</v>
      </c>
      <c r="J17">
        <v>3.9554300471767321</v>
      </c>
      <c r="K17">
        <v>3.248900663632468</v>
      </c>
      <c r="L17">
        <v>2.708102381702949</v>
      </c>
      <c r="M17">
        <v>2.4387029604840098</v>
      </c>
      <c r="N17">
        <v>349.39360359420209</v>
      </c>
      <c r="O17" s="2">
        <v>379.4</v>
      </c>
      <c r="P17">
        <f t="shared" si="24"/>
        <v>76.801000000000002</v>
      </c>
      <c r="Q17" s="3">
        <f t="shared" si="25"/>
        <v>875.7143419438413</v>
      </c>
      <c r="R17" s="3">
        <f t="shared" si="0"/>
        <v>875.45692960837073</v>
      </c>
      <c r="S17" s="3">
        <f t="shared" si="1"/>
        <v>875.29372509608766</v>
      </c>
      <c r="T17" s="3">
        <f t="shared" si="2"/>
        <v>875.20457507677952</v>
      </c>
      <c r="U17" s="3">
        <f t="shared" si="26"/>
        <v>921.64412273365997</v>
      </c>
      <c r="V17" s="3">
        <f t="shared" si="3"/>
        <v>921.38671039818939</v>
      </c>
      <c r="W17" s="3">
        <f t="shared" si="4"/>
        <v>921.13435586659818</v>
      </c>
      <c r="X17" s="3">
        <f t="shared" si="5"/>
        <v>921.13435586659818</v>
      </c>
      <c r="Y17" s="3">
        <f t="shared" si="27"/>
        <v>1085.510425703292</v>
      </c>
      <c r="Z17" s="3">
        <f t="shared" si="6"/>
        <v>1083.7734336235792</v>
      </c>
      <c r="AA17" s="3">
        <f t="shared" si="7"/>
        <v>1081.1423363347676</v>
      </c>
      <c r="AB17" s="3">
        <f t="shared" si="8"/>
        <v>1078.585293538931</v>
      </c>
      <c r="AC17" s="3">
        <f t="shared" si="28"/>
        <v>1131.4402064931103</v>
      </c>
      <c r="AD17" s="3">
        <f t="shared" si="9"/>
        <v>1129.7032144133977</v>
      </c>
      <c r="AE17" s="3">
        <f t="shared" si="10"/>
        <v>1127.0721171245862</v>
      </c>
      <c r="AF17" s="3">
        <f t="shared" si="11"/>
        <v>1124.5150743287495</v>
      </c>
      <c r="AG17" s="3">
        <f t="shared" si="29"/>
        <v>1232.8046570584361</v>
      </c>
      <c r="AH17" s="3">
        <f t="shared" si="12"/>
        <v>1179.8573428389129</v>
      </c>
      <c r="AI17" s="3">
        <f t="shared" si="13"/>
        <v>1140.3456019921014</v>
      </c>
      <c r="AJ17" s="3">
        <f t="shared" si="14"/>
        <v>1120.427082267169</v>
      </c>
      <c r="AK17" s="3">
        <f t="shared" si="30"/>
        <v>1237.4624361702838</v>
      </c>
      <c r="AL17" s="3">
        <f t="shared" si="15"/>
        <v>1184.5151219507607</v>
      </c>
      <c r="AM17" s="3">
        <f t="shared" si="16"/>
        <v>1145.0033811039491</v>
      </c>
      <c r="AN17" s="3">
        <f t="shared" si="17"/>
        <v>1125.0848613790167</v>
      </c>
      <c r="AO17" s="3">
        <f t="shared" si="31"/>
        <v>1034.7823564658188</v>
      </c>
      <c r="AP17" s="3">
        <f t="shared" si="18"/>
        <v>1030.5712708392741</v>
      </c>
      <c r="AQ17" s="3">
        <f t="shared" si="19"/>
        <v>1027.90135925712</v>
      </c>
      <c r="AR17" s="3">
        <f t="shared" si="20"/>
        <v>1026.4429273438689</v>
      </c>
      <c r="AS17" s="3">
        <f t="shared" si="32"/>
        <v>1039.4401355776665</v>
      </c>
      <c r="AT17" s="3">
        <f t="shared" si="21"/>
        <v>1035.2290499511221</v>
      </c>
      <c r="AU17" s="3">
        <f t="shared" si="22"/>
        <v>1032.5591383689678</v>
      </c>
      <c r="AV17" s="3">
        <f t="shared" si="23"/>
        <v>1031.1007064557168</v>
      </c>
      <c r="AW17"/>
    </row>
    <row r="18" spans="1:49">
      <c r="A18" t="s">
        <v>42</v>
      </c>
      <c r="B18" t="s">
        <v>43</v>
      </c>
      <c r="C18">
        <v>1650</v>
      </c>
      <c r="D18">
        <v>46.9669545</v>
      </c>
      <c r="E18">
        <v>18.939397599999999</v>
      </c>
      <c r="F18">
        <v>33.976258957944239</v>
      </c>
      <c r="G18">
        <v>28.154033145145679</v>
      </c>
      <c r="H18">
        <v>24.462626816686761</v>
      </c>
      <c r="I18">
        <v>22.446206186810681</v>
      </c>
      <c r="J18">
        <v>4.9720474926601028</v>
      </c>
      <c r="K18">
        <v>3.9594526697333912</v>
      </c>
      <c r="L18">
        <v>3.1741285853600711</v>
      </c>
      <c r="M18">
        <v>2.7745679931749838</v>
      </c>
      <c r="N18">
        <v>174.31220072537781</v>
      </c>
      <c r="O18" s="2">
        <v>153.6</v>
      </c>
      <c r="P18">
        <f t="shared" si="24"/>
        <v>73.414000000000001</v>
      </c>
      <c r="Q18" s="3">
        <f t="shared" si="25"/>
        <v>875.4983734697405</v>
      </c>
      <c r="R18" s="3">
        <f t="shared" si="0"/>
        <v>875.27796983573455</v>
      </c>
      <c r="S18" s="3">
        <f t="shared" si="1"/>
        <v>875.13822957220918</v>
      </c>
      <c r="T18" s="3">
        <f t="shared" si="2"/>
        <v>875.06189683473065</v>
      </c>
      <c r="U18" s="3">
        <f t="shared" si="26"/>
        <v>884.94301030428187</v>
      </c>
      <c r="V18" s="3">
        <f t="shared" si="3"/>
        <v>884.72260667027592</v>
      </c>
      <c r="W18" s="3">
        <f t="shared" si="4"/>
        <v>884.50653366927202</v>
      </c>
      <c r="X18" s="3">
        <f t="shared" si="5"/>
        <v>884.50653366927202</v>
      </c>
      <c r="Y18" s="3">
        <f t="shared" si="27"/>
        <v>1082.745592817357</v>
      </c>
      <c r="Z18" s="3">
        <f t="shared" si="6"/>
        <v>1081.1108603680523</v>
      </c>
      <c r="AA18" s="3">
        <f t="shared" si="7"/>
        <v>1078.6120638383836</v>
      </c>
      <c r="AB18" s="3">
        <f t="shared" si="8"/>
        <v>1076.1766748347616</v>
      </c>
      <c r="AC18" s="3">
        <f t="shared" si="28"/>
        <v>1092.1902296518983</v>
      </c>
      <c r="AD18" s="3">
        <f t="shared" si="9"/>
        <v>1090.5554972025934</v>
      </c>
      <c r="AE18" s="3">
        <f t="shared" si="10"/>
        <v>1088.056700672925</v>
      </c>
      <c r="AF18" s="3">
        <f t="shared" si="11"/>
        <v>1085.6213116693032</v>
      </c>
      <c r="AG18" s="3">
        <f t="shared" si="29"/>
        <v>1291.3838337924178</v>
      </c>
      <c r="AH18" s="3">
        <f t="shared" si="12"/>
        <v>1219.959445737062</v>
      </c>
      <c r="AI18" s="3">
        <f t="shared" si="13"/>
        <v>1165.5025018710974</v>
      </c>
      <c r="AJ18" s="3">
        <f t="shared" si="14"/>
        <v>1137.638471543391</v>
      </c>
      <c r="AK18" s="3">
        <f t="shared" si="30"/>
        <v>1292.5601598021615</v>
      </c>
      <c r="AL18" s="3">
        <f t="shared" si="15"/>
        <v>1221.1357717468056</v>
      </c>
      <c r="AM18" s="3">
        <f t="shared" si="16"/>
        <v>1166.678827880841</v>
      </c>
      <c r="AN18" s="3">
        <f t="shared" si="17"/>
        <v>1138.8147975531347</v>
      </c>
      <c r="AO18" s="3">
        <f t="shared" si="31"/>
        <v>1031.2492634016885</v>
      </c>
      <c r="AP18" s="3">
        <f t="shared" si="18"/>
        <v>1027.643614226004</v>
      </c>
      <c r="AQ18" s="3">
        <f t="shared" si="19"/>
        <v>1025.357561329178</v>
      </c>
      <c r="AR18" s="3">
        <f t="shared" si="20"/>
        <v>1024.1088111749048</v>
      </c>
      <c r="AS18" s="3">
        <f t="shared" si="32"/>
        <v>1032.4255894114324</v>
      </c>
      <c r="AT18" s="3">
        <f t="shared" si="21"/>
        <v>1028.8199402357479</v>
      </c>
      <c r="AU18" s="3">
        <f t="shared" si="22"/>
        <v>1026.5338873389217</v>
      </c>
      <c r="AV18" s="3">
        <f t="shared" si="23"/>
        <v>1025.2851371846484</v>
      </c>
      <c r="AW18"/>
    </row>
    <row r="19" spans="1:49">
      <c r="A19" t="s">
        <v>44</v>
      </c>
      <c r="B19" t="s">
        <v>45</v>
      </c>
      <c r="C19">
        <v>11500</v>
      </c>
      <c r="D19">
        <v>40.548815599999998</v>
      </c>
      <c r="E19">
        <v>17.080580099999999</v>
      </c>
      <c r="F19">
        <v>28.848159381997281</v>
      </c>
      <c r="G19">
        <v>23.904692874590069</v>
      </c>
      <c r="H19">
        <v>20.770437327535578</v>
      </c>
      <c r="I19">
        <v>19.058358791054701</v>
      </c>
      <c r="J19">
        <v>4.4608635690021448</v>
      </c>
      <c r="K19">
        <v>3.5781795346034482</v>
      </c>
      <c r="L19">
        <v>2.8890834509186631</v>
      </c>
      <c r="M19">
        <v>2.538962670364119</v>
      </c>
      <c r="N19">
        <v>199.9886948317575</v>
      </c>
      <c r="O19" s="2">
        <v>576.5</v>
      </c>
      <c r="P19">
        <f t="shared" si="24"/>
        <v>79.757499999999993</v>
      </c>
      <c r="Q19" s="3">
        <f t="shared" si="25"/>
        <v>875.30424637497913</v>
      </c>
      <c r="R19" s="3">
        <f t="shared" si="0"/>
        <v>875.11710866891087</v>
      </c>
      <c r="S19" s="3">
        <f t="shared" si="1"/>
        <v>874.99845966169516</v>
      </c>
      <c r="T19" s="3">
        <f t="shared" si="2"/>
        <v>874.93364796539947</v>
      </c>
      <c r="U19" s="3">
        <f t="shared" si="26"/>
        <v>890.09959761086657</v>
      </c>
      <c r="V19" s="3">
        <f t="shared" si="3"/>
        <v>889.91245990479831</v>
      </c>
      <c r="W19" s="3">
        <f t="shared" si="4"/>
        <v>889.72899920128691</v>
      </c>
      <c r="X19" s="3">
        <f t="shared" si="5"/>
        <v>889.72899920128691</v>
      </c>
      <c r="Y19" s="3">
        <f t="shared" si="27"/>
        <v>1087.325224623236</v>
      </c>
      <c r="Z19" s="3">
        <f t="shared" si="6"/>
        <v>1085.6015498740121</v>
      </c>
      <c r="AA19" s="3">
        <f t="shared" si="7"/>
        <v>1082.920005095596</v>
      </c>
      <c r="AB19" s="3">
        <f t="shared" si="8"/>
        <v>1080.2922976280997</v>
      </c>
      <c r="AC19" s="3">
        <f t="shared" si="28"/>
        <v>1102.1205758591234</v>
      </c>
      <c r="AD19" s="3">
        <f t="shared" si="9"/>
        <v>1100.3969011098998</v>
      </c>
      <c r="AE19" s="3">
        <f t="shared" si="10"/>
        <v>1097.7153563314835</v>
      </c>
      <c r="AF19" s="3">
        <f t="shared" si="11"/>
        <v>1095.0876488639872</v>
      </c>
      <c r="AG19" s="3">
        <f t="shared" si="29"/>
        <v>1252.8389314443916</v>
      </c>
      <c r="AH19" s="3">
        <f t="shared" si="12"/>
        <v>1190.7277399085679</v>
      </c>
      <c r="AI19" s="3">
        <f t="shared" si="13"/>
        <v>1143.0627198023458</v>
      </c>
      <c r="AJ19" s="3">
        <f t="shared" si="14"/>
        <v>1118.7087918957241</v>
      </c>
      <c r="AK19" s="3">
        <f t="shared" si="30"/>
        <v>1254.5258285861521</v>
      </c>
      <c r="AL19" s="3">
        <f t="shared" si="15"/>
        <v>1192.4146370503283</v>
      </c>
      <c r="AM19" s="3">
        <f t="shared" si="16"/>
        <v>1144.7496169441063</v>
      </c>
      <c r="AN19" s="3">
        <f t="shared" si="17"/>
        <v>1120.3956890374845</v>
      </c>
      <c r="AO19" s="3">
        <f t="shared" si="31"/>
        <v>1028.0734800151706</v>
      </c>
      <c r="AP19" s="3">
        <f t="shared" si="18"/>
        <v>1025.0120381352845</v>
      </c>
      <c r="AQ19" s="3">
        <f t="shared" si="19"/>
        <v>1023.0710234283695</v>
      </c>
      <c r="AR19" s="3">
        <f t="shared" si="20"/>
        <v>1022.0107494434272</v>
      </c>
      <c r="AS19" s="3">
        <f t="shared" si="32"/>
        <v>1029.7603771569313</v>
      </c>
      <c r="AT19" s="3">
        <f t="shared" si="21"/>
        <v>1026.6989352770449</v>
      </c>
      <c r="AU19" s="3">
        <f t="shared" si="22"/>
        <v>1024.75792057013</v>
      </c>
      <c r="AV19" s="3">
        <f t="shared" si="23"/>
        <v>1023.6976465851878</v>
      </c>
      <c r="AW19"/>
    </row>
    <row r="20" spans="1:49">
      <c r="A20" t="s">
        <v>46</v>
      </c>
      <c r="B20" t="s">
        <v>47</v>
      </c>
      <c r="C20">
        <v>7500</v>
      </c>
      <c r="D20">
        <v>52.457423599999998</v>
      </c>
      <c r="E20">
        <v>4.6111981000000002</v>
      </c>
      <c r="F20">
        <v>31.892603544079989</v>
      </c>
      <c r="G20">
        <v>30.756566170039939</v>
      </c>
      <c r="H20">
        <v>27.858904337524049</v>
      </c>
      <c r="I20">
        <v>26.629476788833891</v>
      </c>
      <c r="J20">
        <v>3.765630322410721</v>
      </c>
      <c r="K20">
        <v>3.012375123156152</v>
      </c>
      <c r="L20">
        <v>2.428260478978487</v>
      </c>
      <c r="M20">
        <v>2.1372578229418231</v>
      </c>
      <c r="N20">
        <v>385.99076913561612</v>
      </c>
      <c r="O20" s="2">
        <v>57.8</v>
      </c>
      <c r="P20">
        <f t="shared" si="24"/>
        <v>71.977000000000004</v>
      </c>
      <c r="Q20" s="3">
        <f t="shared" si="25"/>
        <v>875.41949552168455</v>
      </c>
      <c r="R20" s="3">
        <f t="shared" si="0"/>
        <v>875.37649018770139</v>
      </c>
      <c r="S20" s="3">
        <f t="shared" si="1"/>
        <v>875.26679756866849</v>
      </c>
      <c r="T20" s="3">
        <f t="shared" si="2"/>
        <v>875.22025689707812</v>
      </c>
      <c r="U20" s="3">
        <f t="shared" si="26"/>
        <v>928.97574509262211</v>
      </c>
      <c r="V20" s="3">
        <f t="shared" si="3"/>
        <v>928.93273975863895</v>
      </c>
      <c r="W20" s="3">
        <f t="shared" si="4"/>
        <v>928.77650646801567</v>
      </c>
      <c r="X20" s="3">
        <f t="shared" si="5"/>
        <v>928.77650646801567</v>
      </c>
      <c r="Y20" s="3">
        <f t="shared" si="27"/>
        <v>1081.5853100391255</v>
      </c>
      <c r="Z20" s="3">
        <f t="shared" si="6"/>
        <v>1080.1556598534958</v>
      </c>
      <c r="AA20" s="3">
        <f t="shared" si="7"/>
        <v>1077.7330869545679</v>
      </c>
      <c r="AB20" s="3">
        <f t="shared" si="8"/>
        <v>1075.3736660030829</v>
      </c>
      <c r="AC20" s="3">
        <f t="shared" si="28"/>
        <v>1135.1415596100628</v>
      </c>
      <c r="AD20" s="3">
        <f t="shared" si="9"/>
        <v>1133.7119094244333</v>
      </c>
      <c r="AE20" s="3">
        <f t="shared" si="10"/>
        <v>1131.2893365255056</v>
      </c>
      <c r="AF20" s="3">
        <f t="shared" si="11"/>
        <v>1128.9299155740205</v>
      </c>
      <c r="AG20" s="3">
        <f t="shared" si="29"/>
        <v>1211.8042378300047</v>
      </c>
      <c r="AH20" s="3">
        <f t="shared" si="12"/>
        <v>1162.3043120364989</v>
      </c>
      <c r="AI20" s="3">
        <f t="shared" si="13"/>
        <v>1121.6270734866334</v>
      </c>
      <c r="AJ20" s="3">
        <f t="shared" si="14"/>
        <v>1101.6053412335305</v>
      </c>
      <c r="AK20" s="3">
        <f t="shared" si="30"/>
        <v>1217.1897430933147</v>
      </c>
      <c r="AL20" s="3">
        <f t="shared" si="15"/>
        <v>1167.689817299809</v>
      </c>
      <c r="AM20" s="3">
        <f t="shared" si="16"/>
        <v>1127.0125787499435</v>
      </c>
      <c r="AN20" s="3">
        <f t="shared" si="17"/>
        <v>1106.9908464968405</v>
      </c>
      <c r="AO20" s="3">
        <f t="shared" si="31"/>
        <v>1029.9588753839489</v>
      </c>
      <c r="AP20" s="3">
        <f t="shared" si="18"/>
        <v>1029.2553382225681</v>
      </c>
      <c r="AQ20" s="3">
        <f t="shared" si="19"/>
        <v>1027.4608437570912</v>
      </c>
      <c r="AR20" s="3">
        <f t="shared" si="20"/>
        <v>1026.6994709470991</v>
      </c>
      <c r="AS20" s="3">
        <f t="shared" si="32"/>
        <v>1035.344380647259</v>
      </c>
      <c r="AT20" s="3">
        <f t="shared" si="21"/>
        <v>1034.6408434858781</v>
      </c>
      <c r="AU20" s="3">
        <f t="shared" si="22"/>
        <v>1032.8463490204015</v>
      </c>
      <c r="AV20" s="3">
        <f t="shared" si="23"/>
        <v>1032.0849762104094</v>
      </c>
      <c r="AW20"/>
    </row>
    <row r="21" spans="1:49">
      <c r="A21" t="s">
        <v>48</v>
      </c>
      <c r="B21" t="s">
        <v>49</v>
      </c>
      <c r="C21">
        <v>5000</v>
      </c>
      <c r="D21">
        <v>50.330869200000002</v>
      </c>
      <c r="E21">
        <v>19.207891799999999</v>
      </c>
      <c r="F21">
        <v>39.858433181801487</v>
      </c>
      <c r="G21">
        <v>33.028228631734891</v>
      </c>
      <c r="H21">
        <v>28.697743846112061</v>
      </c>
      <c r="I21">
        <v>26.332228353608759</v>
      </c>
      <c r="J21">
        <v>4.3965013273561349</v>
      </c>
      <c r="K21">
        <v>3.580178280804982</v>
      </c>
      <c r="L21">
        <v>2.945390496170154</v>
      </c>
      <c r="M21">
        <v>2.62665273218155</v>
      </c>
      <c r="N21">
        <v>207.01495780122411</v>
      </c>
      <c r="O21" s="2">
        <v>240.4</v>
      </c>
      <c r="P21">
        <f t="shared" si="24"/>
        <v>74.715999999999994</v>
      </c>
      <c r="Q21" s="3">
        <f t="shared" si="25"/>
        <v>875.72104648457685</v>
      </c>
      <c r="R21" s="3">
        <f t="shared" si="0"/>
        <v>875.4624852483347</v>
      </c>
      <c r="S21" s="3">
        <f t="shared" si="1"/>
        <v>875.29855231023726</v>
      </c>
      <c r="T21" s="3">
        <f t="shared" si="2"/>
        <v>875.20900439031652</v>
      </c>
      <c r="U21" s="3">
        <f t="shared" si="26"/>
        <v>891.98059786798478</v>
      </c>
      <c r="V21" s="3">
        <f t="shared" si="3"/>
        <v>891.72203663174264</v>
      </c>
      <c r="W21" s="3">
        <f t="shared" si="4"/>
        <v>891.46855577372446</v>
      </c>
      <c r="X21" s="3">
        <f t="shared" si="5"/>
        <v>891.46855577372446</v>
      </c>
      <c r="Y21" s="3">
        <f t="shared" si="27"/>
        <v>1083.948077306716</v>
      </c>
      <c r="Z21" s="3">
        <f t="shared" si="6"/>
        <v>1082.2501040814268</v>
      </c>
      <c r="AA21" s="3">
        <f t="shared" si="7"/>
        <v>1079.6852769272243</v>
      </c>
      <c r="AB21" s="3">
        <f t="shared" si="8"/>
        <v>1077.1948347911982</v>
      </c>
      <c r="AC21" s="3">
        <f t="shared" si="28"/>
        <v>1100.2076286901238</v>
      </c>
      <c r="AD21" s="3">
        <f t="shared" si="9"/>
        <v>1098.5096554648349</v>
      </c>
      <c r="AE21" s="3">
        <f t="shared" si="10"/>
        <v>1095.9448283106321</v>
      </c>
      <c r="AF21" s="3">
        <f t="shared" si="11"/>
        <v>1093.454386174606</v>
      </c>
      <c r="AG21" s="3">
        <f t="shared" si="29"/>
        <v>1261.2347074811769</v>
      </c>
      <c r="AH21" s="3">
        <f t="shared" si="12"/>
        <v>1201.2260578191194</v>
      </c>
      <c r="AI21" s="3">
        <f t="shared" si="13"/>
        <v>1155.6770794090835</v>
      </c>
      <c r="AJ21" s="3">
        <f t="shared" si="14"/>
        <v>1132.5889385999546</v>
      </c>
      <c r="AK21" s="3">
        <f t="shared" si="30"/>
        <v>1263.0613202329935</v>
      </c>
      <c r="AL21" s="3">
        <f t="shared" si="15"/>
        <v>1203.0526705709358</v>
      </c>
      <c r="AM21" s="3">
        <f t="shared" si="16"/>
        <v>1157.5036921608998</v>
      </c>
      <c r="AN21" s="3">
        <f t="shared" si="17"/>
        <v>1134.415551351771</v>
      </c>
      <c r="AO21" s="3">
        <f t="shared" si="31"/>
        <v>1034.8920380592535</v>
      </c>
      <c r="AP21" s="3">
        <f t="shared" si="18"/>
        <v>1030.6621572202851</v>
      </c>
      <c r="AQ21" s="3">
        <f t="shared" si="19"/>
        <v>1027.9803291016863</v>
      </c>
      <c r="AR21" s="3">
        <f t="shared" si="20"/>
        <v>1026.5153878129331</v>
      </c>
      <c r="AS21" s="3">
        <f t="shared" si="32"/>
        <v>1036.7186508110699</v>
      </c>
      <c r="AT21" s="3">
        <f t="shared" si="21"/>
        <v>1032.4887699721016</v>
      </c>
      <c r="AU21" s="3">
        <f t="shared" si="22"/>
        <v>1029.8069418535028</v>
      </c>
      <c r="AV21" s="3">
        <f t="shared" si="23"/>
        <v>1028.3420005647495</v>
      </c>
      <c r="AW21"/>
    </row>
    <row r="22" spans="1:49">
      <c r="A22" t="s">
        <v>48</v>
      </c>
      <c r="B22" t="s">
        <v>50</v>
      </c>
      <c r="C22">
        <v>2600</v>
      </c>
      <c r="D22">
        <v>50.061947400000001</v>
      </c>
      <c r="E22">
        <v>19.9368564</v>
      </c>
      <c r="F22">
        <v>39.024695215826547</v>
      </c>
      <c r="G22">
        <v>32.337361330615039</v>
      </c>
      <c r="H22">
        <v>28.097459372480241</v>
      </c>
      <c r="I22">
        <v>25.78142450221328</v>
      </c>
      <c r="J22">
        <v>4.3656562703011499</v>
      </c>
      <c r="K22">
        <v>3.5750134076323028</v>
      </c>
      <c r="L22">
        <v>2.954966400063038</v>
      </c>
      <c r="M22">
        <v>2.6268539866941558</v>
      </c>
      <c r="N22">
        <v>199.63135723725759</v>
      </c>
      <c r="O22" s="2">
        <v>236.1</v>
      </c>
      <c r="P22">
        <f t="shared" si="24"/>
        <v>74.651499999999999</v>
      </c>
      <c r="Q22" s="3">
        <f t="shared" si="25"/>
        <v>875.68948486477404</v>
      </c>
      <c r="R22" s="3">
        <f t="shared" si="0"/>
        <v>875.43633207793584</v>
      </c>
      <c r="S22" s="3">
        <f t="shared" si="1"/>
        <v>875.27582820373925</v>
      </c>
      <c r="T22" s="3">
        <f t="shared" si="2"/>
        <v>875.18815340061337</v>
      </c>
      <c r="U22" s="3">
        <f t="shared" si="26"/>
        <v>890.41037066137255</v>
      </c>
      <c r="V22" s="3">
        <f t="shared" si="3"/>
        <v>890.15721787453435</v>
      </c>
      <c r="W22" s="3">
        <f t="shared" si="4"/>
        <v>889.90903919721188</v>
      </c>
      <c r="X22" s="3">
        <f t="shared" si="5"/>
        <v>889.90903919721188</v>
      </c>
      <c r="Y22" s="3">
        <f t="shared" si="27"/>
        <v>1083.8679766392122</v>
      </c>
      <c r="Z22" s="3">
        <f t="shared" si="6"/>
        <v>1082.1766544629481</v>
      </c>
      <c r="AA22" s="3">
        <f t="shared" si="7"/>
        <v>1079.617328989983</v>
      </c>
      <c r="AB22" s="3">
        <f t="shared" si="8"/>
        <v>1077.1308325880889</v>
      </c>
      <c r="AC22" s="3">
        <f t="shared" si="28"/>
        <v>1098.5888624358106</v>
      </c>
      <c r="AD22" s="3">
        <f t="shared" si="9"/>
        <v>1096.8975402595468</v>
      </c>
      <c r="AE22" s="3">
        <f t="shared" si="10"/>
        <v>1094.3382147865816</v>
      </c>
      <c r="AF22" s="3">
        <f t="shared" si="11"/>
        <v>1091.8517183846873</v>
      </c>
      <c r="AG22" s="3">
        <f t="shared" si="29"/>
        <v>1258.3129313693073</v>
      </c>
      <c r="AH22" s="3">
        <f t="shared" si="12"/>
        <v>1200.1102196844399</v>
      </c>
      <c r="AI22" s="3">
        <f t="shared" si="13"/>
        <v>1155.607619141756</v>
      </c>
      <c r="AJ22" s="3">
        <f t="shared" si="14"/>
        <v>1131.9757398963452</v>
      </c>
      <c r="AK22" s="3">
        <f t="shared" si="30"/>
        <v>1259.9927229358525</v>
      </c>
      <c r="AL22" s="3">
        <f t="shared" si="15"/>
        <v>1201.7900112509851</v>
      </c>
      <c r="AM22" s="3">
        <f t="shared" si="16"/>
        <v>1157.2874107083012</v>
      </c>
      <c r="AN22" s="3">
        <f t="shared" si="17"/>
        <v>1133.6555314628904</v>
      </c>
      <c r="AO22" s="3">
        <f t="shared" si="31"/>
        <v>1034.37571205157</v>
      </c>
      <c r="AP22" s="3">
        <f t="shared" si="18"/>
        <v>1030.2343096590803</v>
      </c>
      <c r="AQ22" s="3">
        <f t="shared" si="19"/>
        <v>1027.6085786256451</v>
      </c>
      <c r="AR22" s="3">
        <f t="shared" si="20"/>
        <v>1026.1742802165252</v>
      </c>
      <c r="AS22" s="3">
        <f t="shared" si="32"/>
        <v>1036.0555036181152</v>
      </c>
      <c r="AT22" s="3">
        <f t="shared" si="21"/>
        <v>1031.9141012256255</v>
      </c>
      <c r="AU22" s="3">
        <f t="shared" si="22"/>
        <v>1029.2883701921905</v>
      </c>
      <c r="AV22" s="3">
        <f t="shared" si="23"/>
        <v>1027.8540717830706</v>
      </c>
      <c r="AW22"/>
    </row>
    <row r="23" spans="1:49">
      <c r="A23" t="s">
        <v>51</v>
      </c>
      <c r="B23" t="s">
        <v>52</v>
      </c>
      <c r="C23">
        <v>3200</v>
      </c>
      <c r="D23">
        <v>45.433821500000001</v>
      </c>
      <c r="E23">
        <v>28.0549395</v>
      </c>
      <c r="F23">
        <v>33.11041109291223</v>
      </c>
      <c r="G23">
        <v>27.436558348378359</v>
      </c>
      <c r="H23">
        <v>23.839223480006261</v>
      </c>
      <c r="I23">
        <v>21.874189128400129</v>
      </c>
      <c r="J23">
        <v>4.6153424632147244</v>
      </c>
      <c r="K23">
        <v>3.6976215107375139</v>
      </c>
      <c r="L23">
        <v>2.9853833459300079</v>
      </c>
      <c r="M23">
        <v>2.6258537358083198</v>
      </c>
      <c r="N23">
        <v>303.69907537563478</v>
      </c>
      <c r="O23" s="2">
        <v>229.3</v>
      </c>
      <c r="P23">
        <f t="shared" si="24"/>
        <v>74.549499999999995</v>
      </c>
      <c r="Q23" s="3">
        <f t="shared" si="25"/>
        <v>875.46559631164234</v>
      </c>
      <c r="R23" s="3">
        <f t="shared" si="0"/>
        <v>875.2508094236174</v>
      </c>
      <c r="S23" s="3">
        <f t="shared" si="1"/>
        <v>875.11463028814262</v>
      </c>
      <c r="T23" s="3">
        <f t="shared" si="2"/>
        <v>875.04024280714043</v>
      </c>
      <c r="U23" s="3">
        <f t="shared" si="26"/>
        <v>911.87311252792426</v>
      </c>
      <c r="V23" s="3">
        <f t="shared" si="3"/>
        <v>911.65832563989932</v>
      </c>
      <c r="W23" s="3">
        <f t="shared" si="4"/>
        <v>911.44775902342235</v>
      </c>
      <c r="X23" s="3">
        <f t="shared" si="5"/>
        <v>911.44775902342235</v>
      </c>
      <c r="Y23" s="3">
        <f t="shared" si="27"/>
        <v>1083.5673286618089</v>
      </c>
      <c r="Z23" s="3">
        <f t="shared" si="6"/>
        <v>1081.9163374256198</v>
      </c>
      <c r="AA23" s="3">
        <f t="shared" si="7"/>
        <v>1079.3846143187932</v>
      </c>
      <c r="AB23" s="3">
        <f t="shared" si="8"/>
        <v>1076.9146828664386</v>
      </c>
      <c r="AC23" s="3">
        <f t="shared" si="28"/>
        <v>1119.9748448780911</v>
      </c>
      <c r="AD23" s="3">
        <f t="shared" si="9"/>
        <v>1118.3238536419017</v>
      </c>
      <c r="AE23" s="3">
        <f t="shared" si="10"/>
        <v>1115.7921305350749</v>
      </c>
      <c r="AF23" s="3">
        <f t="shared" si="11"/>
        <v>1113.3221990827205</v>
      </c>
      <c r="AG23" s="3">
        <f t="shared" si="29"/>
        <v>1267.5703915264692</v>
      </c>
      <c r="AH23" s="3">
        <f t="shared" si="12"/>
        <v>1202.3866193244457</v>
      </c>
      <c r="AI23" s="3">
        <f t="shared" si="13"/>
        <v>1152.7141310808233</v>
      </c>
      <c r="AJ23" s="3">
        <f t="shared" si="14"/>
        <v>1127.4705084918814</v>
      </c>
      <c r="AK23" s="3">
        <f t="shared" si="30"/>
        <v>1271.3195455393113</v>
      </c>
      <c r="AL23" s="3">
        <f t="shared" si="15"/>
        <v>1206.1357733372879</v>
      </c>
      <c r="AM23" s="3">
        <f t="shared" si="16"/>
        <v>1156.4632850936655</v>
      </c>
      <c r="AN23" s="3">
        <f t="shared" si="17"/>
        <v>1131.2196625047234</v>
      </c>
      <c r="AO23" s="3">
        <f t="shared" si="31"/>
        <v>1030.7130520383371</v>
      </c>
      <c r="AP23" s="3">
        <f t="shared" si="18"/>
        <v>1027.1992888953287</v>
      </c>
      <c r="AQ23" s="3">
        <f t="shared" si="19"/>
        <v>1024.9714935607174</v>
      </c>
      <c r="AR23" s="3">
        <f t="shared" si="20"/>
        <v>1023.7545664407685</v>
      </c>
      <c r="AS23" s="3">
        <f t="shared" si="32"/>
        <v>1034.4622060511792</v>
      </c>
      <c r="AT23" s="3">
        <f t="shared" si="21"/>
        <v>1030.948442908171</v>
      </c>
      <c r="AU23" s="3">
        <f t="shared" si="22"/>
        <v>1028.7206475735595</v>
      </c>
      <c r="AV23" s="3">
        <f t="shared" si="23"/>
        <v>1027.5037204536109</v>
      </c>
      <c r="AW23"/>
    </row>
    <row r="24" spans="1:49" s="4" customFormat="1">
      <c r="A24" s="4" t="s">
        <v>53</v>
      </c>
      <c r="B24" s="4" t="s">
        <v>54</v>
      </c>
      <c r="C24" s="4">
        <v>4500</v>
      </c>
      <c r="D24" s="4">
        <v>50.179744499999998</v>
      </c>
      <c r="E24" s="4">
        <v>15.534995800000001</v>
      </c>
      <c r="F24" s="4">
        <v>38.578615237295672</v>
      </c>
      <c r="G24" s="4">
        <v>31.967722327201219</v>
      </c>
      <c r="H24" s="4">
        <v>27.7762854592868</v>
      </c>
      <c r="I24" s="4">
        <v>25.48672451224952</v>
      </c>
      <c r="J24" s="4">
        <v>5.2366550844275492</v>
      </c>
      <c r="K24" s="4">
        <v>4.1926351897576826</v>
      </c>
      <c r="L24" s="4">
        <v>3.3848766648724959</v>
      </c>
      <c r="M24" s="4">
        <v>2.975739431206343</v>
      </c>
      <c r="N24" s="4">
        <v>230.7448233181934</v>
      </c>
      <c r="O24" s="5">
        <v>285.89999999999998</v>
      </c>
      <c r="P24" s="4">
        <f t="shared" si="24"/>
        <v>75.398499999999999</v>
      </c>
      <c r="Q24" s="6">
        <f t="shared" si="25"/>
        <v>875.6725982562009</v>
      </c>
      <c r="R24" s="6">
        <f t="shared" si="0"/>
        <v>875.42233918548504</v>
      </c>
      <c r="S24" s="6">
        <f t="shared" si="1"/>
        <v>875.26366998454751</v>
      </c>
      <c r="T24" s="6">
        <f t="shared" si="2"/>
        <v>875.17699736668101</v>
      </c>
      <c r="U24" s="6">
        <f t="shared" si="26"/>
        <v>896.87720688292245</v>
      </c>
      <c r="V24" s="6">
        <f t="shared" si="3"/>
        <v>896.62694781220659</v>
      </c>
      <c r="W24" s="6">
        <f t="shared" si="4"/>
        <v>896.38160599340256</v>
      </c>
      <c r="X24" s="6">
        <f t="shared" si="5"/>
        <v>896.38160599340256</v>
      </c>
      <c r="Y24" s="6">
        <f t="shared" si="27"/>
        <v>1084.4132399319203</v>
      </c>
      <c r="Z24" s="6">
        <f t="shared" si="6"/>
        <v>1082.7104204343061</v>
      </c>
      <c r="AA24" s="6">
        <f t="shared" si="7"/>
        <v>1080.1289258338154</v>
      </c>
      <c r="AB24" s="6">
        <f t="shared" si="8"/>
        <v>1077.6194278163955</v>
      </c>
      <c r="AC24" s="6">
        <f t="shared" si="28"/>
        <v>1105.617848558642</v>
      </c>
      <c r="AD24" s="6">
        <f t="shared" si="9"/>
        <v>1103.9150290610278</v>
      </c>
      <c r="AE24" s="6">
        <f t="shared" si="10"/>
        <v>1101.3335344605371</v>
      </c>
      <c r="AF24" s="6">
        <f t="shared" si="11"/>
        <v>1098.8240364431172</v>
      </c>
      <c r="AG24" s="6">
        <f t="shared" si="29"/>
        <v>1313.5501590873344</v>
      </c>
      <c r="AH24" s="6">
        <f t="shared" si="12"/>
        <v>1239.2181041963893</v>
      </c>
      <c r="AI24" s="6">
        <f t="shared" si="13"/>
        <v>1182.7569803434862</v>
      </c>
      <c r="AJ24" s="6">
        <f t="shared" si="14"/>
        <v>1153.9695723013344</v>
      </c>
      <c r="AK24" s="6">
        <f t="shared" si="30"/>
        <v>1315.8486347130074</v>
      </c>
      <c r="AL24" s="6">
        <f t="shared" si="15"/>
        <v>1241.5165798220623</v>
      </c>
      <c r="AM24" s="6">
        <f t="shared" si="16"/>
        <v>1185.0554559691593</v>
      </c>
      <c r="AN24" s="6">
        <f t="shared" si="17"/>
        <v>1156.2680479270075</v>
      </c>
      <c r="AO24" s="6">
        <f t="shared" si="31"/>
        <v>1034.0994589554871</v>
      </c>
      <c r="AP24" s="6">
        <f t="shared" si="18"/>
        <v>1030.0053957332359</v>
      </c>
      <c r="AQ24" s="6">
        <f t="shared" si="19"/>
        <v>1027.409678670097</v>
      </c>
      <c r="AR24" s="6">
        <f t="shared" si="20"/>
        <v>1025.9917753103171</v>
      </c>
      <c r="AS24" s="6">
        <f t="shared" si="32"/>
        <v>1036.3979345811604</v>
      </c>
      <c r="AT24" s="6">
        <f t="shared" si="21"/>
        <v>1032.303871358909</v>
      </c>
      <c r="AU24" s="6">
        <f t="shared" si="22"/>
        <v>1029.7081542957701</v>
      </c>
      <c r="AV24" s="6">
        <f t="shared" si="23"/>
        <v>1028.2902509359901</v>
      </c>
    </row>
    <row r="25" spans="1:49">
      <c r="A25" t="s">
        <v>55</v>
      </c>
      <c r="B25" t="s">
        <v>56</v>
      </c>
      <c r="C25">
        <v>4200</v>
      </c>
      <c r="D25">
        <v>43.555443599999997</v>
      </c>
      <c r="E25">
        <v>-5.9222466000000002</v>
      </c>
      <c r="F25">
        <v>36.396101442265497</v>
      </c>
      <c r="G25">
        <v>30.159207569850331</v>
      </c>
      <c r="H25">
        <v>26.204893489494591</v>
      </c>
      <c r="I25">
        <v>24.04486021784782</v>
      </c>
      <c r="J25">
        <v>3.761483011811098</v>
      </c>
      <c r="K25">
        <v>3.0168896887078471</v>
      </c>
      <c r="L25">
        <v>2.438860754825213</v>
      </c>
      <c r="M25">
        <v>2.1499578882177701</v>
      </c>
      <c r="N25">
        <v>199.23287866155019</v>
      </c>
      <c r="O25" s="2">
        <v>426.8</v>
      </c>
      <c r="P25">
        <f t="shared" si="24"/>
        <v>77.512</v>
      </c>
      <c r="Q25" s="3">
        <f t="shared" si="25"/>
        <v>875.58997796850349</v>
      </c>
      <c r="R25" s="3">
        <f t="shared" si="0"/>
        <v>875.35387684178875</v>
      </c>
      <c r="S25" s="3">
        <f t="shared" si="1"/>
        <v>875.20418405739076</v>
      </c>
      <c r="T25" s="3">
        <f t="shared" si="2"/>
        <v>875.12241478255464</v>
      </c>
      <c r="U25" s="3">
        <f t="shared" si="26"/>
        <v>890.22782497309117</v>
      </c>
      <c r="V25" s="3">
        <f t="shared" si="3"/>
        <v>889.99172384637643</v>
      </c>
      <c r="W25" s="3">
        <f t="shared" si="4"/>
        <v>889.76026178714233</v>
      </c>
      <c r="X25" s="3">
        <f t="shared" si="5"/>
        <v>889.76026178714233</v>
      </c>
      <c r="Y25" s="3">
        <f t="shared" si="27"/>
        <v>1085.9211200677278</v>
      </c>
      <c r="Z25" s="3">
        <f t="shared" si="6"/>
        <v>1084.1917417032728</v>
      </c>
      <c r="AA25" s="3">
        <f t="shared" si="7"/>
        <v>1081.5513091512382</v>
      </c>
      <c r="AB25" s="3">
        <f t="shared" si="8"/>
        <v>1078.978800108765</v>
      </c>
      <c r="AC25" s="3">
        <f t="shared" si="28"/>
        <v>1100.5589670723155</v>
      </c>
      <c r="AD25" s="3">
        <f t="shared" si="9"/>
        <v>1098.8295887078607</v>
      </c>
      <c r="AE25" s="3">
        <f t="shared" si="10"/>
        <v>1096.1891561558257</v>
      </c>
      <c r="AF25" s="3">
        <f t="shared" si="11"/>
        <v>1093.6166471133527</v>
      </c>
      <c r="AG25" s="3">
        <f t="shared" si="29"/>
        <v>1216.6577735729441</v>
      </c>
      <c r="AH25" s="3">
        <f t="shared" si="12"/>
        <v>1161.914249835979</v>
      </c>
      <c r="AI25" s="3">
        <f t="shared" si="13"/>
        <v>1120.4254402836011</v>
      </c>
      <c r="AJ25" s="3">
        <f t="shared" si="14"/>
        <v>1099.4803090901289</v>
      </c>
      <c r="AK25" s="3">
        <f t="shared" si="30"/>
        <v>1218.3296414854017</v>
      </c>
      <c r="AL25" s="3">
        <f t="shared" si="15"/>
        <v>1163.5861177484367</v>
      </c>
      <c r="AM25" s="3">
        <f t="shared" si="16"/>
        <v>1122.0973081960587</v>
      </c>
      <c r="AN25" s="3">
        <f t="shared" si="17"/>
        <v>1101.1521770025865</v>
      </c>
      <c r="AO25" s="3">
        <f t="shared" si="31"/>
        <v>1032.7478488807503</v>
      </c>
      <c r="AP25" s="3">
        <f t="shared" si="18"/>
        <v>1028.8853997121744</v>
      </c>
      <c r="AQ25" s="3">
        <f t="shared" si="19"/>
        <v>1026.4365305403726</v>
      </c>
      <c r="AR25" s="3">
        <f t="shared" si="20"/>
        <v>1025.0988424403604</v>
      </c>
      <c r="AS25" s="3">
        <f t="shared" si="32"/>
        <v>1034.4197167932082</v>
      </c>
      <c r="AT25" s="3">
        <f t="shared" si="21"/>
        <v>1030.5572676246322</v>
      </c>
      <c r="AU25" s="3">
        <f t="shared" si="22"/>
        <v>1028.1083984528302</v>
      </c>
      <c r="AV25" s="3">
        <f t="shared" si="23"/>
        <v>1026.770710352818</v>
      </c>
      <c r="AW25"/>
    </row>
    <row r="26" spans="1:49">
      <c r="A26" t="s">
        <v>55</v>
      </c>
      <c r="B26" t="s">
        <v>57</v>
      </c>
      <c r="C26">
        <v>1200</v>
      </c>
      <c r="D26">
        <v>43.544942200000001</v>
      </c>
      <c r="E26">
        <v>-5.66275</v>
      </c>
      <c r="F26">
        <v>36.060249838218269</v>
      </c>
      <c r="G26">
        <v>29.880908031225442</v>
      </c>
      <c r="H26">
        <v>25.963083098722549</v>
      </c>
      <c r="I26">
        <v>23.822981924479901</v>
      </c>
      <c r="J26">
        <v>3.7099496786945738</v>
      </c>
      <c r="K26">
        <v>2.9839357256061918</v>
      </c>
      <c r="L26">
        <v>2.4102895496126031</v>
      </c>
      <c r="M26">
        <v>2.122349142989687</v>
      </c>
      <c r="N26">
        <v>229.35634028054099</v>
      </c>
      <c r="O26" s="2">
        <v>405.9</v>
      </c>
      <c r="P26">
        <f t="shared" si="24"/>
        <v>77.198499999999996</v>
      </c>
      <c r="Q26" s="3">
        <f t="shared" si="25"/>
        <v>875.57726411706608</v>
      </c>
      <c r="R26" s="3">
        <f t="shared" si="0"/>
        <v>875.3433416561694</v>
      </c>
      <c r="S26" s="3">
        <f t="shared" si="1"/>
        <v>875.195030188994</v>
      </c>
      <c r="T26" s="3">
        <f t="shared" si="2"/>
        <v>875.11401545491992</v>
      </c>
      <c r="U26" s="3">
        <f t="shared" si="26"/>
        <v>896.49252731544334</v>
      </c>
      <c r="V26" s="3">
        <f t="shared" si="3"/>
        <v>896.25860485454666</v>
      </c>
      <c r="W26" s="3">
        <f t="shared" si="4"/>
        <v>896.02927865329718</v>
      </c>
      <c r="X26" s="3">
        <f t="shared" si="5"/>
        <v>896.02927865329718</v>
      </c>
      <c r="Y26" s="3">
        <f t="shared" si="27"/>
        <v>1085.6724838681623</v>
      </c>
      <c r="Z26" s="3">
        <f t="shared" si="6"/>
        <v>1083.9513237816377</v>
      </c>
      <c r="AA26" s="3">
        <f t="shared" si="7"/>
        <v>1081.3223464310904</v>
      </c>
      <c r="AB26" s="3">
        <f t="shared" si="8"/>
        <v>1078.7606658136444</v>
      </c>
      <c r="AC26" s="3">
        <f t="shared" si="28"/>
        <v>1106.5877470665396</v>
      </c>
      <c r="AD26" s="3">
        <f t="shared" si="9"/>
        <v>1104.8665869800147</v>
      </c>
      <c r="AE26" s="3">
        <f t="shared" si="10"/>
        <v>1102.2376096294677</v>
      </c>
      <c r="AF26" s="3">
        <f t="shared" si="11"/>
        <v>1099.6759290120217</v>
      </c>
      <c r="AG26" s="3">
        <f t="shared" si="29"/>
        <v>1212.9778692074196</v>
      </c>
      <c r="AH26" s="3">
        <f t="shared" si="12"/>
        <v>1159.4888499270023</v>
      </c>
      <c r="AI26" s="3">
        <f t="shared" si="13"/>
        <v>1118.322014536167</v>
      </c>
      <c r="AJ26" s="3">
        <f t="shared" si="14"/>
        <v>1097.4611372684044</v>
      </c>
      <c r="AK26" s="3">
        <f t="shared" si="30"/>
        <v>1215.2487351698192</v>
      </c>
      <c r="AL26" s="3">
        <f t="shared" si="15"/>
        <v>1161.7597158894021</v>
      </c>
      <c r="AM26" s="3">
        <f t="shared" si="16"/>
        <v>1120.5928804985665</v>
      </c>
      <c r="AN26" s="3">
        <f t="shared" si="17"/>
        <v>1099.7320032308039</v>
      </c>
      <c r="AO26" s="3">
        <f t="shared" si="31"/>
        <v>1032.5398591705912</v>
      </c>
      <c r="AP26" s="3">
        <f t="shared" si="18"/>
        <v>1028.7130514497917</v>
      </c>
      <c r="AQ26" s="3">
        <f t="shared" si="19"/>
        <v>1026.2867796608648</v>
      </c>
      <c r="AR26" s="3">
        <f t="shared" si="20"/>
        <v>1024.9614353195602</v>
      </c>
      <c r="AS26" s="3">
        <f t="shared" si="32"/>
        <v>1034.8107251329909</v>
      </c>
      <c r="AT26" s="3">
        <f t="shared" si="21"/>
        <v>1030.9839174121912</v>
      </c>
      <c r="AU26" s="3">
        <f t="shared" si="22"/>
        <v>1028.5576456232645</v>
      </c>
      <c r="AV26" s="3">
        <f t="shared" si="23"/>
        <v>1027.23230128196</v>
      </c>
      <c r="AW26"/>
    </row>
    <row r="27" spans="1:49">
      <c r="A27" t="s">
        <v>58</v>
      </c>
      <c r="B27" t="s">
        <v>59</v>
      </c>
      <c r="C27">
        <v>2200</v>
      </c>
      <c r="D27">
        <v>65.5831187</v>
      </c>
      <c r="E27">
        <v>22.145953500000001</v>
      </c>
      <c r="F27">
        <v>50.134015625533067</v>
      </c>
      <c r="G27">
        <v>48.130641803978442</v>
      </c>
      <c r="H27">
        <v>43.020686804579213</v>
      </c>
      <c r="I27">
        <v>40.852621719022338</v>
      </c>
      <c r="J27">
        <v>3.5670763909184191</v>
      </c>
      <c r="K27">
        <v>2.9335286939564229</v>
      </c>
      <c r="L27">
        <v>2.4467634199978621</v>
      </c>
      <c r="M27">
        <v>2.1982259339409169</v>
      </c>
      <c r="N27">
        <v>603.02534954456962</v>
      </c>
      <c r="O27" s="2">
        <v>702</v>
      </c>
      <c r="P27">
        <f t="shared" si="24"/>
        <v>81.64</v>
      </c>
      <c r="Q27" s="3">
        <f t="shared" si="25"/>
        <v>876.11003443951802</v>
      </c>
      <c r="R27" s="3">
        <f t="shared" si="0"/>
        <v>876.03419559630925</v>
      </c>
      <c r="S27" s="3">
        <f t="shared" si="1"/>
        <v>875.8407553747021</v>
      </c>
      <c r="T27" s="3">
        <f t="shared" si="2"/>
        <v>875.75868205103131</v>
      </c>
      <c r="U27" s="3">
        <f t="shared" si="26"/>
        <v>974.89403395844204</v>
      </c>
      <c r="V27" s="3">
        <f t="shared" si="3"/>
        <v>974.81819511523327</v>
      </c>
      <c r="W27" s="3">
        <f t="shared" si="4"/>
        <v>974.54268156995533</v>
      </c>
      <c r="X27" s="3">
        <f t="shared" si="5"/>
        <v>974.54268156995533</v>
      </c>
      <c r="Y27" s="3">
        <f t="shared" si="27"/>
        <v>1089.5476755916063</v>
      </c>
      <c r="Z27" s="3">
        <f t="shared" si="6"/>
        <v>1087.8990331349041</v>
      </c>
      <c r="AA27" s="3">
        <f t="shared" si="7"/>
        <v>1085.082205636103</v>
      </c>
      <c r="AB27" s="3">
        <f t="shared" si="8"/>
        <v>1082.3767450352379</v>
      </c>
      <c r="AC27" s="3">
        <f t="shared" si="28"/>
        <v>1188.3316751105303</v>
      </c>
      <c r="AD27" s="3">
        <f t="shared" si="9"/>
        <v>1186.6830326538281</v>
      </c>
      <c r="AE27" s="3">
        <f t="shared" si="10"/>
        <v>1183.8662051550268</v>
      </c>
      <c r="AF27" s="3">
        <f t="shared" si="11"/>
        <v>1181.160744554162</v>
      </c>
      <c r="AG27" s="3">
        <f t="shared" si="29"/>
        <v>1219.8310689981556</v>
      </c>
      <c r="AH27" s="3">
        <f t="shared" si="12"/>
        <v>1177.006600641022</v>
      </c>
      <c r="AI27" s="3">
        <f t="shared" si="13"/>
        <v>1140.0451258886969</v>
      </c>
      <c r="AJ27" s="3">
        <f t="shared" si="14"/>
        <v>1121.6742656463296</v>
      </c>
      <c r="AK27" s="3">
        <f t="shared" si="30"/>
        <v>1229.5322565717947</v>
      </c>
      <c r="AL27" s="3">
        <f t="shared" si="15"/>
        <v>1186.7077882146612</v>
      </c>
      <c r="AM27" s="3">
        <f t="shared" si="16"/>
        <v>1149.746313462336</v>
      </c>
      <c r="AN27" s="3">
        <f t="shared" si="17"/>
        <v>1131.3754532199687</v>
      </c>
      <c r="AO27" s="3">
        <f t="shared" si="31"/>
        <v>1041.2556087209193</v>
      </c>
      <c r="AP27" s="3">
        <f t="shared" si="18"/>
        <v>1040.0149383311866</v>
      </c>
      <c r="AQ27" s="3">
        <f t="shared" si="19"/>
        <v>1036.8503917086791</v>
      </c>
      <c r="AR27" s="3">
        <f t="shared" si="20"/>
        <v>1035.5077295825581</v>
      </c>
      <c r="AS27" s="3">
        <f t="shared" si="32"/>
        <v>1050.9567962945587</v>
      </c>
      <c r="AT27" s="3">
        <f t="shared" si="21"/>
        <v>1049.716125904826</v>
      </c>
      <c r="AU27" s="3">
        <f t="shared" si="22"/>
        <v>1046.5515792823182</v>
      </c>
      <c r="AV27" s="3">
        <f t="shared" si="23"/>
        <v>1045.2089171561972</v>
      </c>
      <c r="AW27"/>
    </row>
    <row r="28" spans="1:49">
      <c r="A28" t="s">
        <v>58</v>
      </c>
      <c r="B28" t="s">
        <v>60</v>
      </c>
      <c r="C28">
        <v>1200</v>
      </c>
      <c r="D28">
        <v>58.666666999999997</v>
      </c>
      <c r="E28">
        <v>17.083055999999999</v>
      </c>
      <c r="F28">
        <v>36.838883515479417</v>
      </c>
      <c r="G28">
        <v>33.640989453518301</v>
      </c>
      <c r="H28">
        <v>29.230162744459431</v>
      </c>
      <c r="I28">
        <v>26.820760695601869</v>
      </c>
      <c r="J28">
        <v>3.6183331810205859</v>
      </c>
      <c r="K28">
        <v>2.93763272595988</v>
      </c>
      <c r="L28">
        <v>2.409986025828414</v>
      </c>
      <c r="M28">
        <v>2.1470233063641042</v>
      </c>
      <c r="N28">
        <v>549.90915060481541</v>
      </c>
      <c r="O28" s="2">
        <v>484.6</v>
      </c>
      <c r="P28">
        <f t="shared" si="24"/>
        <v>78.379000000000005</v>
      </c>
      <c r="Q28" s="3">
        <f t="shared" si="25"/>
        <v>875.60673973301539</v>
      </c>
      <c r="R28" s="3">
        <f t="shared" si="0"/>
        <v>875.48568165401184</v>
      </c>
      <c r="S28" s="3">
        <f t="shared" si="1"/>
        <v>875.31870732719858</v>
      </c>
      <c r="T28" s="3">
        <f t="shared" si="2"/>
        <v>875.22749805699436</v>
      </c>
      <c r="U28" s="3">
        <f t="shared" si="26"/>
        <v>963.32187566666164</v>
      </c>
      <c r="V28" s="3">
        <f t="shared" si="3"/>
        <v>963.20081758765809</v>
      </c>
      <c r="W28" s="3">
        <f t="shared" si="4"/>
        <v>962.94263399064062</v>
      </c>
      <c r="X28" s="3">
        <f t="shared" si="5"/>
        <v>962.94263399064062</v>
      </c>
      <c r="Y28" s="3">
        <f t="shared" si="27"/>
        <v>1086.590336938546</v>
      </c>
      <c r="Z28" s="3">
        <f t="shared" si="6"/>
        <v>1084.959298771081</v>
      </c>
      <c r="AA28" s="3">
        <f t="shared" si="7"/>
        <v>1082.2737248435917</v>
      </c>
      <c r="AB28" s="3">
        <f t="shared" si="8"/>
        <v>1079.6639159727113</v>
      </c>
      <c r="AC28" s="3">
        <f t="shared" si="28"/>
        <v>1174.3054728721925</v>
      </c>
      <c r="AD28" s="3">
        <f t="shared" si="9"/>
        <v>1172.6744347047272</v>
      </c>
      <c r="AE28" s="3">
        <f t="shared" si="10"/>
        <v>1169.988860777238</v>
      </c>
      <c r="AF28" s="3">
        <f t="shared" si="11"/>
        <v>1167.3790519063575</v>
      </c>
      <c r="AG28" s="3">
        <f t="shared" si="29"/>
        <v>1207.9994219794298</v>
      </c>
      <c r="AH28" s="3">
        <f t="shared" si="12"/>
        <v>1160.7993898201635</v>
      </c>
      <c r="AI28" s="3">
        <f t="shared" si="13"/>
        <v>1122.0161616819912</v>
      </c>
      <c r="AJ28" s="3">
        <f t="shared" si="14"/>
        <v>1102.4477616482266</v>
      </c>
      <c r="AK28" s="3">
        <f t="shared" si="30"/>
        <v>1216.6444062525427</v>
      </c>
      <c r="AL28" s="3">
        <f t="shared" si="15"/>
        <v>1169.4443740932766</v>
      </c>
      <c r="AM28" s="3">
        <f t="shared" si="16"/>
        <v>1130.6611459551043</v>
      </c>
      <c r="AN28" s="3">
        <f t="shared" si="17"/>
        <v>1111.0927459213397</v>
      </c>
      <c r="AO28" s="3">
        <f t="shared" si="31"/>
        <v>1033.0220596153774</v>
      </c>
      <c r="AP28" s="3">
        <f t="shared" si="18"/>
        <v>1031.0416341802991</v>
      </c>
      <c r="AQ28" s="3">
        <f t="shared" si="19"/>
        <v>1028.3100510711993</v>
      </c>
      <c r="AR28" s="3">
        <f t="shared" si="20"/>
        <v>1026.8179312547093</v>
      </c>
      <c r="AS28" s="3">
        <f t="shared" si="32"/>
        <v>1041.6670438884905</v>
      </c>
      <c r="AT28" s="3">
        <f t="shared" si="21"/>
        <v>1039.6866184534122</v>
      </c>
      <c r="AU28" s="3">
        <f t="shared" si="22"/>
        <v>1036.9550353443124</v>
      </c>
      <c r="AV28" s="3">
        <f t="shared" si="23"/>
        <v>1035.4629155278226</v>
      </c>
      <c r="AW28"/>
    </row>
    <row r="29" spans="1:49">
      <c r="A29" t="s">
        <v>61</v>
      </c>
      <c r="B29" t="s">
        <v>62</v>
      </c>
      <c r="C29">
        <v>4900</v>
      </c>
      <c r="D29">
        <v>51.595235299999999</v>
      </c>
      <c r="E29">
        <v>-3.7824148000000002</v>
      </c>
      <c r="F29">
        <v>34.817410642743653</v>
      </c>
      <c r="G29">
        <v>33.542305537143513</v>
      </c>
      <c r="H29">
        <v>30.289927154728279</v>
      </c>
      <c r="I29">
        <v>28.846512559079191</v>
      </c>
      <c r="J29">
        <v>3.0898898308146241</v>
      </c>
      <c r="K29">
        <v>2.4799010142011881</v>
      </c>
      <c r="L29">
        <v>2.0135986409468272</v>
      </c>
      <c r="M29">
        <v>1.7766892138817001</v>
      </c>
      <c r="N29">
        <v>299.03416654392481</v>
      </c>
      <c r="O29" s="2">
        <v>250.7</v>
      </c>
      <c r="P29">
        <f t="shared" si="24"/>
        <v>74.870499999999993</v>
      </c>
      <c r="Q29" s="3">
        <f t="shared" si="25"/>
        <v>875.53021574004072</v>
      </c>
      <c r="R29" s="3">
        <f t="shared" si="0"/>
        <v>875.48194591883316</v>
      </c>
      <c r="S29" s="3">
        <f t="shared" si="1"/>
        <v>875.35882530522338</v>
      </c>
      <c r="T29" s="3">
        <f t="shared" si="2"/>
        <v>875.304184033571</v>
      </c>
      <c r="U29" s="3">
        <f t="shared" si="26"/>
        <v>910.96561345901603</v>
      </c>
      <c r="V29" s="3">
        <f t="shared" si="3"/>
        <v>910.91734363780847</v>
      </c>
      <c r="W29" s="3">
        <f t="shared" si="4"/>
        <v>910.73958175254631</v>
      </c>
      <c r="X29" s="3">
        <f t="shared" si="5"/>
        <v>910.73958175254631</v>
      </c>
      <c r="Y29" s="3">
        <f t="shared" si="27"/>
        <v>1083.8735145136495</v>
      </c>
      <c r="Z29" s="3">
        <f t="shared" si="6"/>
        <v>1082.3828562438378</v>
      </c>
      <c r="AA29" s="3">
        <f t="shared" si="7"/>
        <v>1079.8538767725947</v>
      </c>
      <c r="AB29" s="3">
        <f t="shared" si="8"/>
        <v>1077.3933766433095</v>
      </c>
      <c r="AC29" s="3">
        <f t="shared" si="28"/>
        <v>1119.3089122326248</v>
      </c>
      <c r="AD29" s="3">
        <f t="shared" si="9"/>
        <v>1117.8182539628131</v>
      </c>
      <c r="AE29" s="3">
        <f t="shared" si="10"/>
        <v>1115.28927449157</v>
      </c>
      <c r="AF29" s="3">
        <f t="shared" si="11"/>
        <v>1112.8287743622845</v>
      </c>
      <c r="AG29" s="3">
        <f t="shared" si="29"/>
        <v>1171.8811011180148</v>
      </c>
      <c r="AH29" s="3">
        <f t="shared" si="12"/>
        <v>1131.3922075315238</v>
      </c>
      <c r="AI29" s="3">
        <f t="shared" si="13"/>
        <v>1097.8518075913535</v>
      </c>
      <c r="AJ29" s="3">
        <f t="shared" si="14"/>
        <v>1081.0488320940246</v>
      </c>
      <c r="AK29" s="3">
        <f t="shared" si="30"/>
        <v>1175.5374945003327</v>
      </c>
      <c r="AL29" s="3">
        <f t="shared" si="15"/>
        <v>1135.0486009138417</v>
      </c>
      <c r="AM29" s="3">
        <f t="shared" si="16"/>
        <v>1101.5082009736714</v>
      </c>
      <c r="AN29" s="3">
        <f t="shared" si="17"/>
        <v>1084.7052254763425</v>
      </c>
      <c r="AO29" s="3">
        <f t="shared" si="31"/>
        <v>1031.7701806550619</v>
      </c>
      <c r="AP29" s="3">
        <f t="shared" si="18"/>
        <v>1030.9805201676909</v>
      </c>
      <c r="AQ29" s="3">
        <f t="shared" si="19"/>
        <v>1028.966353110173</v>
      </c>
      <c r="AR29" s="3">
        <f t="shared" si="20"/>
        <v>1028.0724601533707</v>
      </c>
      <c r="AS29" s="3">
        <f t="shared" si="32"/>
        <v>1035.4265740373799</v>
      </c>
      <c r="AT29" s="3">
        <f t="shared" si="21"/>
        <v>1034.636913550009</v>
      </c>
      <c r="AU29" s="3">
        <f t="shared" si="22"/>
        <v>1032.6227464924909</v>
      </c>
      <c r="AV29" s="3">
        <f t="shared" si="23"/>
        <v>1031.7288535356888</v>
      </c>
      <c r="AW29"/>
    </row>
    <row r="30" spans="1:49">
      <c r="A30" t="s">
        <v>61</v>
      </c>
      <c r="B30" t="s">
        <v>63</v>
      </c>
      <c r="C30">
        <v>3200</v>
      </c>
      <c r="D30">
        <v>53.5922488</v>
      </c>
      <c r="E30">
        <v>-0.64508410000000005</v>
      </c>
      <c r="F30">
        <v>31.586487842618311</v>
      </c>
      <c r="G30">
        <v>30.465005553669741</v>
      </c>
      <c r="H30">
        <v>27.604469009020569</v>
      </c>
      <c r="I30">
        <v>26.39079307466449</v>
      </c>
      <c r="J30">
        <v>3.1051881381213602</v>
      </c>
      <c r="K30">
        <v>2.4996373793957551</v>
      </c>
      <c r="L30">
        <v>2.037965833983558</v>
      </c>
      <c r="M30">
        <v>1.8037295895631289</v>
      </c>
      <c r="N30">
        <v>366.15671098309292</v>
      </c>
      <c r="O30" s="2">
        <v>83.4</v>
      </c>
      <c r="P30">
        <f t="shared" si="24"/>
        <v>72.361000000000004</v>
      </c>
      <c r="Q30" s="3">
        <f t="shared" si="25"/>
        <v>875.40790733957044</v>
      </c>
      <c r="R30" s="3">
        <f t="shared" si="0"/>
        <v>875.36545299652278</v>
      </c>
      <c r="S30" s="3">
        <f t="shared" si="1"/>
        <v>875.25716577615049</v>
      </c>
      <c r="T30" s="3">
        <f t="shared" si="2"/>
        <v>875.21122139078341</v>
      </c>
      <c r="U30" s="3">
        <f t="shared" si="26"/>
        <v>924.83094541542812</v>
      </c>
      <c r="V30" s="3">
        <f t="shared" si="3"/>
        <v>924.78849107238045</v>
      </c>
      <c r="W30" s="3">
        <f t="shared" si="4"/>
        <v>924.63425946664108</v>
      </c>
      <c r="X30" s="3">
        <f t="shared" si="5"/>
        <v>924.63425946664108</v>
      </c>
      <c r="Y30" s="3">
        <f t="shared" si="27"/>
        <v>1081.8626985130916</v>
      </c>
      <c r="Z30" s="3">
        <f t="shared" si="6"/>
        <v>1080.4262015160016</v>
      </c>
      <c r="AA30" s="3">
        <f t="shared" si="7"/>
        <v>1077.9926947125202</v>
      </c>
      <c r="AB30" s="3">
        <f t="shared" si="8"/>
        <v>1075.6215307440436</v>
      </c>
      <c r="AC30" s="3">
        <f t="shared" si="28"/>
        <v>1131.2857365889492</v>
      </c>
      <c r="AD30" s="3">
        <f t="shared" si="9"/>
        <v>1129.8492395918595</v>
      </c>
      <c r="AE30" s="3">
        <f t="shared" si="10"/>
        <v>1127.4157327883779</v>
      </c>
      <c r="AF30" s="3">
        <f t="shared" si="11"/>
        <v>1125.0445688199013</v>
      </c>
      <c r="AG30" s="3">
        <f t="shared" si="29"/>
        <v>1169.1877242834953</v>
      </c>
      <c r="AH30" s="3">
        <f t="shared" si="12"/>
        <v>1129.1574857397914</v>
      </c>
      <c r="AI30" s="3">
        <f t="shared" si="13"/>
        <v>1096.3588532524136</v>
      </c>
      <c r="AJ30" s="3">
        <f t="shared" si="14"/>
        <v>1079.9880982426459</v>
      </c>
      <c r="AK30" s="3">
        <f t="shared" si="30"/>
        <v>1174.1788338991182</v>
      </c>
      <c r="AL30" s="3">
        <f t="shared" si="15"/>
        <v>1134.1485953554143</v>
      </c>
      <c r="AM30" s="3">
        <f t="shared" si="16"/>
        <v>1101.3499628680365</v>
      </c>
      <c r="AN30" s="3">
        <f t="shared" si="17"/>
        <v>1084.9792078582689</v>
      </c>
      <c r="AO30" s="3">
        <f t="shared" si="31"/>
        <v>1029.769300835979</v>
      </c>
      <c r="AP30" s="3">
        <f t="shared" si="18"/>
        <v>1029.0747775006246</v>
      </c>
      <c r="AQ30" s="3">
        <f t="shared" si="19"/>
        <v>1027.3032743734946</v>
      </c>
      <c r="AR30" s="3">
        <f t="shared" si="20"/>
        <v>1026.5516563887302</v>
      </c>
      <c r="AS30" s="3">
        <f t="shared" si="32"/>
        <v>1034.760410451602</v>
      </c>
      <c r="AT30" s="3">
        <f t="shared" si="21"/>
        <v>1034.0658871162475</v>
      </c>
      <c r="AU30" s="3">
        <f t="shared" si="22"/>
        <v>1032.2943839891175</v>
      </c>
      <c r="AV30" s="3">
        <f t="shared" si="23"/>
        <v>1031.5427660043531</v>
      </c>
      <c r="AW30"/>
    </row>
    <row r="38" spans="6:49">
      <c r="F38" t="s">
        <v>64</v>
      </c>
    </row>
    <row r="39" spans="6:49">
      <c r="F39" t="s">
        <v>65</v>
      </c>
      <c r="G39" t="s">
        <v>0</v>
      </c>
      <c r="H39" t="s">
        <v>66</v>
      </c>
      <c r="I39" t="s">
        <v>1</v>
      </c>
      <c r="J39" t="s">
        <v>67</v>
      </c>
      <c r="K39" t="s">
        <v>2</v>
      </c>
      <c r="L39" t="s">
        <v>68</v>
      </c>
      <c r="M39" t="s">
        <v>3</v>
      </c>
      <c r="N39" t="s">
        <v>69</v>
      </c>
      <c r="O39" t="s">
        <v>70</v>
      </c>
      <c r="Q39" s="3"/>
      <c r="AW39"/>
    </row>
    <row r="40" spans="6:49">
      <c r="F40" t="s">
        <v>71</v>
      </c>
      <c r="G40">
        <v>874.21218307022082</v>
      </c>
      <c r="H40">
        <v>847.33196967842764</v>
      </c>
      <c r="I40">
        <v>1026.2121830702208</v>
      </c>
      <c r="J40">
        <v>999.33196967842764</v>
      </c>
      <c r="K40">
        <v>934.55121407464958</v>
      </c>
      <c r="L40">
        <v>932.26138238856652</v>
      </c>
      <c r="M40">
        <v>1010.2080887644464</v>
      </c>
      <c r="N40">
        <v>1007.9182570783635</v>
      </c>
      <c r="O40" t="s">
        <v>72</v>
      </c>
      <c r="Q40" s="3"/>
      <c r="AW40"/>
    </row>
    <row r="41" spans="6:49">
      <c r="F41" t="s">
        <v>73</v>
      </c>
      <c r="G41">
        <v>37.855562647780779</v>
      </c>
      <c r="H41">
        <v>37.855562647780779</v>
      </c>
      <c r="I41">
        <v>37.855562647780779</v>
      </c>
      <c r="J41">
        <v>37.855562647780779</v>
      </c>
      <c r="K41">
        <v>1136.6642970304833</v>
      </c>
      <c r="L41">
        <v>1136.6642970304833</v>
      </c>
      <c r="M41">
        <v>619.29050703571704</v>
      </c>
      <c r="N41">
        <v>619.29050703571704</v>
      </c>
      <c r="O41" t="s">
        <v>74</v>
      </c>
      <c r="Q41" s="3"/>
      <c r="AW41"/>
    </row>
    <row r="42" spans="6:49">
      <c r="F42" t="s">
        <v>75</v>
      </c>
      <c r="G42">
        <v>0</v>
      </c>
      <c r="H42">
        <v>0</v>
      </c>
      <c r="I42">
        <v>0</v>
      </c>
      <c r="J42">
        <v>0</v>
      </c>
      <c r="K42">
        <v>6.4000398162601474E-2</v>
      </c>
      <c r="L42">
        <v>6.4000398162601474E-2</v>
      </c>
      <c r="M42">
        <v>0</v>
      </c>
      <c r="N42">
        <v>0</v>
      </c>
      <c r="O42" t="s">
        <v>76</v>
      </c>
      <c r="Q42" s="3"/>
      <c r="AW42"/>
    </row>
    <row r="43" spans="6:49">
      <c r="F43" t="s">
        <v>77</v>
      </c>
      <c r="G43">
        <v>0</v>
      </c>
      <c r="H43">
        <v>0</v>
      </c>
      <c r="I43">
        <v>0.75254337520931369</v>
      </c>
      <c r="J43">
        <v>0.75254337520931369</v>
      </c>
      <c r="K43">
        <v>0</v>
      </c>
      <c r="L43">
        <v>0</v>
      </c>
      <c r="M43">
        <v>0</v>
      </c>
      <c r="N43">
        <v>0</v>
      </c>
      <c r="O43" t="s">
        <v>76</v>
      </c>
      <c r="Q43" s="3"/>
      <c r="AW43"/>
    </row>
    <row r="44" spans="6:49">
      <c r="F44" t="s">
        <v>78</v>
      </c>
      <c r="G44">
        <v>0</v>
      </c>
      <c r="H44">
        <v>0.20838960253598648</v>
      </c>
      <c r="I44">
        <v>0</v>
      </c>
      <c r="J44">
        <v>0.20838960253598648</v>
      </c>
      <c r="K44">
        <v>0</v>
      </c>
      <c r="L44">
        <v>1.9884768142464097E-2</v>
      </c>
      <c r="M44">
        <v>0</v>
      </c>
      <c r="N44">
        <v>1.9884768142464097E-2</v>
      </c>
      <c r="O44" t="s">
        <v>76</v>
      </c>
      <c r="Q44" s="3"/>
      <c r="AW44"/>
    </row>
    <row r="45" spans="6:49">
      <c r="Q45" s="3"/>
      <c r="AW45"/>
    </row>
    <row r="46" spans="6:49">
      <c r="Q46" s="3"/>
      <c r="AW46"/>
    </row>
    <row r="47" spans="6:49">
      <c r="Q47" s="3"/>
      <c r="AW47"/>
    </row>
    <row r="50" spans="5:17">
      <c r="G50" t="s">
        <v>79</v>
      </c>
    </row>
    <row r="51" spans="5:17">
      <c r="F51">
        <v>2025</v>
      </c>
      <c r="G51">
        <v>1</v>
      </c>
    </row>
    <row r="52" spans="5:17">
      <c r="F52">
        <v>2030</v>
      </c>
      <c r="G52">
        <v>1</v>
      </c>
    </row>
    <row r="53" spans="5:17">
      <c r="F53">
        <v>2040</v>
      </c>
      <c r="G53">
        <v>1</v>
      </c>
    </row>
    <row r="54" spans="5:17">
      <c r="F54">
        <v>2050</v>
      </c>
      <c r="G54">
        <v>1</v>
      </c>
    </row>
    <row r="57" spans="5:17"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5:17"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5:17"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5:17"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5:17"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5:17"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5:17"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5:17"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5:17"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5:17"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5:17"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5:17"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5:17"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5:17"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5:17"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5:17"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5:17">
      <c r="H73" s="3"/>
      <c r="I73" s="3"/>
      <c r="J73" s="3"/>
      <c r="K73" s="3"/>
      <c r="L73" s="3"/>
      <c r="M73" s="3"/>
      <c r="N73" s="3"/>
      <c r="O73" s="3"/>
    </row>
    <row r="74" spans="5:17">
      <c r="H74" s="3"/>
      <c r="I74" s="3"/>
      <c r="J74" s="3"/>
      <c r="K74" s="3"/>
      <c r="L74" s="3"/>
      <c r="M74" s="3"/>
      <c r="N74" s="3"/>
      <c r="O74" s="3"/>
    </row>
    <row r="75" spans="5:17">
      <c r="H75" s="3"/>
      <c r="I75" s="3"/>
      <c r="J75" s="3"/>
      <c r="K75" s="3"/>
      <c r="L75" s="3"/>
      <c r="M75" s="3"/>
      <c r="N75" s="3"/>
      <c r="O75" s="3"/>
    </row>
    <row r="76" spans="5:17">
      <c r="H76" s="3"/>
      <c r="I76" s="3"/>
      <c r="J76" s="3"/>
      <c r="K76" s="3"/>
      <c r="L76" s="3"/>
      <c r="M76" s="3"/>
      <c r="N76" s="3"/>
      <c r="O76" s="3"/>
    </row>
    <row r="77" spans="5:17">
      <c r="H77" s="3"/>
      <c r="I77" s="3"/>
      <c r="J77" s="3"/>
      <c r="K77" s="3"/>
      <c r="L77" s="3"/>
      <c r="M77" s="3"/>
      <c r="N77" s="3"/>
      <c r="O77" s="3"/>
    </row>
    <row r="78" spans="5:17">
      <c r="H78" s="3"/>
      <c r="I78" s="3"/>
      <c r="J78" s="3"/>
      <c r="K78" s="3"/>
      <c r="L78" s="3"/>
      <c r="M78" s="3"/>
      <c r="N78" s="3"/>
      <c r="O78" s="3"/>
    </row>
    <row r="79" spans="5:17">
      <c r="H79" s="3"/>
      <c r="I79" s="3"/>
      <c r="J79" s="3"/>
      <c r="K79" s="3"/>
      <c r="L79" s="3"/>
      <c r="M79" s="3"/>
      <c r="N79" s="3"/>
      <c r="O79" s="3"/>
    </row>
    <row r="80" spans="5:17">
      <c r="H80" s="3"/>
      <c r="I80" s="3"/>
      <c r="J80" s="3"/>
      <c r="K80" s="3"/>
      <c r="L80" s="3"/>
      <c r="M80" s="3"/>
      <c r="N80" s="3"/>
      <c r="O80" s="3"/>
    </row>
    <row r="81" spans="8:15">
      <c r="H81" s="3"/>
      <c r="I81" s="3"/>
      <c r="J81" s="3"/>
      <c r="K81" s="3"/>
      <c r="L81" s="3"/>
      <c r="M81" s="3"/>
      <c r="N81" s="3"/>
      <c r="O81" s="3"/>
    </row>
    <row r="82" spans="8:15">
      <c r="H82" s="3"/>
      <c r="I82" s="3"/>
      <c r="J82" s="3"/>
      <c r="K82" s="3"/>
      <c r="L82" s="3"/>
      <c r="M82" s="3"/>
      <c r="N82" s="3"/>
      <c r="O82" s="3"/>
    </row>
    <row r="83" spans="8:15">
      <c r="H83" s="3"/>
      <c r="I83" s="3"/>
      <c r="J83" s="3"/>
      <c r="K83" s="3"/>
      <c r="L83" s="3"/>
      <c r="M83" s="3"/>
      <c r="N83" s="3"/>
      <c r="O83" s="3"/>
    </row>
    <row r="84" spans="8:15">
      <c r="H84" s="3"/>
      <c r="I84" s="3"/>
      <c r="J84" s="3"/>
      <c r="K84" s="3"/>
      <c r="L84" s="3"/>
      <c r="M84" s="3"/>
      <c r="N84" s="3"/>
      <c r="O84" s="3"/>
    </row>
    <row r="85" spans="8:15">
      <c r="H85" s="3"/>
      <c r="I85" s="3"/>
      <c r="J85" s="3"/>
      <c r="K85" s="3"/>
      <c r="L85" s="3"/>
      <c r="M85" s="3"/>
      <c r="N85" s="3"/>
      <c r="O85" s="3"/>
    </row>
    <row r="86" spans="8:15">
      <c r="H86" s="3"/>
      <c r="I86" s="3"/>
      <c r="J86" s="3"/>
      <c r="K86" s="3"/>
      <c r="L86" s="3"/>
      <c r="M86" s="3"/>
      <c r="N86" s="3"/>
      <c r="O86" s="3"/>
    </row>
    <row r="87" spans="8:15">
      <c r="H87" s="3"/>
      <c r="I87" s="3"/>
      <c r="J87" s="3"/>
      <c r="K87" s="3"/>
      <c r="L87" s="3"/>
      <c r="M87" s="3"/>
      <c r="N87" s="3"/>
      <c r="O87" s="3"/>
    </row>
    <row r="88" spans="8:15">
      <c r="H88" s="3"/>
      <c r="I88" s="3"/>
      <c r="J88" s="3"/>
      <c r="K88" s="3"/>
      <c r="L88" s="3"/>
      <c r="M88" s="3"/>
      <c r="N88" s="3"/>
      <c r="O88" s="3"/>
    </row>
    <row r="89" spans="8:15">
      <c r="H89" s="3"/>
      <c r="I89" s="3"/>
      <c r="J89" s="3"/>
      <c r="K89" s="3"/>
      <c r="L89" s="3"/>
      <c r="M89" s="3"/>
      <c r="N89" s="3"/>
      <c r="O89" s="3"/>
    </row>
  </sheetData>
  <mergeCells count="12">
    <mergeCell ref="Q1:X1"/>
    <mergeCell ref="Q2:T2"/>
    <mergeCell ref="U2:X2"/>
    <mergeCell ref="AO1:AV1"/>
    <mergeCell ref="AO2:AR2"/>
    <mergeCell ref="AS2:AV2"/>
    <mergeCell ref="Y1:AF1"/>
    <mergeCell ref="Y2:AB2"/>
    <mergeCell ref="AC2:AF2"/>
    <mergeCell ref="AG1:AN1"/>
    <mergeCell ref="AG2:AJ2"/>
    <mergeCell ref="AK2:AN2"/>
  </mergeCells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0C8C5-E0DB-4AE1-B9F3-8E8ADCCC0D09}">
  <dimension ref="A2:AI86"/>
  <sheetViews>
    <sheetView topLeftCell="A12" zoomScale="55" zoomScaleNormal="55" workbookViewId="0">
      <selection activeCell="A39" sqref="A39"/>
    </sheetView>
  </sheetViews>
  <sheetFormatPr defaultRowHeight="14.5"/>
  <cols>
    <col min="4" max="4" width="10.54296875" bestFit="1" customWidth="1"/>
    <col min="5" max="5" width="10.1796875" customWidth="1"/>
  </cols>
  <sheetData>
    <row r="2" spans="1:35" ht="21">
      <c r="A2" s="22" t="s">
        <v>80</v>
      </c>
    </row>
    <row r="3" spans="1:35">
      <c r="D3" s="26" t="s">
        <v>0</v>
      </c>
      <c r="E3" s="26"/>
      <c r="F3" s="26"/>
      <c r="G3" s="26"/>
      <c r="H3" s="26"/>
      <c r="I3" s="26"/>
      <c r="J3" s="26"/>
      <c r="K3" s="26"/>
      <c r="L3" s="25" t="s">
        <v>1</v>
      </c>
      <c r="M3" s="25"/>
      <c r="N3" s="25"/>
      <c r="O3" s="25"/>
      <c r="P3" s="25"/>
      <c r="Q3" s="25"/>
      <c r="R3" s="25"/>
      <c r="S3" s="25"/>
      <c r="T3" s="25" t="s">
        <v>2</v>
      </c>
      <c r="U3" s="25"/>
      <c r="V3" s="25"/>
      <c r="W3" s="25"/>
      <c r="X3" s="25"/>
      <c r="Y3" s="25"/>
      <c r="Z3" s="25"/>
      <c r="AA3" s="25"/>
      <c r="AB3" s="25" t="s">
        <v>3</v>
      </c>
      <c r="AC3" s="25"/>
      <c r="AD3" s="25"/>
      <c r="AE3" s="25"/>
      <c r="AF3" s="25"/>
      <c r="AG3" s="25"/>
      <c r="AH3" s="25"/>
      <c r="AI3" s="25"/>
    </row>
    <row r="4" spans="1:35">
      <c r="A4" s="7"/>
      <c r="B4" s="8"/>
      <c r="C4" s="8"/>
      <c r="D4" s="27" t="s">
        <v>4</v>
      </c>
      <c r="E4" s="27"/>
      <c r="F4" s="27"/>
      <c r="G4" s="27"/>
      <c r="H4" s="27" t="s">
        <v>5</v>
      </c>
      <c r="I4" s="27"/>
      <c r="J4" s="27"/>
      <c r="K4" s="27"/>
      <c r="L4" s="27" t="s">
        <v>4</v>
      </c>
      <c r="M4" s="27"/>
      <c r="N4" s="27"/>
      <c r="O4" s="27"/>
      <c r="P4" s="27" t="s">
        <v>5</v>
      </c>
      <c r="Q4" s="27"/>
      <c r="R4" s="27"/>
      <c r="S4" s="27"/>
      <c r="T4" s="27" t="s">
        <v>4</v>
      </c>
      <c r="U4" s="27"/>
      <c r="V4" s="27"/>
      <c r="W4" s="27"/>
      <c r="X4" s="27" t="s">
        <v>5</v>
      </c>
      <c r="Y4" s="27"/>
      <c r="Z4" s="27"/>
      <c r="AA4" s="27"/>
      <c r="AB4" s="27" t="s">
        <v>4</v>
      </c>
      <c r="AC4" s="27"/>
      <c r="AD4" s="27"/>
      <c r="AE4" s="27"/>
      <c r="AF4" s="27" t="s">
        <v>5</v>
      </c>
      <c r="AG4" s="27"/>
      <c r="AH4" s="27"/>
      <c r="AI4" s="28"/>
    </row>
    <row r="5" spans="1:35">
      <c r="A5" s="1" t="s">
        <v>81</v>
      </c>
      <c r="B5" s="1" t="s">
        <v>7</v>
      </c>
      <c r="C5" s="1" t="s">
        <v>8</v>
      </c>
      <c r="D5" s="1">
        <v>2025</v>
      </c>
      <c r="E5" s="1">
        <v>2030</v>
      </c>
      <c r="F5" s="1">
        <v>2040</v>
      </c>
      <c r="G5" s="1">
        <v>2050</v>
      </c>
      <c r="H5" s="1">
        <v>2025</v>
      </c>
      <c r="I5" s="1">
        <v>2030</v>
      </c>
      <c r="J5" s="1">
        <v>2040</v>
      </c>
      <c r="K5" s="1">
        <v>2050</v>
      </c>
      <c r="L5" s="1">
        <v>2025</v>
      </c>
      <c r="M5" s="1">
        <v>2030</v>
      </c>
      <c r="N5" s="1">
        <v>2040</v>
      </c>
      <c r="O5" s="1">
        <v>2050</v>
      </c>
      <c r="P5" s="1">
        <v>2025</v>
      </c>
      <c r="Q5" s="1">
        <v>2030</v>
      </c>
      <c r="R5" s="1">
        <v>2040</v>
      </c>
      <c r="S5" s="1">
        <v>2050</v>
      </c>
      <c r="T5" s="1">
        <v>2025</v>
      </c>
      <c r="U5" s="1">
        <v>2030</v>
      </c>
      <c r="V5" s="1">
        <v>2040</v>
      </c>
      <c r="W5" s="1">
        <v>2050</v>
      </c>
      <c r="X5" s="1">
        <v>2025</v>
      </c>
      <c r="Y5" s="1">
        <v>2030</v>
      </c>
      <c r="Z5" s="1">
        <v>2040</v>
      </c>
      <c r="AA5" s="1">
        <v>2050</v>
      </c>
      <c r="AB5" s="1">
        <v>2025</v>
      </c>
      <c r="AC5" s="1">
        <v>2030</v>
      </c>
      <c r="AD5" s="1">
        <v>2040</v>
      </c>
      <c r="AE5" s="1">
        <v>2050</v>
      </c>
      <c r="AF5" s="1">
        <v>2025</v>
      </c>
      <c r="AG5" s="1">
        <v>2030</v>
      </c>
      <c r="AH5" s="1">
        <v>2040</v>
      </c>
      <c r="AI5" s="1">
        <v>2050</v>
      </c>
    </row>
    <row r="6" spans="1:35">
      <c r="A6" s="9" t="s">
        <v>22</v>
      </c>
      <c r="B6" t="s">
        <v>23</v>
      </c>
      <c r="C6">
        <v>1570</v>
      </c>
      <c r="D6">
        <v>0</v>
      </c>
      <c r="E6">
        <v>0</v>
      </c>
      <c r="F6">
        <v>0</v>
      </c>
      <c r="G6">
        <v>0</v>
      </c>
      <c r="H6">
        <f t="shared" ref="H6:H32" si="0">(H57-D57)/(D$41-D$42)</f>
        <v>34.008155835451205</v>
      </c>
      <c r="I6">
        <f t="shared" ref="I6:I32" si="1">(I57-E57)/(E$41-E$42)</f>
        <v>32.502420677475342</v>
      </c>
      <c r="J6">
        <f t="shared" ref="J6:J32" si="2">(J57-F57)/(F$41-F$42)</f>
        <v>29.540058039566105</v>
      </c>
      <c r="K6">
        <f t="shared" ref="K6:K32" si="3">(K57-G57)/(G$41-G$42)</f>
        <v>29.470725532433018</v>
      </c>
      <c r="L6">
        <f t="shared" ref="L6:L32" si="4">(L57-D57)/(D$41-D$43)</f>
        <v>338.98433661071613</v>
      </c>
      <c r="M6">
        <f t="shared" ref="M6:M32" si="5">(M57-E57)/(E$41-E$43)</f>
        <v>334.70377170998432</v>
      </c>
      <c r="N6">
        <f t="shared" ref="N6:N32" si="6">(N57-F57)/(F$41-F$43)</f>
        <v>329.95352910743986</v>
      </c>
      <c r="O6">
        <f t="shared" ref="O6:O32" si="7">(O57-G57)/(G$41-G$43)</f>
        <v>325.86652651483143</v>
      </c>
      <c r="P6">
        <f t="shared" ref="P6:P32" si="8">(P57-D57)/(D$41-D$44)</f>
        <v>185.97802973298047</v>
      </c>
      <c r="Q6">
        <f t="shared" ref="Q6:Q32" si="9">(Q57-E57)/(E$41-E$44)</f>
        <v>180.10384682617845</v>
      </c>
      <c r="R6">
        <f t="shared" ref="R6:R32" si="10">(R57-F57)/(F$41-F$44)</f>
        <v>169.67805811177954</v>
      </c>
      <c r="S6">
        <f t="shared" ref="S6:S32" si="11">(S57-G57)/(G$41-G$44)</f>
        <v>167.2361454023021</v>
      </c>
      <c r="T6">
        <f t="shared" ref="T6:T32" si="12">(T57-D57)/(D$41-D$47)</f>
        <v>232.46855892335159</v>
      </c>
      <c r="U6">
        <f t="shared" ref="U6:U32" si="13">(U57-E57)/(E$41-E$47)</f>
        <v>180.01444176949622</v>
      </c>
      <c r="V6">
        <f t="shared" ref="V6:V32" si="14">(V57-F57)/(F$41-F$47)</f>
        <v>149.36898833220494</v>
      </c>
      <c r="W6">
        <f t="shared" ref="W6:W32" si="15">(W57-G57)/(G$41-G$47)</f>
        <v>135.88422323799787</v>
      </c>
      <c r="X6">
        <f t="shared" ref="X6:X32" si="16">(X57-D57)/(D$41-D$48)</f>
        <v>228.31363148171513</v>
      </c>
      <c r="Y6">
        <f t="shared" ref="Y6:Y32" si="17">(Y57-E57)/(E$41-E$48)</f>
        <v>176.95465700275054</v>
      </c>
      <c r="Z6">
        <f t="shared" ref="Z6:Z32" si="18">(Z57-F57)/(F$41-F$48)</f>
        <v>146.34869740797566</v>
      </c>
      <c r="AA6">
        <f t="shared" ref="AA6:AA32" si="19">(AA57-G57)/(G$41-G$48)</f>
        <v>133.24542434974137</v>
      </c>
      <c r="AB6">
        <f t="shared" ref="AB6:AB32" si="20">(AB57-D57)/(D$41-D$45)</f>
        <v>173.00077473127359</v>
      </c>
      <c r="AC6">
        <f t="shared" ref="AC6:AC32" si="21">(AC57-E57)/(E$41-E$45)</f>
        <v>160.52558951923689</v>
      </c>
      <c r="AD6">
        <f t="shared" ref="AD6:AD32" si="22">(AD57-F57)/(F$41-F$45)</f>
        <v>152.83657047388465</v>
      </c>
      <c r="AE6">
        <f t="shared" ref="AE6:AE32" si="23">(AE57-G57)/(G$41-G$45)</f>
        <v>150.88163639437047</v>
      </c>
      <c r="AF6">
        <f t="shared" ref="AF6:AF32" si="24">(AF57-D57)/(D$41-D$46)</f>
        <v>168.63581345202923</v>
      </c>
      <c r="AG6">
        <f t="shared" ref="AG6:AG32" si="25">(AG57-E57)/(E$41-E$46)</f>
        <v>156.21087389098139</v>
      </c>
      <c r="AH6">
        <f t="shared" ref="AH6:AH32" si="26">(AH57-F57)/(F$41-F$46)</f>
        <v>147.63484013605949</v>
      </c>
      <c r="AI6" s="10">
        <f t="shared" ref="AI6:AI32" si="27">(AI57-G57)/(G$41-G$46)</f>
        <v>145.72468244380931</v>
      </c>
    </row>
    <row r="7" spans="1:35">
      <c r="A7" s="9" t="s">
        <v>22</v>
      </c>
      <c r="B7" t="s">
        <v>24</v>
      </c>
      <c r="C7">
        <v>6000</v>
      </c>
      <c r="D7">
        <v>0</v>
      </c>
      <c r="E7">
        <v>0</v>
      </c>
      <c r="F7">
        <v>0</v>
      </c>
      <c r="G7">
        <v>0</v>
      </c>
      <c r="H7">
        <f t="shared" si="0"/>
        <v>31.923242616597356</v>
      </c>
      <c r="I7">
        <f t="shared" si="1"/>
        <v>30.509818466314663</v>
      </c>
      <c r="J7">
        <f t="shared" si="2"/>
        <v>27.726098821453423</v>
      </c>
      <c r="K7">
        <f t="shared" si="3"/>
        <v>27.663985245512425</v>
      </c>
      <c r="L7">
        <f t="shared" si="4"/>
        <v>339.63443500749389</v>
      </c>
      <c r="M7">
        <f t="shared" si="5"/>
        <v>335.33359014012586</v>
      </c>
      <c r="N7">
        <f t="shared" si="6"/>
        <v>330.55418737488378</v>
      </c>
      <c r="O7">
        <f t="shared" si="7"/>
        <v>326.43929795139638</v>
      </c>
      <c r="P7">
        <f t="shared" si="8"/>
        <v>185.2559497951635</v>
      </c>
      <c r="Q7">
        <f t="shared" si="9"/>
        <v>179.39206604543671</v>
      </c>
      <c r="R7">
        <f t="shared" si="10"/>
        <v>168.98748994246048</v>
      </c>
      <c r="S7">
        <f t="shared" si="11"/>
        <v>166.53538748847654</v>
      </c>
      <c r="T7">
        <f t="shared" si="12"/>
        <v>246.20551567944176</v>
      </c>
      <c r="U7">
        <f t="shared" si="13"/>
        <v>190.04639897814138</v>
      </c>
      <c r="V7">
        <f t="shared" si="14"/>
        <v>157.01253345092536</v>
      </c>
      <c r="W7">
        <f t="shared" si="15"/>
        <v>142.45941187908471</v>
      </c>
      <c r="X7">
        <f t="shared" si="16"/>
        <v>241.6196367687904</v>
      </c>
      <c r="Y7">
        <f t="shared" si="17"/>
        <v>186.6505549796448</v>
      </c>
      <c r="Z7">
        <f t="shared" si="18"/>
        <v>153.68505359791743</v>
      </c>
      <c r="AA7">
        <f t="shared" si="19"/>
        <v>139.54533695173302</v>
      </c>
      <c r="AB7">
        <f t="shared" si="20"/>
        <v>172.08418857389216</v>
      </c>
      <c r="AC7">
        <f t="shared" si="21"/>
        <v>159.80320227644603</v>
      </c>
      <c r="AD7">
        <f t="shared" si="22"/>
        <v>152.22932799054502</v>
      </c>
      <c r="AE7">
        <f t="shared" si="23"/>
        <v>150.32668733352628</v>
      </c>
      <c r="AF7">
        <f t="shared" si="24"/>
        <v>167.62597270326214</v>
      </c>
      <c r="AG7">
        <f t="shared" si="25"/>
        <v>155.39562552947217</v>
      </c>
      <c r="AH7">
        <f t="shared" si="26"/>
        <v>146.93931588071641</v>
      </c>
      <c r="AI7" s="10">
        <f t="shared" si="27"/>
        <v>145.07957920174678</v>
      </c>
    </row>
    <row r="8" spans="1:35">
      <c r="A8" s="9" t="s">
        <v>25</v>
      </c>
      <c r="B8" t="s">
        <v>26</v>
      </c>
      <c r="C8">
        <v>5000</v>
      </c>
      <c r="D8">
        <v>0</v>
      </c>
      <c r="E8">
        <v>0</v>
      </c>
      <c r="F8">
        <v>0</v>
      </c>
      <c r="G8">
        <v>0</v>
      </c>
      <c r="H8">
        <f t="shared" si="0"/>
        <v>81.902889281463388</v>
      </c>
      <c r="I8">
        <f t="shared" si="1"/>
        <v>78.276580918034071</v>
      </c>
      <c r="J8">
        <f t="shared" si="2"/>
        <v>71.308154220476553</v>
      </c>
      <c r="K8">
        <f t="shared" si="3"/>
        <v>70.975256112273485</v>
      </c>
      <c r="L8">
        <f t="shared" si="4"/>
        <v>336.55473158547062</v>
      </c>
      <c r="M8">
        <f t="shared" si="5"/>
        <v>332.34995876344038</v>
      </c>
      <c r="N8">
        <f t="shared" si="6"/>
        <v>327.70869609097679</v>
      </c>
      <c r="O8">
        <f t="shared" si="7"/>
        <v>323.72591462054947</v>
      </c>
      <c r="P8">
        <f t="shared" si="8"/>
        <v>208.79666910655413</v>
      </c>
      <c r="Q8">
        <f t="shared" si="9"/>
        <v>202.37182710081902</v>
      </c>
      <c r="R8">
        <f t="shared" si="10"/>
        <v>190.92881827128613</v>
      </c>
      <c r="S8">
        <f t="shared" si="11"/>
        <v>188.45476444460701</v>
      </c>
      <c r="T8">
        <f t="shared" si="12"/>
        <v>274.05199665116965</v>
      </c>
      <c r="U8">
        <f t="shared" si="13"/>
        <v>213.72647735857424</v>
      </c>
      <c r="V8">
        <f t="shared" si="14"/>
        <v>175.09823159063433</v>
      </c>
      <c r="W8">
        <f t="shared" si="15"/>
        <v>158.16889416643579</v>
      </c>
      <c r="X8">
        <f t="shared" si="16"/>
        <v>270.89273052550396</v>
      </c>
      <c r="Y8">
        <f t="shared" si="17"/>
        <v>211.68099284777168</v>
      </c>
      <c r="Z8">
        <f t="shared" si="18"/>
        <v>173.10650779121008</v>
      </c>
      <c r="AA8">
        <f t="shared" si="19"/>
        <v>156.64763557835917</v>
      </c>
      <c r="AB8">
        <f t="shared" si="20"/>
        <v>170.7821929734728</v>
      </c>
      <c r="AC8">
        <f t="shared" si="21"/>
        <v>161.64806232201599</v>
      </c>
      <c r="AD8">
        <f t="shared" si="22"/>
        <v>153.81642160930724</v>
      </c>
      <c r="AE8">
        <f t="shared" si="23"/>
        <v>151.77710646158175</v>
      </c>
      <c r="AF8">
        <f t="shared" si="24"/>
        <v>169.46873372854364</v>
      </c>
      <c r="AG8">
        <f t="shared" si="25"/>
        <v>160.10140864446655</v>
      </c>
      <c r="AH8">
        <f t="shared" si="26"/>
        <v>151.26923010968395</v>
      </c>
      <c r="AI8" s="10">
        <f t="shared" si="27"/>
        <v>149.26691504372744</v>
      </c>
    </row>
    <row r="9" spans="1:35">
      <c r="A9" s="9" t="s">
        <v>27</v>
      </c>
      <c r="B9" t="s">
        <v>28</v>
      </c>
      <c r="C9">
        <v>3200</v>
      </c>
      <c r="D9">
        <v>0</v>
      </c>
      <c r="E9">
        <v>0</v>
      </c>
      <c r="F9">
        <v>0</v>
      </c>
      <c r="G9">
        <v>0</v>
      </c>
      <c r="H9">
        <f t="shared" si="0"/>
        <v>20.981733541720857</v>
      </c>
      <c r="I9">
        <f t="shared" si="1"/>
        <v>20.05275244607094</v>
      </c>
      <c r="J9">
        <f t="shared" si="2"/>
        <v>18.177315484130091</v>
      </c>
      <c r="K9">
        <f t="shared" si="3"/>
        <v>18.182312307511665</v>
      </c>
      <c r="L9">
        <f t="shared" si="4"/>
        <v>337.53171561678636</v>
      </c>
      <c r="M9">
        <f t="shared" si="5"/>
        <v>333.29646555675953</v>
      </c>
      <c r="N9">
        <f t="shared" si="6"/>
        <v>328.61138026690924</v>
      </c>
      <c r="O9">
        <f t="shared" si="7"/>
        <v>324.58668977380557</v>
      </c>
      <c r="P9">
        <f t="shared" si="8"/>
        <v>178.71869096659091</v>
      </c>
      <c r="Q9">
        <f t="shared" si="9"/>
        <v>173.04735787285736</v>
      </c>
      <c r="R9">
        <f t="shared" si="10"/>
        <v>162.98779700603833</v>
      </c>
      <c r="S9">
        <f t="shared" si="11"/>
        <v>160.59962085821746</v>
      </c>
      <c r="T9">
        <f t="shared" si="12"/>
        <v>268.5768928405833</v>
      </c>
      <c r="U9">
        <f t="shared" si="13"/>
        <v>211.21906283746728</v>
      </c>
      <c r="V9">
        <f t="shared" si="14"/>
        <v>176.98221123178831</v>
      </c>
      <c r="W9">
        <f t="shared" si="15"/>
        <v>161.5192107299178</v>
      </c>
      <c r="X9">
        <f t="shared" si="16"/>
        <v>262.96897074170812</v>
      </c>
      <c r="Y9">
        <f t="shared" si="17"/>
        <v>206.85855459929621</v>
      </c>
      <c r="Z9">
        <f t="shared" si="18"/>
        <v>172.6457847670255</v>
      </c>
      <c r="AA9">
        <f t="shared" si="19"/>
        <v>157.62444841216796</v>
      </c>
      <c r="AB9">
        <f t="shared" si="20"/>
        <v>173.12827517804016</v>
      </c>
      <c r="AC9">
        <f t="shared" si="21"/>
        <v>160.62607619520563</v>
      </c>
      <c r="AD9">
        <f t="shared" si="22"/>
        <v>152.92104009771407</v>
      </c>
      <c r="AE9">
        <f t="shared" si="23"/>
        <v>150.95883181415766</v>
      </c>
      <c r="AF9">
        <f t="shared" si="24"/>
        <v>167.95195773858779</v>
      </c>
      <c r="AG9">
        <f t="shared" si="25"/>
        <v>155.54185264261517</v>
      </c>
      <c r="AH9">
        <f t="shared" si="26"/>
        <v>146.98037340665493</v>
      </c>
      <c r="AI9" s="10">
        <f t="shared" si="27"/>
        <v>145.06643090505597</v>
      </c>
    </row>
    <row r="10" spans="1:35">
      <c r="A10" s="9" t="s">
        <v>27</v>
      </c>
      <c r="B10" t="s">
        <v>29</v>
      </c>
      <c r="C10">
        <v>2400</v>
      </c>
      <c r="D10">
        <v>0</v>
      </c>
      <c r="E10">
        <v>0</v>
      </c>
      <c r="F10">
        <v>0</v>
      </c>
      <c r="G10">
        <v>0</v>
      </c>
      <c r="H10">
        <f t="shared" si="0"/>
        <v>20.31321845193094</v>
      </c>
      <c r="I10">
        <f t="shared" si="1"/>
        <v>19.413836334808543</v>
      </c>
      <c r="J10">
        <f t="shared" si="2"/>
        <v>17.588830713416513</v>
      </c>
      <c r="K10">
        <f t="shared" si="3"/>
        <v>17.602991722743266</v>
      </c>
      <c r="L10">
        <f t="shared" si="4"/>
        <v>337.28196030051032</v>
      </c>
      <c r="M10">
        <f t="shared" si="5"/>
        <v>333.05450141410643</v>
      </c>
      <c r="N10">
        <f t="shared" si="6"/>
        <v>328.38061889862598</v>
      </c>
      <c r="O10">
        <f t="shared" si="7"/>
        <v>324.36664199026632</v>
      </c>
      <c r="P10">
        <f t="shared" si="8"/>
        <v>178.25883666823128</v>
      </c>
      <c r="Q10">
        <f t="shared" si="9"/>
        <v>172.60231435992483</v>
      </c>
      <c r="R10">
        <f t="shared" si="10"/>
        <v>162.56897330701625</v>
      </c>
      <c r="S10">
        <f t="shared" si="11"/>
        <v>160.18728506928556</v>
      </c>
      <c r="T10">
        <f t="shared" si="12"/>
        <v>270.30121188529222</v>
      </c>
      <c r="U10">
        <f t="shared" si="13"/>
        <v>212.21475513148656</v>
      </c>
      <c r="V10">
        <f t="shared" si="14"/>
        <v>177.72757293581114</v>
      </c>
      <c r="W10">
        <f t="shared" si="15"/>
        <v>162.03092617790711</v>
      </c>
      <c r="X10">
        <f t="shared" si="16"/>
        <v>264.62193230078867</v>
      </c>
      <c r="Y10">
        <f t="shared" si="17"/>
        <v>207.80286976552466</v>
      </c>
      <c r="Z10">
        <f t="shared" si="18"/>
        <v>173.34371711726047</v>
      </c>
      <c r="AA10">
        <f t="shared" si="19"/>
        <v>158.09585280422667</v>
      </c>
      <c r="AB10">
        <f t="shared" si="20"/>
        <v>174.20640804914305</v>
      </c>
      <c r="AC10">
        <f t="shared" si="21"/>
        <v>161.47578293127876</v>
      </c>
      <c r="AD10">
        <f t="shared" si="22"/>
        <v>153.63530801104264</v>
      </c>
      <c r="AE10">
        <f t="shared" si="23"/>
        <v>151.61158968036071</v>
      </c>
      <c r="AF10">
        <f t="shared" si="24"/>
        <v>168.94658853921447</v>
      </c>
      <c r="AG10">
        <f t="shared" si="25"/>
        <v>156.31741502220044</v>
      </c>
      <c r="AH10">
        <f t="shared" si="26"/>
        <v>147.62242467239656</v>
      </c>
      <c r="AI10" s="10">
        <f t="shared" si="27"/>
        <v>145.64993128713832</v>
      </c>
    </row>
    <row r="11" spans="1:35">
      <c r="A11" s="9" t="s">
        <v>30</v>
      </c>
      <c r="B11" t="s">
        <v>31</v>
      </c>
      <c r="C11">
        <v>2600</v>
      </c>
      <c r="D11">
        <v>0</v>
      </c>
      <c r="E11">
        <v>0</v>
      </c>
      <c r="F11">
        <v>0</v>
      </c>
      <c r="G11">
        <v>0</v>
      </c>
      <c r="H11">
        <f t="shared" si="0"/>
        <v>157.83394053968166</v>
      </c>
      <c r="I11">
        <f t="shared" si="1"/>
        <v>150.84573116595459</v>
      </c>
      <c r="J11">
        <f t="shared" si="2"/>
        <v>137.52672786278967</v>
      </c>
      <c r="K11">
        <f t="shared" si="3"/>
        <v>136.77544774416896</v>
      </c>
      <c r="L11">
        <f t="shared" si="4"/>
        <v>348.92129261344036</v>
      </c>
      <c r="M11">
        <f t="shared" si="5"/>
        <v>344.33074212098455</v>
      </c>
      <c r="N11">
        <f t="shared" si="6"/>
        <v>339.13477737054103</v>
      </c>
      <c r="O11">
        <f t="shared" si="7"/>
        <v>334.62151590255604</v>
      </c>
      <c r="P11">
        <f t="shared" si="8"/>
        <v>253.05435914637562</v>
      </c>
      <c r="Q11">
        <f t="shared" si="9"/>
        <v>245.34917086052818</v>
      </c>
      <c r="R11">
        <f t="shared" si="10"/>
        <v>231.60617496601031</v>
      </c>
      <c r="S11">
        <f t="shared" si="11"/>
        <v>228.73587601835766</v>
      </c>
      <c r="T11">
        <f t="shared" si="12"/>
        <v>274.61952329460803</v>
      </c>
      <c r="U11">
        <f t="shared" si="13"/>
        <v>215.85097844468791</v>
      </c>
      <c r="V11">
        <f t="shared" si="14"/>
        <v>178.68733898449162</v>
      </c>
      <c r="W11">
        <f t="shared" si="15"/>
        <v>162.04666755121096</v>
      </c>
      <c r="X11">
        <f t="shared" si="16"/>
        <v>274.66820208301641</v>
      </c>
      <c r="Y11">
        <f t="shared" si="17"/>
        <v>216.71630047793255</v>
      </c>
      <c r="Z11">
        <f t="shared" si="18"/>
        <v>179.44022704402082</v>
      </c>
      <c r="AA11">
        <f t="shared" si="19"/>
        <v>163.24180714635909</v>
      </c>
      <c r="AB11">
        <f t="shared" si="20"/>
        <v>175.34094371935714</v>
      </c>
      <c r="AC11">
        <f t="shared" si="21"/>
        <v>163.45523621896098</v>
      </c>
      <c r="AD11">
        <f t="shared" si="22"/>
        <v>155.29924676696956</v>
      </c>
      <c r="AE11">
        <f t="shared" si="23"/>
        <v>153.13223633344927</v>
      </c>
      <c r="AF11">
        <f t="shared" si="24"/>
        <v>178.5497527082218</v>
      </c>
      <c r="AG11">
        <f t="shared" si="25"/>
        <v>166.29586127558997</v>
      </c>
      <c r="AH11">
        <f t="shared" si="26"/>
        <v>156.96390204873623</v>
      </c>
      <c r="AI11" s="10">
        <f t="shared" si="27"/>
        <v>154.82128685816423</v>
      </c>
    </row>
    <row r="12" spans="1:35">
      <c r="A12" s="9" t="s">
        <v>32</v>
      </c>
      <c r="B12" t="s">
        <v>33</v>
      </c>
      <c r="C12">
        <v>6750</v>
      </c>
      <c r="D12">
        <v>0</v>
      </c>
      <c r="E12">
        <v>0</v>
      </c>
      <c r="F12">
        <v>0</v>
      </c>
      <c r="G12">
        <v>0</v>
      </c>
      <c r="H12">
        <f t="shared" si="0"/>
        <v>78.835448063877436</v>
      </c>
      <c r="I12">
        <f t="shared" si="1"/>
        <v>75.344952830354117</v>
      </c>
      <c r="J12">
        <f t="shared" si="2"/>
        <v>68.647501842735451</v>
      </c>
      <c r="K12">
        <f t="shared" si="3"/>
        <v>68.317078507826253</v>
      </c>
      <c r="L12">
        <f t="shared" si="4"/>
        <v>337.34072625728112</v>
      </c>
      <c r="M12">
        <f t="shared" si="5"/>
        <v>333.111434153554</v>
      </c>
      <c r="N12">
        <f t="shared" si="6"/>
        <v>328.43491569116287</v>
      </c>
      <c r="O12">
        <f t="shared" si="7"/>
        <v>324.41841793933452</v>
      </c>
      <c r="P12">
        <f t="shared" si="8"/>
        <v>207.64936120791273</v>
      </c>
      <c r="Q12">
        <f t="shared" si="9"/>
        <v>201.24395338605137</v>
      </c>
      <c r="R12">
        <f t="shared" si="10"/>
        <v>189.83937787552912</v>
      </c>
      <c r="S12">
        <f t="shared" si="11"/>
        <v>187.35396155647291</v>
      </c>
      <c r="T12">
        <f t="shared" si="12"/>
        <v>259.74207673612392</v>
      </c>
      <c r="U12">
        <f t="shared" si="13"/>
        <v>203.84209909846911</v>
      </c>
      <c r="V12">
        <f t="shared" si="14"/>
        <v>168.21937753039316</v>
      </c>
      <c r="W12">
        <f t="shared" si="15"/>
        <v>152.33299173825665</v>
      </c>
      <c r="X12">
        <f t="shared" si="16"/>
        <v>256.80940931879326</v>
      </c>
      <c r="Y12">
        <f t="shared" si="17"/>
        <v>201.92775345312739</v>
      </c>
      <c r="Z12">
        <f t="shared" si="18"/>
        <v>166.31841483684067</v>
      </c>
      <c r="AA12">
        <f t="shared" si="19"/>
        <v>150.87257773823202</v>
      </c>
      <c r="AB12">
        <f t="shared" si="20"/>
        <v>168.84926502521404</v>
      </c>
      <c r="AC12">
        <f t="shared" si="21"/>
        <v>159.8970442304103</v>
      </c>
      <c r="AD12">
        <f t="shared" si="22"/>
        <v>152.97149648486703</v>
      </c>
      <c r="AE12">
        <f t="shared" si="23"/>
        <v>151.09767492694658</v>
      </c>
      <c r="AF12">
        <f t="shared" si="24"/>
        <v>167.4214347055873</v>
      </c>
      <c r="AG12">
        <f t="shared" si="25"/>
        <v>158.24200610504374</v>
      </c>
      <c r="AH12">
        <f t="shared" si="26"/>
        <v>150.29207778995769</v>
      </c>
      <c r="AI12" s="10">
        <f t="shared" si="27"/>
        <v>148.44818705982487</v>
      </c>
    </row>
    <row r="13" spans="1:35">
      <c r="A13" s="9" t="s">
        <v>32</v>
      </c>
      <c r="B13" t="s">
        <v>34</v>
      </c>
      <c r="C13">
        <v>5100</v>
      </c>
      <c r="D13">
        <v>0</v>
      </c>
      <c r="E13">
        <v>0</v>
      </c>
      <c r="F13">
        <v>0</v>
      </c>
      <c r="G13">
        <v>0</v>
      </c>
      <c r="H13">
        <f t="shared" si="0"/>
        <v>42.938907377875495</v>
      </c>
      <c r="I13">
        <f t="shared" si="1"/>
        <v>41.037756877484696</v>
      </c>
      <c r="J13">
        <f t="shared" si="2"/>
        <v>37.364494130186543</v>
      </c>
      <c r="K13">
        <f t="shared" si="3"/>
        <v>37.209919882712235</v>
      </c>
      <c r="L13">
        <f t="shared" si="4"/>
        <v>341.74266370664901</v>
      </c>
      <c r="M13">
        <f t="shared" si="5"/>
        <v>337.37605216781532</v>
      </c>
      <c r="N13">
        <f t="shared" si="6"/>
        <v>332.50208480715884</v>
      </c>
      <c r="O13">
        <f t="shared" si="7"/>
        <v>328.29676012421248</v>
      </c>
      <c r="P13">
        <f t="shared" si="8"/>
        <v>191.83315862747929</v>
      </c>
      <c r="Q13">
        <f t="shared" si="9"/>
        <v>185.77563877806278</v>
      </c>
      <c r="R13">
        <f t="shared" si="10"/>
        <v>175.02407957576</v>
      </c>
      <c r="S13">
        <f t="shared" si="11"/>
        <v>172.50780367013851</v>
      </c>
      <c r="T13">
        <f t="shared" si="12"/>
        <v>233.47199061648752</v>
      </c>
      <c r="U13">
        <f t="shared" si="13"/>
        <v>181.18987320571145</v>
      </c>
      <c r="V13">
        <f t="shared" si="14"/>
        <v>150.30725494759648</v>
      </c>
      <c r="W13">
        <f t="shared" si="15"/>
        <v>136.82554173717384</v>
      </c>
      <c r="X13">
        <f t="shared" si="16"/>
        <v>229.67101810939283</v>
      </c>
      <c r="Y13">
        <f t="shared" si="17"/>
        <v>178.44895308241635</v>
      </c>
      <c r="Z13">
        <f t="shared" si="18"/>
        <v>147.59432110462302</v>
      </c>
      <c r="AA13">
        <f t="shared" si="19"/>
        <v>134.49166212973486</v>
      </c>
      <c r="AB13">
        <f t="shared" si="20"/>
        <v>166.04617850054555</v>
      </c>
      <c r="AC13">
        <f t="shared" si="21"/>
        <v>155.04447729058151</v>
      </c>
      <c r="AD13">
        <f t="shared" si="22"/>
        <v>148.22911895199303</v>
      </c>
      <c r="AE13">
        <f t="shared" si="23"/>
        <v>146.67096114501041</v>
      </c>
      <c r="AF13">
        <f t="shared" si="24"/>
        <v>162.50575012247481</v>
      </c>
      <c r="AG13">
        <f t="shared" si="25"/>
        <v>151.47939889463899</v>
      </c>
      <c r="AH13">
        <f t="shared" si="26"/>
        <v>143.75376716535951</v>
      </c>
      <c r="AI13" s="10">
        <f t="shared" si="27"/>
        <v>142.22017752132689</v>
      </c>
    </row>
    <row r="14" spans="1:35">
      <c r="A14" s="9" t="s">
        <v>35</v>
      </c>
      <c r="B14" t="s">
        <v>36</v>
      </c>
      <c r="C14">
        <v>3800</v>
      </c>
      <c r="D14">
        <v>0</v>
      </c>
      <c r="E14">
        <v>0</v>
      </c>
      <c r="F14">
        <v>0</v>
      </c>
      <c r="G14">
        <v>0</v>
      </c>
      <c r="H14">
        <f t="shared" si="0"/>
        <v>98.653504848978812</v>
      </c>
      <c r="I14">
        <f t="shared" si="1"/>
        <v>94.285551131423787</v>
      </c>
      <c r="J14">
        <f t="shared" si="2"/>
        <v>85.973457324071447</v>
      </c>
      <c r="K14">
        <f t="shared" si="3"/>
        <v>85.490973938258833</v>
      </c>
      <c r="L14">
        <f t="shared" si="4"/>
        <v>338.85578608027981</v>
      </c>
      <c r="M14">
        <f t="shared" si="5"/>
        <v>334.57923134244282</v>
      </c>
      <c r="N14">
        <f t="shared" si="6"/>
        <v>329.8347548737645</v>
      </c>
      <c r="O14">
        <f t="shared" si="7"/>
        <v>325.75326662624531</v>
      </c>
      <c r="P14">
        <f t="shared" si="8"/>
        <v>218.34725038804973</v>
      </c>
      <c r="Q14">
        <f t="shared" si="9"/>
        <v>211.65068598845338</v>
      </c>
      <c r="R14">
        <f t="shared" si="10"/>
        <v>199.71839077911972</v>
      </c>
      <c r="S14">
        <f t="shared" si="11"/>
        <v>197.16601589852394</v>
      </c>
      <c r="T14">
        <f t="shared" si="12"/>
        <v>239.66722036792032</v>
      </c>
      <c r="U14">
        <f t="shared" si="13"/>
        <v>189.40821726603991</v>
      </c>
      <c r="V14">
        <f t="shared" si="14"/>
        <v>158.26931308866736</v>
      </c>
      <c r="W14">
        <f t="shared" si="15"/>
        <v>145.01729546674468</v>
      </c>
      <c r="X14">
        <f t="shared" si="16"/>
        <v>238.07601265595542</v>
      </c>
      <c r="Y14">
        <f t="shared" si="17"/>
        <v>188.6340626943219</v>
      </c>
      <c r="Z14">
        <f t="shared" si="18"/>
        <v>157.41068843718998</v>
      </c>
      <c r="AA14">
        <f t="shared" si="19"/>
        <v>144.51599545759362</v>
      </c>
      <c r="AB14">
        <f t="shared" si="20"/>
        <v>169.91858739856693</v>
      </c>
      <c r="AC14">
        <f t="shared" si="21"/>
        <v>160.8657315646621</v>
      </c>
      <c r="AD14">
        <f t="shared" si="22"/>
        <v>153.789324120912</v>
      </c>
      <c r="AE14">
        <f t="shared" si="23"/>
        <v>152.34742168286462</v>
      </c>
      <c r="AF14">
        <f t="shared" si="24"/>
        <v>169.67578030584286</v>
      </c>
      <c r="AG14">
        <f t="shared" si="25"/>
        <v>160.33538292909725</v>
      </c>
      <c r="AH14">
        <f t="shared" si="26"/>
        <v>152.1883893895081</v>
      </c>
      <c r="AI14" s="10">
        <f t="shared" si="27"/>
        <v>150.75041410908352</v>
      </c>
    </row>
    <row r="15" spans="1:35">
      <c r="A15" s="9" t="s">
        <v>35</v>
      </c>
      <c r="B15" t="s">
        <v>37</v>
      </c>
      <c r="C15">
        <v>2760</v>
      </c>
      <c r="D15">
        <v>0</v>
      </c>
      <c r="E15">
        <v>0</v>
      </c>
      <c r="F15">
        <v>0</v>
      </c>
      <c r="G15">
        <v>0</v>
      </c>
      <c r="H15">
        <f t="shared" si="0"/>
        <v>46.715734923104513</v>
      </c>
      <c r="I15">
        <f t="shared" si="1"/>
        <v>44.647362711310748</v>
      </c>
      <c r="J15">
        <f t="shared" si="2"/>
        <v>40.626511784845441</v>
      </c>
      <c r="K15">
        <f t="shared" si="3"/>
        <v>40.482836194532595</v>
      </c>
      <c r="L15">
        <f t="shared" si="4"/>
        <v>343.02633257486258</v>
      </c>
      <c r="M15">
        <f t="shared" si="5"/>
        <v>338.61967669512796</v>
      </c>
      <c r="N15">
        <f t="shared" si="6"/>
        <v>333.68813036914497</v>
      </c>
      <c r="O15">
        <f t="shared" si="7"/>
        <v>329.42774101166776</v>
      </c>
      <c r="P15">
        <f t="shared" si="8"/>
        <v>194.36768595005483</v>
      </c>
      <c r="Q15">
        <f t="shared" si="9"/>
        <v>188.2296898110117</v>
      </c>
      <c r="R15">
        <f t="shared" si="10"/>
        <v>177.33539637042165</v>
      </c>
      <c r="S15">
        <f t="shared" si="11"/>
        <v>174.78517764884114</v>
      </c>
      <c r="T15">
        <f t="shared" si="12"/>
        <v>263.69136759843667</v>
      </c>
      <c r="U15">
        <f t="shared" si="13"/>
        <v>207.8034539589452</v>
      </c>
      <c r="V15">
        <f t="shared" si="14"/>
        <v>175.4035687528006</v>
      </c>
      <c r="W15">
        <f t="shared" si="15"/>
        <v>160.69842345998754</v>
      </c>
      <c r="X15">
        <f t="shared" si="16"/>
        <v>259.29725642655734</v>
      </c>
      <c r="Y15">
        <f t="shared" si="17"/>
        <v>204.53443497151318</v>
      </c>
      <c r="Z15">
        <f t="shared" si="18"/>
        <v>172.08102015197662</v>
      </c>
      <c r="AA15">
        <f t="shared" si="19"/>
        <v>157.78841000808339</v>
      </c>
      <c r="AB15">
        <f t="shared" si="20"/>
        <v>172.50920649173867</v>
      </c>
      <c r="AC15">
        <f t="shared" si="21"/>
        <v>160.13817081086847</v>
      </c>
      <c r="AD15">
        <f t="shared" si="22"/>
        <v>152.51090428734858</v>
      </c>
      <c r="AE15">
        <f t="shared" si="23"/>
        <v>150.58401534623016</v>
      </c>
      <c r="AF15">
        <f t="shared" si="24"/>
        <v>168.95008688854503</v>
      </c>
      <c r="AG15">
        <f t="shared" si="25"/>
        <v>156.58600234196186</v>
      </c>
      <c r="AH15">
        <f t="shared" si="26"/>
        <v>148.04177488938521</v>
      </c>
      <c r="AI15" s="10">
        <f t="shared" si="27"/>
        <v>146.15530573056139</v>
      </c>
    </row>
    <row r="16" spans="1:35">
      <c r="A16" s="11" t="s">
        <v>35</v>
      </c>
      <c r="B16" s="4" t="s">
        <v>38</v>
      </c>
      <c r="C16" s="4">
        <v>11560</v>
      </c>
      <c r="D16">
        <v>0</v>
      </c>
      <c r="E16">
        <v>0</v>
      </c>
      <c r="F16">
        <v>0</v>
      </c>
      <c r="G16">
        <v>0</v>
      </c>
      <c r="H16">
        <f t="shared" si="0"/>
        <v>82.89055447690761</v>
      </c>
      <c r="I16">
        <f t="shared" si="1"/>
        <v>79.220516538246855</v>
      </c>
      <c r="J16">
        <f t="shared" si="2"/>
        <v>72.167503002293287</v>
      </c>
      <c r="K16">
        <f t="shared" si="3"/>
        <v>71.831145212338456</v>
      </c>
      <c r="L16">
        <f t="shared" si="4"/>
        <v>338.15610390747668</v>
      </c>
      <c r="M16">
        <f t="shared" si="5"/>
        <v>333.90137591339226</v>
      </c>
      <c r="N16">
        <f t="shared" si="6"/>
        <v>329.18828368761774</v>
      </c>
      <c r="O16">
        <f t="shared" si="7"/>
        <v>325.13680923265366</v>
      </c>
      <c r="P16">
        <f t="shared" si="8"/>
        <v>210.09015473967958</v>
      </c>
      <c r="Q16">
        <f t="shared" si="9"/>
        <v>203.61247836040491</v>
      </c>
      <c r="R16">
        <f t="shared" si="10"/>
        <v>192.07850563458217</v>
      </c>
      <c r="S16">
        <f t="shared" si="11"/>
        <v>189.56862912750171</v>
      </c>
      <c r="T16">
        <f t="shared" si="12"/>
        <v>261.53058501830526</v>
      </c>
      <c r="U16">
        <f t="shared" si="13"/>
        <v>203.60608481070304</v>
      </c>
      <c r="V16">
        <f t="shared" si="14"/>
        <v>169.49963762293825</v>
      </c>
      <c r="W16">
        <f t="shared" si="15"/>
        <v>154.62151531213465</v>
      </c>
      <c r="X16">
        <f t="shared" si="16"/>
        <v>258.72540418192972</v>
      </c>
      <c r="Y16">
        <f t="shared" si="17"/>
        <v>201.85606223805752</v>
      </c>
      <c r="Z16">
        <f t="shared" si="18"/>
        <v>167.71265495619275</v>
      </c>
      <c r="AA16">
        <f t="shared" si="19"/>
        <v>153.2436534006363</v>
      </c>
      <c r="AB16">
        <f t="shared" si="20"/>
        <v>174.79919442943304</v>
      </c>
      <c r="AC16">
        <f t="shared" si="21"/>
        <v>162.02714475396161</v>
      </c>
      <c r="AD16">
        <f t="shared" si="22"/>
        <v>154.09878563438923</v>
      </c>
      <c r="AE16">
        <f t="shared" si="23"/>
        <v>152.03515436638844</v>
      </c>
      <c r="AF16">
        <f t="shared" si="24"/>
        <v>173.38994419479411</v>
      </c>
      <c r="AG16">
        <f t="shared" si="25"/>
        <v>160.52296828601078</v>
      </c>
      <c r="AH16">
        <f t="shared" si="26"/>
        <v>151.59367095311023</v>
      </c>
      <c r="AI16" s="10">
        <f t="shared" si="27"/>
        <v>149.56790601418606</v>
      </c>
    </row>
    <row r="17" spans="1:35">
      <c r="A17" s="9" t="s">
        <v>35</v>
      </c>
      <c r="B17" t="s">
        <v>39</v>
      </c>
      <c r="C17">
        <v>2400</v>
      </c>
      <c r="D17">
        <v>0</v>
      </c>
      <c r="E17">
        <v>0</v>
      </c>
      <c r="F17">
        <v>0</v>
      </c>
      <c r="G17">
        <v>0</v>
      </c>
      <c r="H17">
        <f t="shared" si="0"/>
        <v>87.325887101693354</v>
      </c>
      <c r="I17">
        <f t="shared" si="1"/>
        <v>83.459471673386545</v>
      </c>
      <c r="J17">
        <f t="shared" si="2"/>
        <v>76.039396469283446</v>
      </c>
      <c r="K17">
        <f t="shared" si="3"/>
        <v>75.674707652553082</v>
      </c>
      <c r="L17">
        <f t="shared" si="4"/>
        <v>340.73078738850063</v>
      </c>
      <c r="M17">
        <f t="shared" si="5"/>
        <v>336.39574156044904</v>
      </c>
      <c r="N17">
        <f t="shared" si="6"/>
        <v>331.56716191065755</v>
      </c>
      <c r="O17">
        <f t="shared" si="7"/>
        <v>327.40524300119745</v>
      </c>
      <c r="P17">
        <f t="shared" si="8"/>
        <v>213.59837334271509</v>
      </c>
      <c r="Q17">
        <f t="shared" si="9"/>
        <v>206.9993851620934</v>
      </c>
      <c r="R17">
        <f t="shared" si="10"/>
        <v>195.25256537544391</v>
      </c>
      <c r="S17">
        <f t="shared" si="11"/>
        <v>192.68010726965645</v>
      </c>
      <c r="T17">
        <f t="shared" si="12"/>
        <v>253.02807778589508</v>
      </c>
      <c r="U17">
        <f t="shared" si="13"/>
        <v>197.88880832117098</v>
      </c>
      <c r="V17">
        <f t="shared" si="14"/>
        <v>164.83023210181267</v>
      </c>
      <c r="W17">
        <f t="shared" si="15"/>
        <v>150.43676285586611</v>
      </c>
      <c r="X17">
        <f t="shared" si="16"/>
        <v>250.62308594069853</v>
      </c>
      <c r="Y17">
        <f t="shared" si="17"/>
        <v>196.45709245548588</v>
      </c>
      <c r="Z17">
        <f t="shared" si="18"/>
        <v>163.34966668816628</v>
      </c>
      <c r="AA17">
        <f t="shared" si="19"/>
        <v>149.35006880394815</v>
      </c>
      <c r="AB17">
        <f t="shared" si="20"/>
        <v>174.25707225949915</v>
      </c>
      <c r="AC17">
        <f t="shared" si="21"/>
        <v>161.5157128155918</v>
      </c>
      <c r="AD17">
        <f t="shared" si="22"/>
        <v>153.6688732800196</v>
      </c>
      <c r="AE17">
        <f t="shared" si="23"/>
        <v>151.64226443551516</v>
      </c>
      <c r="AF17">
        <f t="shared" si="24"/>
        <v>173.1435614565209</v>
      </c>
      <c r="AG17">
        <f t="shared" si="25"/>
        <v>160.29312511505881</v>
      </c>
      <c r="AH17">
        <f t="shared" si="26"/>
        <v>151.43473540200219</v>
      </c>
      <c r="AI17" s="10">
        <f t="shared" si="27"/>
        <v>149.44323388765449</v>
      </c>
    </row>
    <row r="18" spans="1:35">
      <c r="A18" s="9" t="s">
        <v>35</v>
      </c>
      <c r="B18" t="s">
        <v>40</v>
      </c>
      <c r="C18">
        <v>5200</v>
      </c>
      <c r="D18">
        <v>0</v>
      </c>
      <c r="E18">
        <v>0</v>
      </c>
      <c r="F18">
        <v>0</v>
      </c>
      <c r="G18">
        <v>0</v>
      </c>
      <c r="H18">
        <f t="shared" si="0"/>
        <v>97.227779925189395</v>
      </c>
      <c r="I18">
        <f t="shared" si="1"/>
        <v>92.922951187234716</v>
      </c>
      <c r="J18">
        <f t="shared" si="2"/>
        <v>84.675192368474242</v>
      </c>
      <c r="K18">
        <f t="shared" si="3"/>
        <v>84.255471839378743</v>
      </c>
      <c r="L18">
        <f t="shared" si="4"/>
        <v>339.59586984836301</v>
      </c>
      <c r="M18">
        <f t="shared" si="5"/>
        <v>335.29622802986324</v>
      </c>
      <c r="N18">
        <f t="shared" si="6"/>
        <v>330.51855510478117</v>
      </c>
      <c r="O18">
        <f t="shared" si="7"/>
        <v>326.40531998482084</v>
      </c>
      <c r="P18">
        <f t="shared" si="8"/>
        <v>218.00073209072613</v>
      </c>
      <c r="Q18">
        <f t="shared" si="9"/>
        <v>211.30378800668305</v>
      </c>
      <c r="R18">
        <f t="shared" si="10"/>
        <v>199.37347456314529</v>
      </c>
      <c r="S18">
        <f t="shared" si="11"/>
        <v>196.8078398605692</v>
      </c>
      <c r="T18">
        <f t="shared" si="12"/>
        <v>247.01076904905761</v>
      </c>
      <c r="U18">
        <f t="shared" si="13"/>
        <v>195.82538778172403</v>
      </c>
      <c r="V18">
        <f t="shared" si="14"/>
        <v>163.39821188663464</v>
      </c>
      <c r="W18">
        <f t="shared" si="15"/>
        <v>149.07337580508892</v>
      </c>
      <c r="X18">
        <f t="shared" si="16"/>
        <v>245.17597772540492</v>
      </c>
      <c r="Y18">
        <f t="shared" si="17"/>
        <v>194.83267065601967</v>
      </c>
      <c r="Z18">
        <f t="shared" si="18"/>
        <v>162.33245636729845</v>
      </c>
      <c r="AA18">
        <f t="shared" si="19"/>
        <v>148.39705652394437</v>
      </c>
      <c r="AB18">
        <f t="shared" si="20"/>
        <v>170.54984333457799</v>
      </c>
      <c r="AC18">
        <f t="shared" si="21"/>
        <v>161.43757934894441</v>
      </c>
      <c r="AD18">
        <f t="shared" si="22"/>
        <v>153.79960087209321</v>
      </c>
      <c r="AE18">
        <f t="shared" si="23"/>
        <v>151.76173426254141</v>
      </c>
      <c r="AF18">
        <f t="shared" si="24"/>
        <v>170.1941185289831</v>
      </c>
      <c r="AG18">
        <f t="shared" si="25"/>
        <v>160.79999649345524</v>
      </c>
      <c r="AH18">
        <f t="shared" si="26"/>
        <v>152.11774068486227</v>
      </c>
      <c r="AI18" s="10">
        <f t="shared" si="27"/>
        <v>150.11309234794177</v>
      </c>
    </row>
    <row r="19" spans="1:35">
      <c r="A19" s="9" t="s">
        <v>35</v>
      </c>
      <c r="B19" t="s">
        <v>41</v>
      </c>
      <c r="C19">
        <v>3240</v>
      </c>
      <c r="D19">
        <v>0</v>
      </c>
      <c r="E19">
        <v>0</v>
      </c>
      <c r="F19">
        <v>0</v>
      </c>
      <c r="G19">
        <v>0</v>
      </c>
      <c r="H19">
        <f t="shared" si="0"/>
        <v>74.213756658860163</v>
      </c>
      <c r="I19">
        <f t="shared" si="1"/>
        <v>70.927890081813274</v>
      </c>
      <c r="J19">
        <f t="shared" si="2"/>
        <v>64.606217234726373</v>
      </c>
      <c r="K19">
        <f t="shared" si="3"/>
        <v>64.312021616417738</v>
      </c>
      <c r="L19">
        <f t="shared" si="4"/>
        <v>341.31110121161305</v>
      </c>
      <c r="M19">
        <f t="shared" si="5"/>
        <v>336.95795236249552</v>
      </c>
      <c r="N19">
        <f t="shared" si="6"/>
        <v>332.10334273696287</v>
      </c>
      <c r="O19">
        <f t="shared" si="7"/>
        <v>327.91653049824413</v>
      </c>
      <c r="P19">
        <f t="shared" si="8"/>
        <v>207.30904451243444</v>
      </c>
      <c r="Q19">
        <f t="shared" si="9"/>
        <v>200.86294098061026</v>
      </c>
      <c r="R19">
        <f t="shared" si="10"/>
        <v>189.39820065933873</v>
      </c>
      <c r="S19">
        <f t="shared" si="11"/>
        <v>186.83634803303258</v>
      </c>
      <c r="T19">
        <f t="shared" si="12"/>
        <v>263.15230904881957</v>
      </c>
      <c r="U19">
        <f t="shared" si="13"/>
        <v>206.50182264783427</v>
      </c>
      <c r="V19">
        <f t="shared" si="14"/>
        <v>173.78901087903878</v>
      </c>
      <c r="W19">
        <f t="shared" si="15"/>
        <v>159.719323085654</v>
      </c>
      <c r="X19">
        <f t="shared" si="16"/>
        <v>259.93850129947839</v>
      </c>
      <c r="Y19">
        <f t="shared" si="17"/>
        <v>204.33950755013967</v>
      </c>
      <c r="Z19">
        <f t="shared" si="18"/>
        <v>171.5476748126282</v>
      </c>
      <c r="AA19">
        <f t="shared" si="19"/>
        <v>157.864626437959</v>
      </c>
      <c r="AB19">
        <f t="shared" si="20"/>
        <v>173.51902604942578</v>
      </c>
      <c r="AC19">
        <f t="shared" si="21"/>
        <v>160.9340379097975</v>
      </c>
      <c r="AD19">
        <f t="shared" si="22"/>
        <v>153.17991432093538</v>
      </c>
      <c r="AE19">
        <f t="shared" si="23"/>
        <v>151.19541276986271</v>
      </c>
      <c r="AF19">
        <f t="shared" si="24"/>
        <v>171.62266743029542</v>
      </c>
      <c r="AG19">
        <f t="shared" si="25"/>
        <v>158.96489659782759</v>
      </c>
      <c r="AH19">
        <f t="shared" si="26"/>
        <v>150.22970547630817</v>
      </c>
      <c r="AI19" s="10">
        <f t="shared" si="27"/>
        <v>148.28157589364673</v>
      </c>
    </row>
    <row r="20" spans="1:35">
      <c r="A20" s="9" t="s">
        <v>42</v>
      </c>
      <c r="B20" t="s">
        <v>43</v>
      </c>
      <c r="C20">
        <v>1650</v>
      </c>
      <c r="D20">
        <v>0</v>
      </c>
      <c r="E20">
        <v>0</v>
      </c>
      <c r="F20">
        <v>0</v>
      </c>
      <c r="G20">
        <v>0</v>
      </c>
      <c r="H20">
        <f t="shared" si="0"/>
        <v>15.260729916771892</v>
      </c>
      <c r="I20">
        <f t="shared" si="1"/>
        <v>14.585050303821404</v>
      </c>
      <c r="J20">
        <f t="shared" si="2"/>
        <v>13.203367393565161</v>
      </c>
      <c r="K20">
        <f t="shared" si="3"/>
        <v>13.224615441597841</v>
      </c>
      <c r="L20">
        <f t="shared" si="4"/>
        <v>337.16442838696827</v>
      </c>
      <c r="M20">
        <f t="shared" si="5"/>
        <v>332.94063593521111</v>
      </c>
      <c r="N20">
        <f t="shared" si="6"/>
        <v>328.27202531355124</v>
      </c>
      <c r="O20">
        <f t="shared" si="7"/>
        <v>324.26309009212997</v>
      </c>
      <c r="P20">
        <f t="shared" si="8"/>
        <v>175.66538190388695</v>
      </c>
      <c r="Q20">
        <f t="shared" si="9"/>
        <v>170.07633880314663</v>
      </c>
      <c r="R20">
        <f t="shared" si="10"/>
        <v>160.16614844791164</v>
      </c>
      <c r="S20">
        <f t="shared" si="11"/>
        <v>157.79580976212344</v>
      </c>
      <c r="T20">
        <f t="shared" si="12"/>
        <v>306.48050241469787</v>
      </c>
      <c r="U20">
        <f t="shared" si="13"/>
        <v>233.82804330381262</v>
      </c>
      <c r="V20">
        <f t="shared" si="14"/>
        <v>190.38582283736542</v>
      </c>
      <c r="W20">
        <f t="shared" si="15"/>
        <v>171.02244508925116</v>
      </c>
      <c r="X20">
        <f t="shared" si="16"/>
        <v>299.68482880429883</v>
      </c>
      <c r="Y20">
        <f t="shared" si="17"/>
        <v>228.67024617353496</v>
      </c>
      <c r="Z20">
        <f t="shared" si="18"/>
        <v>185.43315242621668</v>
      </c>
      <c r="AA20">
        <f t="shared" si="19"/>
        <v>166.62880357627537</v>
      </c>
      <c r="AB20">
        <f t="shared" si="20"/>
        <v>169.90054731329374</v>
      </c>
      <c r="AC20">
        <f t="shared" si="21"/>
        <v>158.08221339091165</v>
      </c>
      <c r="AD20">
        <f t="shared" si="22"/>
        <v>150.782655758884</v>
      </c>
      <c r="AE20">
        <f t="shared" si="23"/>
        <v>149.0045970346163</v>
      </c>
      <c r="AF20">
        <f t="shared" si="24"/>
        <v>164.49617860798094</v>
      </c>
      <c r="AG20">
        <f t="shared" si="25"/>
        <v>152.7662235169941</v>
      </c>
      <c r="AH20">
        <f t="shared" si="26"/>
        <v>144.62254988781638</v>
      </c>
      <c r="AI20" s="10">
        <f t="shared" si="27"/>
        <v>142.88577027476788</v>
      </c>
    </row>
    <row r="21" spans="1:35">
      <c r="A21" s="9" t="s">
        <v>44</v>
      </c>
      <c r="B21" t="s">
        <v>45</v>
      </c>
      <c r="C21">
        <v>11500</v>
      </c>
      <c r="D21">
        <v>0</v>
      </c>
      <c r="E21">
        <v>0</v>
      </c>
      <c r="F21">
        <v>0</v>
      </c>
      <c r="G21">
        <v>0</v>
      </c>
      <c r="H21">
        <f t="shared" si="0"/>
        <v>23.906462809548525</v>
      </c>
      <c r="I21">
        <f t="shared" si="1"/>
        <v>22.847987256526761</v>
      </c>
      <c r="J21">
        <f t="shared" si="2"/>
        <v>20.760718635045773</v>
      </c>
      <c r="K21">
        <f t="shared" si="3"/>
        <v>20.716818851349942</v>
      </c>
      <c r="L21">
        <f t="shared" si="4"/>
        <v>344.93071686146845</v>
      </c>
      <c r="M21">
        <f t="shared" si="5"/>
        <v>340.46465328285774</v>
      </c>
      <c r="N21">
        <f t="shared" si="6"/>
        <v>335.44768580230618</v>
      </c>
      <c r="O21">
        <f t="shared" si="7"/>
        <v>331.10560536115401</v>
      </c>
      <c r="P21">
        <f t="shared" si="8"/>
        <v>183.87297909053007</v>
      </c>
      <c r="Q21">
        <f t="shared" si="9"/>
        <v>177.97845773006858</v>
      </c>
      <c r="R21">
        <f t="shared" si="10"/>
        <v>167.53693256137413</v>
      </c>
      <c r="S21">
        <f t="shared" si="11"/>
        <v>164.98611031692474</v>
      </c>
      <c r="T21">
        <f t="shared" si="12"/>
        <v>278.21847839853183</v>
      </c>
      <c r="U21">
        <f t="shared" si="13"/>
        <v>214.10670868131194</v>
      </c>
      <c r="V21">
        <f t="shared" si="14"/>
        <v>175.76416800905008</v>
      </c>
      <c r="W21">
        <f t="shared" si="15"/>
        <v>158.77662054662022</v>
      </c>
      <c r="X21">
        <f t="shared" si="16"/>
        <v>272.49428901948806</v>
      </c>
      <c r="Y21">
        <f t="shared" si="17"/>
        <v>209.78709609647339</v>
      </c>
      <c r="Z21">
        <f t="shared" si="18"/>
        <v>171.57407152105955</v>
      </c>
      <c r="AA21">
        <f t="shared" si="19"/>
        <v>155.07335129140489</v>
      </c>
      <c r="AB21">
        <f t="shared" si="20"/>
        <v>166.64801350054378</v>
      </c>
      <c r="AC21">
        <f t="shared" si="21"/>
        <v>155.51880032367845</v>
      </c>
      <c r="AD21">
        <f t="shared" si="22"/>
        <v>148.62783736707772</v>
      </c>
      <c r="AE21">
        <f t="shared" si="23"/>
        <v>147.03534344049069</v>
      </c>
      <c r="AF21">
        <f t="shared" si="24"/>
        <v>161.90590729428411</v>
      </c>
      <c r="AG21">
        <f t="shared" si="25"/>
        <v>150.81598304622534</v>
      </c>
      <c r="AH21">
        <f t="shared" si="26"/>
        <v>143.05955286892447</v>
      </c>
      <c r="AI21" s="10">
        <f t="shared" si="27"/>
        <v>141.49780341863465</v>
      </c>
    </row>
    <row r="22" spans="1:35">
      <c r="A22" s="9" t="s">
        <v>46</v>
      </c>
      <c r="B22" t="s">
        <v>47</v>
      </c>
      <c r="C22">
        <v>7500</v>
      </c>
      <c r="D22">
        <v>0</v>
      </c>
      <c r="E22">
        <v>0</v>
      </c>
      <c r="F22">
        <v>0</v>
      </c>
      <c r="G22">
        <v>0</v>
      </c>
      <c r="H22">
        <f t="shared" si="0"/>
        <v>86.53667413321952</v>
      </c>
      <c r="I22">
        <f t="shared" si="1"/>
        <v>82.705201667404168</v>
      </c>
      <c r="J22">
        <f t="shared" si="2"/>
        <v>75.414753663078656</v>
      </c>
      <c r="K22">
        <f t="shared" si="3"/>
        <v>74.990792920655636</v>
      </c>
      <c r="L22">
        <f t="shared" si="4"/>
        <v>335.40512255614078</v>
      </c>
      <c r="M22">
        <f t="shared" si="5"/>
        <v>331.23621204799275</v>
      </c>
      <c r="N22">
        <f t="shared" si="6"/>
        <v>326.64651508696591</v>
      </c>
      <c r="O22">
        <f t="shared" si="7"/>
        <v>322.71304761690561</v>
      </c>
      <c r="P22">
        <f t="shared" si="8"/>
        <v>210.54863980950756</v>
      </c>
      <c r="Q22">
        <f t="shared" si="9"/>
        <v>204.09349189563028</v>
      </c>
      <c r="R22">
        <f t="shared" si="10"/>
        <v>192.59082487575762</v>
      </c>
      <c r="S22">
        <f t="shared" si="11"/>
        <v>190.13313209885823</v>
      </c>
      <c r="T22">
        <f t="shared" si="12"/>
        <v>247.89365020672511</v>
      </c>
      <c r="U22">
        <f t="shared" si="13"/>
        <v>194.64861282982247</v>
      </c>
      <c r="V22">
        <f t="shared" si="14"/>
        <v>161.53331631930854</v>
      </c>
      <c r="W22">
        <f t="shared" si="15"/>
        <v>147.45005603761288</v>
      </c>
      <c r="X22">
        <f t="shared" si="16"/>
        <v>245.58317613944573</v>
      </c>
      <c r="Y22">
        <f t="shared" si="17"/>
        <v>193.26833195949655</v>
      </c>
      <c r="Z22">
        <f t="shared" si="18"/>
        <v>160.12182895030512</v>
      </c>
      <c r="AA22">
        <f t="shared" si="19"/>
        <v>146.42362584064486</v>
      </c>
      <c r="AB22">
        <f t="shared" si="20"/>
        <v>168.57897397265504</v>
      </c>
      <c r="AC22">
        <f t="shared" si="21"/>
        <v>159.65219054951837</v>
      </c>
      <c r="AD22">
        <f t="shared" si="22"/>
        <v>152.76477538927705</v>
      </c>
      <c r="AE22">
        <f t="shared" si="23"/>
        <v>151.43620616746946</v>
      </c>
      <c r="AF22">
        <f t="shared" si="24"/>
        <v>167.63843231152461</v>
      </c>
      <c r="AG22">
        <f t="shared" si="25"/>
        <v>158.45969496713363</v>
      </c>
      <c r="AH22">
        <f t="shared" si="26"/>
        <v>150.52978980575983</v>
      </c>
      <c r="AI22" s="10">
        <f t="shared" si="27"/>
        <v>149.20285433739727</v>
      </c>
    </row>
    <row r="23" spans="1:35">
      <c r="A23" s="9" t="s">
        <v>48</v>
      </c>
      <c r="B23" t="s">
        <v>49</v>
      </c>
      <c r="C23">
        <v>5000</v>
      </c>
      <c r="D23">
        <v>0</v>
      </c>
      <c r="E23">
        <v>0</v>
      </c>
      <c r="F23">
        <v>0</v>
      </c>
      <c r="G23">
        <v>0</v>
      </c>
      <c r="H23">
        <f t="shared" si="0"/>
        <v>26.272330696992075</v>
      </c>
      <c r="I23">
        <f t="shared" si="1"/>
        <v>25.109104669569803</v>
      </c>
      <c r="J23">
        <f t="shared" si="2"/>
        <v>22.789449858974915</v>
      </c>
      <c r="K23">
        <f t="shared" si="3"/>
        <v>22.767028321519554</v>
      </c>
      <c r="L23">
        <f t="shared" si="4"/>
        <v>338.75845496437825</v>
      </c>
      <c r="M23">
        <f t="shared" si="5"/>
        <v>334.48493649273189</v>
      </c>
      <c r="N23">
        <f t="shared" si="6"/>
        <v>329.744825811125</v>
      </c>
      <c r="O23">
        <f t="shared" si="7"/>
        <v>325.6675127106011</v>
      </c>
      <c r="P23">
        <f t="shared" si="8"/>
        <v>181.98432506981638</v>
      </c>
      <c r="Q23">
        <f t="shared" si="9"/>
        <v>176.21461262038142</v>
      </c>
      <c r="R23">
        <f t="shared" si="10"/>
        <v>165.97932538995826</v>
      </c>
      <c r="S23">
        <f t="shared" si="11"/>
        <v>163.55576772737695</v>
      </c>
      <c r="T23">
        <f t="shared" si="12"/>
        <v>284.09846407781447</v>
      </c>
      <c r="U23">
        <f t="shared" si="13"/>
        <v>220.99435008712868</v>
      </c>
      <c r="V23">
        <f t="shared" si="14"/>
        <v>183.83837710135111</v>
      </c>
      <c r="W23">
        <f t="shared" si="15"/>
        <v>167.63774801420286</v>
      </c>
      <c r="X23">
        <f t="shared" si="16"/>
        <v>278.32807375639635</v>
      </c>
      <c r="Y23">
        <f t="shared" si="17"/>
        <v>216.59227551852206</v>
      </c>
      <c r="Z23">
        <f t="shared" si="18"/>
        <v>179.49537394442652</v>
      </c>
      <c r="AA23">
        <f t="shared" si="19"/>
        <v>163.75659445519423</v>
      </c>
      <c r="AB23">
        <f t="shared" si="20"/>
        <v>173.63135836176087</v>
      </c>
      <c r="AC23">
        <f t="shared" si="21"/>
        <v>161.02257015385402</v>
      </c>
      <c r="AD23">
        <f t="shared" si="22"/>
        <v>153.25433498696029</v>
      </c>
      <c r="AE23">
        <f t="shared" si="23"/>
        <v>151.26342461002736</v>
      </c>
      <c r="AF23">
        <f t="shared" si="24"/>
        <v>168.76289124117315</v>
      </c>
      <c r="AG23">
        <f t="shared" si="25"/>
        <v>156.23293388549641</v>
      </c>
      <c r="AH23">
        <f t="shared" si="26"/>
        <v>147.59602490871572</v>
      </c>
      <c r="AI23" s="10">
        <f t="shared" si="27"/>
        <v>145.65340264196286</v>
      </c>
    </row>
    <row r="24" spans="1:35">
      <c r="A24" s="9" t="s">
        <v>48</v>
      </c>
      <c r="B24" t="s">
        <v>50</v>
      </c>
      <c r="C24">
        <v>2600</v>
      </c>
      <c r="D24">
        <v>0</v>
      </c>
      <c r="E24">
        <v>0</v>
      </c>
      <c r="F24">
        <v>0</v>
      </c>
      <c r="G24">
        <v>0</v>
      </c>
      <c r="H24">
        <f t="shared" si="0"/>
        <v>23.786140876897178</v>
      </c>
      <c r="I24">
        <f t="shared" si="1"/>
        <v>22.732992662562797</v>
      </c>
      <c r="J24">
        <f t="shared" si="2"/>
        <v>20.623547110832</v>
      </c>
      <c r="K24">
        <f t="shared" si="3"/>
        <v>20.612550490846747</v>
      </c>
      <c r="L24">
        <f t="shared" si="4"/>
        <v>338.67948820996747</v>
      </c>
      <c r="M24">
        <f t="shared" si="5"/>
        <v>334.40843312409896</v>
      </c>
      <c r="N24">
        <f t="shared" si="6"/>
        <v>329.67186449615252</v>
      </c>
      <c r="O24">
        <f t="shared" si="7"/>
        <v>325.59793877904093</v>
      </c>
      <c r="P24">
        <f t="shared" si="8"/>
        <v>180.69762739140199</v>
      </c>
      <c r="Q24">
        <f t="shared" si="9"/>
        <v>174.96165036429284</v>
      </c>
      <c r="R24">
        <f t="shared" si="10"/>
        <v>164.78785775323641</v>
      </c>
      <c r="S24">
        <f t="shared" si="11"/>
        <v>162.37033480298618</v>
      </c>
      <c r="T24">
        <f t="shared" si="12"/>
        <v>281.96856420363378</v>
      </c>
      <c r="U24">
        <f t="shared" si="13"/>
        <v>220.25512004191364</v>
      </c>
      <c r="V24">
        <f t="shared" si="14"/>
        <v>183.80773317134782</v>
      </c>
      <c r="W24">
        <f t="shared" si="15"/>
        <v>167.25193768634827</v>
      </c>
      <c r="X24">
        <f t="shared" si="16"/>
        <v>276.14577476170928</v>
      </c>
      <c r="Y24">
        <f t="shared" si="17"/>
        <v>215.77473673798644</v>
      </c>
      <c r="Z24">
        <f t="shared" si="18"/>
        <v>179.37226262109479</v>
      </c>
      <c r="AA24">
        <f t="shared" si="19"/>
        <v>163.28961635191934</v>
      </c>
      <c r="AB24">
        <f t="shared" si="20"/>
        <v>173.10255409711158</v>
      </c>
      <c r="AC24">
        <f t="shared" si="21"/>
        <v>160.60580469035713</v>
      </c>
      <c r="AD24">
        <f t="shared" si="22"/>
        <v>152.903999765028</v>
      </c>
      <c r="AE24">
        <f t="shared" si="23"/>
        <v>150.94325893037558</v>
      </c>
      <c r="AF24">
        <f t="shared" si="24"/>
        <v>168.10084283469391</v>
      </c>
      <c r="AG24">
        <f t="shared" si="25"/>
        <v>155.6871895989064</v>
      </c>
      <c r="AH24">
        <f t="shared" si="26"/>
        <v>147.12236048008737</v>
      </c>
      <c r="AI24" s="10">
        <f t="shared" si="27"/>
        <v>145.20913869232874</v>
      </c>
    </row>
    <row r="25" spans="1:35">
      <c r="A25" s="9" t="s">
        <v>51</v>
      </c>
      <c r="B25" t="s">
        <v>52</v>
      </c>
      <c r="C25">
        <v>3200</v>
      </c>
      <c r="D25">
        <v>0</v>
      </c>
      <c r="E25">
        <v>0</v>
      </c>
      <c r="F25">
        <v>0</v>
      </c>
      <c r="G25">
        <v>0</v>
      </c>
      <c r="H25">
        <f t="shared" si="0"/>
        <v>58.827595136870215</v>
      </c>
      <c r="I25">
        <f t="shared" si="1"/>
        <v>56.222961745828826</v>
      </c>
      <c r="J25">
        <f t="shared" si="2"/>
        <v>51.20666902774861</v>
      </c>
      <c r="K25">
        <f t="shared" si="3"/>
        <v>50.978709883602001</v>
      </c>
      <c r="L25">
        <f t="shared" si="4"/>
        <v>338.554610551829</v>
      </c>
      <c r="M25">
        <f t="shared" si="5"/>
        <v>334.28745105277255</v>
      </c>
      <c r="N25">
        <f t="shared" si="6"/>
        <v>329.55648381201149</v>
      </c>
      <c r="O25">
        <f t="shared" si="7"/>
        <v>325.48791488727119</v>
      </c>
      <c r="P25">
        <f t="shared" si="8"/>
        <v>198.21608105267705</v>
      </c>
      <c r="Q25">
        <f t="shared" si="9"/>
        <v>192.03571282166928</v>
      </c>
      <c r="R25">
        <f t="shared" si="10"/>
        <v>181.04764717377705</v>
      </c>
      <c r="S25">
        <f t="shared" si="11"/>
        <v>178.57142256853572</v>
      </c>
      <c r="T25">
        <f t="shared" si="12"/>
        <v>288.95570079178265</v>
      </c>
      <c r="U25">
        <f t="shared" si="13"/>
        <v>221.92526048489083</v>
      </c>
      <c r="V25">
        <f t="shared" si="14"/>
        <v>182.01622726935872</v>
      </c>
      <c r="W25">
        <f t="shared" si="15"/>
        <v>164.41390973217619</v>
      </c>
      <c r="X25">
        <f t="shared" si="16"/>
        <v>284.44567901803373</v>
      </c>
      <c r="Y25">
        <f t="shared" si="17"/>
        <v>218.77067897608191</v>
      </c>
      <c r="Z25">
        <f t="shared" si="18"/>
        <v>178.95061028938991</v>
      </c>
      <c r="AA25">
        <f t="shared" si="19"/>
        <v>161.84417342445622</v>
      </c>
      <c r="AB25">
        <f t="shared" si="20"/>
        <v>169.35137711563942</v>
      </c>
      <c r="AC25">
        <f t="shared" si="21"/>
        <v>157.64939696475059</v>
      </c>
      <c r="AD25">
        <f t="shared" si="22"/>
        <v>150.41882801403517</v>
      </c>
      <c r="AE25">
        <f t="shared" si="23"/>
        <v>148.67210075701308</v>
      </c>
      <c r="AF25">
        <f t="shared" si="24"/>
        <v>166.66538405611072</v>
      </c>
      <c r="AG25">
        <f t="shared" si="25"/>
        <v>154.91099544966028</v>
      </c>
      <c r="AH25">
        <f t="shared" si="26"/>
        <v>146.73402279582027</v>
      </c>
      <c r="AI25" s="10">
        <f t="shared" si="27"/>
        <v>145.01658592599856</v>
      </c>
    </row>
    <row r="26" spans="1:35">
      <c r="A26" s="11" t="s">
        <v>53</v>
      </c>
      <c r="B26" s="4" t="s">
        <v>54</v>
      </c>
      <c r="C26" s="4">
        <v>4500</v>
      </c>
      <c r="D26">
        <v>0</v>
      </c>
      <c r="E26">
        <v>0</v>
      </c>
      <c r="F26">
        <v>0</v>
      </c>
      <c r="G26">
        <v>0</v>
      </c>
      <c r="H26">
        <f t="shared" si="0"/>
        <v>34.262599072075673</v>
      </c>
      <c r="I26">
        <f t="shared" si="1"/>
        <v>32.745598259797696</v>
      </c>
      <c r="J26">
        <f t="shared" si="2"/>
        <v>29.762896766569632</v>
      </c>
      <c r="K26">
        <f t="shared" si="3"/>
        <v>29.691220487420455</v>
      </c>
      <c r="L26">
        <f t="shared" si="4"/>
        <v>339.59403341221395</v>
      </c>
      <c r="M26">
        <f t="shared" si="5"/>
        <v>335.29444888175561</v>
      </c>
      <c r="N26">
        <f t="shared" si="6"/>
        <v>330.51685833001449</v>
      </c>
      <c r="O26">
        <f t="shared" si="7"/>
        <v>326.40370198641216</v>
      </c>
      <c r="P26">
        <f t="shared" si="8"/>
        <v>186.40949836807542</v>
      </c>
      <c r="Q26">
        <f t="shared" si="9"/>
        <v>180.51675255026012</v>
      </c>
      <c r="R26">
        <f t="shared" si="10"/>
        <v>170.059174697591</v>
      </c>
      <c r="S26">
        <f t="shared" si="11"/>
        <v>167.60383599894496</v>
      </c>
      <c r="T26">
        <f t="shared" si="12"/>
        <v>322.6872483965281</v>
      </c>
      <c r="U26">
        <f t="shared" si="13"/>
        <v>246.79496242805126</v>
      </c>
      <c r="V26">
        <f t="shared" si="14"/>
        <v>201.61697734427534</v>
      </c>
      <c r="W26">
        <f t="shared" si="15"/>
        <v>181.58431646446533</v>
      </c>
      <c r="X26">
        <f t="shared" si="16"/>
        <v>316.29385489700593</v>
      </c>
      <c r="Y26">
        <f t="shared" si="17"/>
        <v>242.04993979174341</v>
      </c>
      <c r="Z26">
        <f t="shared" si="18"/>
        <v>197.04174239932465</v>
      </c>
      <c r="AA26">
        <f t="shared" si="19"/>
        <v>177.58237093616657</v>
      </c>
      <c r="AB26">
        <f t="shared" si="20"/>
        <v>172.81962468205728</v>
      </c>
      <c r="AC26">
        <f t="shared" si="21"/>
        <v>160.3828200877646</v>
      </c>
      <c r="AD26">
        <f t="shared" si="22"/>
        <v>152.71655774528591</v>
      </c>
      <c r="AE26">
        <f t="shared" si="23"/>
        <v>150.77195870736315</v>
      </c>
      <c r="AF26">
        <f t="shared" si="24"/>
        <v>168.47749112405043</v>
      </c>
      <c r="AG26">
        <f t="shared" si="25"/>
        <v>156.08891267486098</v>
      </c>
      <c r="AH26">
        <f t="shared" si="26"/>
        <v>147.53497865583392</v>
      </c>
      <c r="AI26" s="10">
        <f t="shared" si="27"/>
        <v>145.63462434019158</v>
      </c>
    </row>
    <row r="27" spans="1:35">
      <c r="A27" s="9" t="s">
        <v>55</v>
      </c>
      <c r="B27" t="s">
        <v>56</v>
      </c>
      <c r="C27">
        <v>4200</v>
      </c>
      <c r="D27">
        <v>0</v>
      </c>
      <c r="E27">
        <v>0</v>
      </c>
      <c r="F27">
        <v>0</v>
      </c>
      <c r="G27">
        <v>0</v>
      </c>
      <c r="H27">
        <f t="shared" si="0"/>
        <v>23.651966043106047</v>
      </c>
      <c r="I27">
        <f t="shared" si="1"/>
        <v>22.604758514456957</v>
      </c>
      <c r="J27">
        <f t="shared" si="2"/>
        <v>20.514838126940958</v>
      </c>
      <c r="K27">
        <f t="shared" si="3"/>
        <v>20.496277508590641</v>
      </c>
      <c r="L27">
        <f t="shared" si="4"/>
        <v>342.18157194628122</v>
      </c>
      <c r="M27">
        <f t="shared" si="5"/>
        <v>337.80126856556586</v>
      </c>
      <c r="N27">
        <f t="shared" si="6"/>
        <v>332.90761397642177</v>
      </c>
      <c r="O27">
        <f t="shared" si="7"/>
        <v>328.68346174381446</v>
      </c>
      <c r="P27">
        <f t="shared" si="8"/>
        <v>182.37539741332688</v>
      </c>
      <c r="Q27">
        <f t="shared" si="9"/>
        <v>176.5531746415794</v>
      </c>
      <c r="R27">
        <f t="shared" si="10"/>
        <v>166.23410671182745</v>
      </c>
      <c r="S27">
        <f t="shared" si="11"/>
        <v>163.74225938117883</v>
      </c>
      <c r="T27">
        <f t="shared" si="12"/>
        <v>251.34475553249484</v>
      </c>
      <c r="U27">
        <f t="shared" si="13"/>
        <v>194.3993396524277</v>
      </c>
      <c r="V27">
        <f t="shared" si="14"/>
        <v>160.78648476346396</v>
      </c>
      <c r="W27">
        <f t="shared" si="15"/>
        <v>146.1296983637269</v>
      </c>
      <c r="X27">
        <f t="shared" si="16"/>
        <v>246.2797617800353</v>
      </c>
      <c r="Y27">
        <f t="shared" si="17"/>
        <v>190.57004676222397</v>
      </c>
      <c r="Z27">
        <f t="shared" si="18"/>
        <v>157.03531716335561</v>
      </c>
      <c r="AA27">
        <f t="shared" si="19"/>
        <v>142.79679483625824</v>
      </c>
      <c r="AB27">
        <f t="shared" si="20"/>
        <v>171.4353497065039</v>
      </c>
      <c r="AC27">
        <f t="shared" si="21"/>
        <v>159.29183417792785</v>
      </c>
      <c r="AD27">
        <f t="shared" si="22"/>
        <v>151.79946930028768</v>
      </c>
      <c r="AE27">
        <f t="shared" si="23"/>
        <v>149.93384644541524</v>
      </c>
      <c r="AF27">
        <f t="shared" si="24"/>
        <v>166.49046457101062</v>
      </c>
      <c r="AG27">
        <f t="shared" si="25"/>
        <v>154.41924983219562</v>
      </c>
      <c r="AH27">
        <f t="shared" si="26"/>
        <v>146.06361701956232</v>
      </c>
      <c r="AI27" s="10">
        <f t="shared" si="27"/>
        <v>144.24122041929189</v>
      </c>
    </row>
    <row r="28" spans="1:35">
      <c r="A28" s="9" t="s">
        <v>55</v>
      </c>
      <c r="B28" t="s">
        <v>57</v>
      </c>
      <c r="C28">
        <v>1200</v>
      </c>
      <c r="D28">
        <v>0</v>
      </c>
      <c r="E28">
        <v>0</v>
      </c>
      <c r="F28">
        <v>0</v>
      </c>
      <c r="G28">
        <v>0</v>
      </c>
      <c r="H28">
        <f t="shared" si="0"/>
        <v>33.795072102857986</v>
      </c>
      <c r="I28">
        <f t="shared" si="1"/>
        <v>32.298771377884336</v>
      </c>
      <c r="J28">
        <f t="shared" si="2"/>
        <v>29.363077243538669</v>
      </c>
      <c r="K28">
        <f t="shared" si="3"/>
        <v>29.286071820862599</v>
      </c>
      <c r="L28">
        <f t="shared" si="4"/>
        <v>341.79775679112163</v>
      </c>
      <c r="M28">
        <f t="shared" si="5"/>
        <v>337.42942661104797</v>
      </c>
      <c r="N28">
        <f t="shared" si="6"/>
        <v>332.55298805016253</v>
      </c>
      <c r="O28">
        <f t="shared" si="7"/>
        <v>328.34530007646396</v>
      </c>
      <c r="P28">
        <f t="shared" si="8"/>
        <v>187.27304950956426</v>
      </c>
      <c r="Q28">
        <f t="shared" si="9"/>
        <v>181.33092530542308</v>
      </c>
      <c r="R28">
        <f t="shared" si="10"/>
        <v>170.79089143683706</v>
      </c>
      <c r="S28">
        <f t="shared" si="11"/>
        <v>168.28945416339869</v>
      </c>
      <c r="T28">
        <f t="shared" si="12"/>
        <v>248.64227492560909</v>
      </c>
      <c r="U28">
        <f t="shared" si="13"/>
        <v>192.76112253725063</v>
      </c>
      <c r="V28">
        <f t="shared" si="14"/>
        <v>159.41331418783176</v>
      </c>
      <c r="W28">
        <f t="shared" si="15"/>
        <v>144.82003382552884</v>
      </c>
      <c r="X28">
        <f t="shared" si="16"/>
        <v>244.07507469651745</v>
      </c>
      <c r="Y28">
        <f t="shared" si="17"/>
        <v>189.36945311670328</v>
      </c>
      <c r="Z28">
        <f t="shared" si="18"/>
        <v>156.08425463045901</v>
      </c>
      <c r="AA28">
        <f t="shared" si="19"/>
        <v>141.90489076275921</v>
      </c>
      <c r="AB28">
        <f t="shared" si="20"/>
        <v>171.22233342590098</v>
      </c>
      <c r="AC28">
        <f t="shared" si="21"/>
        <v>159.12395007628075</v>
      </c>
      <c r="AD28">
        <f t="shared" si="22"/>
        <v>151.65834504897376</v>
      </c>
      <c r="AE28">
        <f t="shared" si="23"/>
        <v>149.80487528006077</v>
      </c>
      <c r="AF28">
        <f t="shared" si="24"/>
        <v>166.91365921749966</v>
      </c>
      <c r="AG28">
        <f t="shared" si="25"/>
        <v>154.85422599641203</v>
      </c>
      <c r="AH28">
        <f t="shared" si="26"/>
        <v>146.50151020675747</v>
      </c>
      <c r="AI28" s="10">
        <f t="shared" si="27"/>
        <v>144.68825457795299</v>
      </c>
    </row>
    <row r="29" spans="1:35">
      <c r="A29" s="9" t="s">
        <v>58</v>
      </c>
      <c r="B29" t="s">
        <v>59</v>
      </c>
      <c r="C29">
        <v>2200</v>
      </c>
      <c r="D29">
        <v>0</v>
      </c>
      <c r="E29">
        <v>0</v>
      </c>
      <c r="F29">
        <v>0</v>
      </c>
      <c r="G29">
        <v>0</v>
      </c>
      <c r="H29">
        <f t="shared" si="0"/>
        <v>159.61608298621559</v>
      </c>
      <c r="I29">
        <f t="shared" si="1"/>
        <v>152.54896799492869</v>
      </c>
      <c r="J29">
        <f t="shared" si="2"/>
        <v>139.10711912277299</v>
      </c>
      <c r="K29">
        <f t="shared" si="3"/>
        <v>138.31981348853992</v>
      </c>
      <c r="L29">
        <f t="shared" si="4"/>
        <v>347.23544422857589</v>
      </c>
      <c r="M29">
        <f t="shared" si="5"/>
        <v>342.69748415807612</v>
      </c>
      <c r="N29">
        <f t="shared" si="6"/>
        <v>337.57713813462806</v>
      </c>
      <c r="O29">
        <f t="shared" si="7"/>
        <v>333.13619336366662</v>
      </c>
      <c r="P29">
        <f t="shared" si="8"/>
        <v>253.10842185516125</v>
      </c>
      <c r="Q29">
        <f t="shared" si="9"/>
        <v>245.42281540684243</v>
      </c>
      <c r="R29">
        <f t="shared" si="10"/>
        <v>231.70958188927361</v>
      </c>
      <c r="S29">
        <f t="shared" si="11"/>
        <v>228.87205396902277</v>
      </c>
      <c r="T29">
        <f t="shared" si="12"/>
        <v>253.30001986676044</v>
      </c>
      <c r="U29">
        <f t="shared" si="13"/>
        <v>204.1763003828913</v>
      </c>
      <c r="V29">
        <f t="shared" si="14"/>
        <v>173.2333185460148</v>
      </c>
      <c r="W29">
        <f t="shared" si="15"/>
        <v>160.17074043517454</v>
      </c>
      <c r="X29">
        <f t="shared" si="16"/>
        <v>253.95584444873109</v>
      </c>
      <c r="Y29">
        <f t="shared" si="17"/>
        <v>205.40755915034038</v>
      </c>
      <c r="Z29">
        <f t="shared" si="18"/>
        <v>174.21646041037286</v>
      </c>
      <c r="AA29">
        <f t="shared" si="19"/>
        <v>161.48871401185144</v>
      </c>
      <c r="AB29">
        <f t="shared" si="20"/>
        <v>180.14871997866445</v>
      </c>
      <c r="AC29">
        <f t="shared" si="21"/>
        <v>170.13309574314084</v>
      </c>
      <c r="AD29">
        <f t="shared" si="22"/>
        <v>161.61342408636366</v>
      </c>
      <c r="AE29">
        <f t="shared" si="23"/>
        <v>159.70369168308881</v>
      </c>
      <c r="AF29">
        <f t="shared" si="24"/>
        <v>183.28002567649315</v>
      </c>
      <c r="AG29">
        <f t="shared" si="25"/>
        <v>172.80442941594256</v>
      </c>
      <c r="AH29">
        <f t="shared" si="26"/>
        <v>163.07359808834471</v>
      </c>
      <c r="AI29" s="10">
        <f t="shared" si="27"/>
        <v>161.17364603402658</v>
      </c>
    </row>
    <row r="30" spans="1:35">
      <c r="A30" s="9" t="s">
        <v>58</v>
      </c>
      <c r="B30" t="s">
        <v>60</v>
      </c>
      <c r="C30">
        <v>1200</v>
      </c>
      <c r="D30">
        <v>0</v>
      </c>
      <c r="E30">
        <v>0</v>
      </c>
      <c r="F30">
        <v>0</v>
      </c>
      <c r="G30">
        <v>0</v>
      </c>
      <c r="H30">
        <f t="shared" si="0"/>
        <v>141.73091274412252</v>
      </c>
      <c r="I30">
        <f t="shared" si="1"/>
        <v>135.45567631779534</v>
      </c>
      <c r="J30">
        <f t="shared" si="2"/>
        <v>123.49416545593972</v>
      </c>
      <c r="K30">
        <f t="shared" si="3"/>
        <v>122.82091534610936</v>
      </c>
      <c r="L30">
        <f t="shared" si="4"/>
        <v>343.24303204045481</v>
      </c>
      <c r="M30">
        <f t="shared" si="5"/>
        <v>338.82961617184168</v>
      </c>
      <c r="N30">
        <f t="shared" si="6"/>
        <v>333.8883497916263</v>
      </c>
      <c r="O30">
        <f t="shared" si="7"/>
        <v>329.61866482385625</v>
      </c>
      <c r="P30">
        <f t="shared" si="8"/>
        <v>242.14581920878464</v>
      </c>
      <c r="Q30">
        <f t="shared" si="9"/>
        <v>234.788905607429</v>
      </c>
      <c r="R30">
        <f t="shared" si="10"/>
        <v>221.66317133811714</v>
      </c>
      <c r="S30">
        <f t="shared" si="11"/>
        <v>218.94196015477098</v>
      </c>
      <c r="T30">
        <f t="shared" si="12"/>
        <v>244.95176189811912</v>
      </c>
      <c r="U30">
        <f t="shared" si="13"/>
        <v>193.55361623014721</v>
      </c>
      <c r="V30">
        <f t="shared" si="14"/>
        <v>161.75439721755478</v>
      </c>
      <c r="W30">
        <f t="shared" si="15"/>
        <v>147.99402839462437</v>
      </c>
      <c r="X30">
        <f t="shared" si="16"/>
        <v>245.05677109736465</v>
      </c>
      <c r="Y30">
        <f t="shared" si="17"/>
        <v>194.35619550436223</v>
      </c>
      <c r="Z30">
        <f t="shared" si="18"/>
        <v>162.40946755842762</v>
      </c>
      <c r="AA30">
        <f t="shared" si="19"/>
        <v>149.01047135333025</v>
      </c>
      <c r="AB30">
        <f t="shared" si="20"/>
        <v>171.71618740153684</v>
      </c>
      <c r="AC30">
        <f t="shared" si="21"/>
        <v>161.39221791036172</v>
      </c>
      <c r="AD30">
        <f t="shared" si="22"/>
        <v>153.5650628186913</v>
      </c>
      <c r="AE30">
        <f t="shared" si="23"/>
        <v>151.54739373789334</v>
      </c>
      <c r="AF30">
        <f t="shared" si="24"/>
        <v>174.0697767951504</v>
      </c>
      <c r="AG30">
        <f t="shared" si="25"/>
        <v>163.3713371493559</v>
      </c>
      <c r="AH30">
        <f t="shared" si="26"/>
        <v>154.40507513339168</v>
      </c>
      <c r="AI30" s="10">
        <f t="shared" si="27"/>
        <v>152.40891487420788</v>
      </c>
    </row>
    <row r="31" spans="1:35">
      <c r="A31" s="9" t="s">
        <v>61</v>
      </c>
      <c r="B31" t="s">
        <v>62</v>
      </c>
      <c r="C31">
        <v>4900</v>
      </c>
      <c r="D31">
        <v>0</v>
      </c>
      <c r="E31">
        <v>0</v>
      </c>
      <c r="F31">
        <v>0</v>
      </c>
      <c r="G31">
        <v>0</v>
      </c>
      <c r="H31">
        <f t="shared" si="0"/>
        <v>57.256837245975127</v>
      </c>
      <c r="I31">
        <f t="shared" si="1"/>
        <v>54.721750271753052</v>
      </c>
      <c r="J31">
        <f t="shared" si="2"/>
        <v>49.864428096726087</v>
      </c>
      <c r="K31">
        <f t="shared" si="3"/>
        <v>49.617525381141654</v>
      </c>
      <c r="L31">
        <f t="shared" si="4"/>
        <v>338.94760788773425</v>
      </c>
      <c r="M31">
        <f t="shared" si="5"/>
        <v>334.6681887478299</v>
      </c>
      <c r="N31">
        <f t="shared" si="6"/>
        <v>329.91959361210411</v>
      </c>
      <c r="O31">
        <f t="shared" si="7"/>
        <v>325.83416654666399</v>
      </c>
      <c r="P31">
        <f t="shared" si="8"/>
        <v>197.62384509458815</v>
      </c>
      <c r="Q31">
        <f t="shared" si="9"/>
        <v>191.45366697265689</v>
      </c>
      <c r="R31">
        <f t="shared" si="10"/>
        <v>180.48568422876173</v>
      </c>
      <c r="S31">
        <f t="shared" si="11"/>
        <v>178.00384323248008</v>
      </c>
      <c r="T31">
        <f t="shared" si="12"/>
        <v>218.39130459432778</v>
      </c>
      <c r="U31">
        <f t="shared" si="13"/>
        <v>173.60664821857867</v>
      </c>
      <c r="V31">
        <f t="shared" si="14"/>
        <v>145.88402757926511</v>
      </c>
      <c r="W31">
        <f t="shared" si="15"/>
        <v>134.0064429371418</v>
      </c>
      <c r="X31">
        <f t="shared" si="16"/>
        <v>215.57388598451067</v>
      </c>
      <c r="Y31">
        <f t="shared" si="17"/>
        <v>171.6172674670828</v>
      </c>
      <c r="Z31">
        <f t="shared" si="18"/>
        <v>143.84134454244014</v>
      </c>
      <c r="AA31">
        <f t="shared" si="19"/>
        <v>132.29141711122946</v>
      </c>
      <c r="AB31">
        <f t="shared" si="20"/>
        <v>170.4340537821023</v>
      </c>
      <c r="AC31">
        <f t="shared" si="21"/>
        <v>161.3326868715051</v>
      </c>
      <c r="AD31">
        <f t="shared" si="22"/>
        <v>154.18355757605377</v>
      </c>
      <c r="AE31">
        <f t="shared" si="23"/>
        <v>152.72490224756137</v>
      </c>
      <c r="AF31">
        <f t="shared" si="24"/>
        <v>167.60852956836848</v>
      </c>
      <c r="AG31">
        <f t="shared" si="25"/>
        <v>158.35086195417259</v>
      </c>
      <c r="AH31">
        <f t="shared" si="26"/>
        <v>150.22828014331566</v>
      </c>
      <c r="AI31" s="10">
        <f t="shared" si="27"/>
        <v>148.78429821992805</v>
      </c>
    </row>
    <row r="32" spans="1:35">
      <c r="A32" s="12" t="s">
        <v>61</v>
      </c>
      <c r="B32" s="13" t="s">
        <v>63</v>
      </c>
      <c r="C32" s="13">
        <v>3200</v>
      </c>
      <c r="D32" s="13">
        <v>0</v>
      </c>
      <c r="E32" s="13">
        <v>0</v>
      </c>
      <c r="F32" s="13">
        <v>0</v>
      </c>
      <c r="G32" s="13">
        <v>0</v>
      </c>
      <c r="H32" s="13">
        <f t="shared" si="0"/>
        <v>79.858193486443653</v>
      </c>
      <c r="I32" s="13">
        <f t="shared" si="1"/>
        <v>76.322415475816285</v>
      </c>
      <c r="J32" s="13">
        <f t="shared" si="2"/>
        <v>69.590387125289212</v>
      </c>
      <c r="K32" s="13">
        <f t="shared" si="3"/>
        <v>69.203367366999899</v>
      </c>
      <c r="L32" s="13">
        <f t="shared" si="4"/>
        <v>335.87525021030746</v>
      </c>
      <c r="M32" s="13">
        <f t="shared" si="5"/>
        <v>331.69167396357466</v>
      </c>
      <c r="N32" s="13">
        <f t="shared" si="6"/>
        <v>327.08088942726465</v>
      </c>
      <c r="O32" s="13">
        <f t="shared" si="7"/>
        <v>323.12725520944997</v>
      </c>
      <c r="P32" s="13">
        <f t="shared" si="8"/>
        <v>207.4322375920039</v>
      </c>
      <c r="Q32" s="13">
        <f t="shared" si="9"/>
        <v>201.05057521930266</v>
      </c>
      <c r="R32" s="13">
        <f t="shared" si="10"/>
        <v>189.68418412787165</v>
      </c>
      <c r="S32" s="13">
        <f t="shared" si="11"/>
        <v>187.2281768741249</v>
      </c>
      <c r="T32" s="13">
        <f t="shared" si="12"/>
        <v>216.49659458258895</v>
      </c>
      <c r="U32" s="13">
        <f t="shared" si="13"/>
        <v>172.16966553620091</v>
      </c>
      <c r="V32" s="13">
        <f t="shared" si="14"/>
        <v>144.97178446791835</v>
      </c>
      <c r="W32" s="13">
        <f t="shared" si="15"/>
        <v>133.37611024823428</v>
      </c>
      <c r="X32" s="13">
        <f t="shared" si="16"/>
        <v>214.6854900447145</v>
      </c>
      <c r="Y32" s="13">
        <f t="shared" si="17"/>
        <v>171.09923367865596</v>
      </c>
      <c r="Z32" s="13">
        <f t="shared" si="18"/>
        <v>143.80535798045688</v>
      </c>
      <c r="AA32" s="13">
        <f t="shared" si="19"/>
        <v>132.52323867709586</v>
      </c>
      <c r="AB32" s="13">
        <f t="shared" si="20"/>
        <v>168.38481790082514</v>
      </c>
      <c r="AC32" s="13">
        <f t="shared" si="21"/>
        <v>159.47630670724936</v>
      </c>
      <c r="AD32" s="13">
        <f t="shared" si="22"/>
        <v>152.61628303074693</v>
      </c>
      <c r="AE32" s="13">
        <f t="shared" si="23"/>
        <v>151.29746651745583</v>
      </c>
      <c r="AF32" s="13">
        <f t="shared" si="24"/>
        <v>167.03844298929809</v>
      </c>
      <c r="AG32" s="13">
        <f t="shared" si="25"/>
        <v>157.89862490246998</v>
      </c>
      <c r="AH32" s="13">
        <f t="shared" si="26"/>
        <v>150.01171936017207</v>
      </c>
      <c r="AI32" s="14">
        <f t="shared" si="27"/>
        <v>148.69572190243579</v>
      </c>
    </row>
    <row r="38" spans="1:35" ht="21">
      <c r="A38" s="23" t="s">
        <v>133</v>
      </c>
    </row>
    <row r="40" spans="1:35">
      <c r="A40" s="16" t="s">
        <v>82</v>
      </c>
      <c r="B40" s="16" t="s">
        <v>83</v>
      </c>
      <c r="C40" s="16" t="s">
        <v>78</v>
      </c>
      <c r="D40" s="16" t="s">
        <v>84</v>
      </c>
      <c r="E40" s="16" t="s">
        <v>85</v>
      </c>
      <c r="F40" s="16" t="s">
        <v>86</v>
      </c>
      <c r="G40" s="16" t="s">
        <v>87</v>
      </c>
      <c r="H40" s="16" t="s">
        <v>88</v>
      </c>
      <c r="I40" s="16" t="s">
        <v>89</v>
      </c>
      <c r="J40" s="16" t="s">
        <v>90</v>
      </c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</row>
    <row r="41" spans="1:35">
      <c r="A41" s="15" t="s">
        <v>0</v>
      </c>
      <c r="B41" s="15"/>
      <c r="C41" s="15" t="s">
        <v>4</v>
      </c>
      <c r="D41" s="15">
        <v>2.052511</v>
      </c>
      <c r="E41" s="15">
        <v>2.0176989999999999</v>
      </c>
      <c r="F41" s="15">
        <v>1.974558</v>
      </c>
      <c r="G41" s="15">
        <v>1.9669449999999999</v>
      </c>
      <c r="H41" s="15">
        <v>2.0103559999999998</v>
      </c>
      <c r="I41" s="15">
        <v>1.9667479999999999</v>
      </c>
      <c r="J41" s="15">
        <v>1.961803</v>
      </c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</row>
    <row r="42" spans="1:35">
      <c r="A42" s="15" t="s">
        <v>0</v>
      </c>
      <c r="B42" s="15"/>
      <c r="C42" s="15" t="s">
        <v>91</v>
      </c>
      <c r="D42" s="15">
        <v>1.4336260000000001</v>
      </c>
      <c r="E42" s="15">
        <v>1.3701430000000001</v>
      </c>
      <c r="F42" s="15">
        <v>1.2650189999999999</v>
      </c>
      <c r="G42" s="15">
        <v>1.2527740000000001</v>
      </c>
      <c r="H42" s="15">
        <v>1.355855</v>
      </c>
      <c r="I42" s="15">
        <v>1.2509680000000001</v>
      </c>
      <c r="J42" s="15">
        <v>1.24495</v>
      </c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</row>
    <row r="43" spans="1:35">
      <c r="A43" s="15" t="s">
        <v>92</v>
      </c>
      <c r="B43" s="15"/>
      <c r="C43" s="15" t="s">
        <v>4</v>
      </c>
      <c r="D43" s="15">
        <v>1.4378340000000001</v>
      </c>
      <c r="E43" s="15">
        <v>1.399472</v>
      </c>
      <c r="F43" s="15">
        <v>1.354725</v>
      </c>
      <c r="G43" s="15">
        <v>1.346724</v>
      </c>
      <c r="H43" s="15">
        <v>1.391883</v>
      </c>
      <c r="I43" s="15">
        <v>1.346268</v>
      </c>
      <c r="J43" s="15">
        <v>1.340994</v>
      </c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</row>
    <row r="44" spans="1:35">
      <c r="A44" s="15" t="s">
        <v>92</v>
      </c>
      <c r="B44" s="15"/>
      <c r="C44" s="15" t="s">
        <v>91</v>
      </c>
      <c r="D44" s="15">
        <v>0.81896199999999997</v>
      </c>
      <c r="E44" s="15">
        <v>0.75192899999999996</v>
      </c>
      <c r="F44" s="15">
        <v>0.64519800000000005</v>
      </c>
      <c r="G44" s="15">
        <v>0.63256599999999996</v>
      </c>
      <c r="H44" s="15">
        <v>0.73739500000000002</v>
      </c>
      <c r="I44" s="15">
        <v>0.63050099999999998</v>
      </c>
      <c r="J44" s="15">
        <v>0.62415399999999999</v>
      </c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</row>
    <row r="45" spans="1:35">
      <c r="A45" s="15" t="s">
        <v>93</v>
      </c>
      <c r="B45" s="15"/>
      <c r="C45" s="15" t="s">
        <v>4</v>
      </c>
      <c r="D45" s="15">
        <v>1.1357930000000001</v>
      </c>
      <c r="E45" s="15">
        <v>1.0538609999999999</v>
      </c>
      <c r="F45" s="15">
        <v>0.978294</v>
      </c>
      <c r="G45" s="15">
        <v>0.96666099999999999</v>
      </c>
      <c r="H45" s="15">
        <v>1.0409360000000001</v>
      </c>
      <c r="I45" s="15">
        <v>0.96318000000000004</v>
      </c>
      <c r="J45" s="15">
        <v>0.95518599999999998</v>
      </c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</row>
    <row r="46" spans="1:35">
      <c r="A46" s="15" t="s">
        <v>93</v>
      </c>
      <c r="B46" s="15"/>
      <c r="C46" s="15" t="s">
        <v>91</v>
      </c>
      <c r="D46" s="15">
        <v>1.0985240000000001</v>
      </c>
      <c r="E46" s="15">
        <v>1.012621</v>
      </c>
      <c r="F46" s="15">
        <v>0.92772500000000002</v>
      </c>
      <c r="G46" s="15">
        <v>0.91559299999999999</v>
      </c>
      <c r="H46" s="15">
        <v>0.99864299999999995</v>
      </c>
      <c r="I46" s="15">
        <v>0.91190000000000004</v>
      </c>
      <c r="J46" s="15">
        <v>0.90381299999999998</v>
      </c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</row>
    <row r="47" spans="1:35">
      <c r="A47" s="15" t="s">
        <v>94</v>
      </c>
      <c r="B47" s="15" t="s">
        <v>95</v>
      </c>
      <c r="C47" s="15" t="s">
        <v>4</v>
      </c>
      <c r="D47" s="15">
        <v>0.69553900000000002</v>
      </c>
      <c r="E47" s="15">
        <v>0.54361800000000005</v>
      </c>
      <c r="F47" s="15">
        <v>0.44942199999999999</v>
      </c>
      <c r="G47" s="15">
        <v>0.43161100000000002</v>
      </c>
      <c r="H47" s="15">
        <v>0.52937999999999996</v>
      </c>
      <c r="I47" s="15">
        <v>0.42714000000000002</v>
      </c>
      <c r="J47" s="15">
        <v>0.41112500000000002</v>
      </c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</row>
    <row r="48" spans="1:35">
      <c r="A48" s="15" t="s">
        <v>94</v>
      </c>
      <c r="B48" s="15" t="s">
        <v>95</v>
      </c>
      <c r="C48" s="15" t="s">
        <v>91</v>
      </c>
      <c r="D48" s="15">
        <v>0.66084299999999996</v>
      </c>
      <c r="E48" s="15">
        <v>0.50522500000000004</v>
      </c>
      <c r="F48" s="15">
        <v>0.40234399999999998</v>
      </c>
      <c r="G48" s="15">
        <v>0.38406800000000002</v>
      </c>
      <c r="H48" s="15">
        <v>0.49000700000000003</v>
      </c>
      <c r="I48" s="15">
        <v>0.37939899999999999</v>
      </c>
      <c r="J48" s="15">
        <v>0.36329800000000001</v>
      </c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</row>
    <row r="49" spans="1:35">
      <c r="A49" s="15"/>
      <c r="B49" s="15"/>
      <c r="C49" s="15"/>
      <c r="D49" s="15"/>
      <c r="E49" s="15"/>
      <c r="F49" s="15"/>
      <c r="G49" s="15"/>
      <c r="H49" s="15"/>
      <c r="I49" s="15"/>
      <c r="J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</row>
    <row r="50" spans="1:35">
      <c r="A50" s="15"/>
      <c r="B50" s="15"/>
      <c r="C50" s="15"/>
      <c r="D50" s="15"/>
      <c r="E50" s="15"/>
      <c r="F50" s="15"/>
      <c r="G50" s="15"/>
      <c r="H50" s="15"/>
      <c r="I50" s="15"/>
      <c r="J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</row>
    <row r="51" spans="1:3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</row>
    <row r="52" spans="1:35" ht="21">
      <c r="A52" s="23" t="s">
        <v>96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</row>
    <row r="53" spans="1:3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</row>
    <row r="54" spans="1:35">
      <c r="A54" s="15"/>
      <c r="B54" s="15"/>
      <c r="C54" s="15"/>
      <c r="D54" s="29" t="s">
        <v>0</v>
      </c>
      <c r="E54" s="29"/>
      <c r="F54" s="29"/>
      <c r="G54" s="29"/>
      <c r="H54" s="29"/>
      <c r="I54" s="29"/>
      <c r="J54" s="29"/>
      <c r="K54" s="29"/>
      <c r="L54" s="29" t="s">
        <v>1</v>
      </c>
      <c r="M54" s="29"/>
      <c r="N54" s="29"/>
      <c r="O54" s="29"/>
      <c r="P54" s="29"/>
      <c r="Q54" s="29"/>
      <c r="R54" s="29"/>
      <c r="S54" s="29"/>
      <c r="T54" s="29" t="s">
        <v>2</v>
      </c>
      <c r="U54" s="29"/>
      <c r="V54" s="29"/>
      <c r="W54" s="29"/>
      <c r="X54" s="29"/>
      <c r="Y54" s="29"/>
      <c r="Z54" s="29"/>
      <c r="AA54" s="29"/>
      <c r="AB54" s="29" t="s">
        <v>3</v>
      </c>
      <c r="AC54" s="29"/>
      <c r="AD54" s="29"/>
      <c r="AE54" s="29"/>
      <c r="AF54" s="29"/>
      <c r="AG54" s="29"/>
      <c r="AH54" s="29"/>
      <c r="AI54" s="29"/>
    </row>
    <row r="55" spans="1:35">
      <c r="A55" s="15"/>
      <c r="B55" s="15"/>
      <c r="C55" s="15"/>
      <c r="D55" s="29" t="s">
        <v>4</v>
      </c>
      <c r="E55" s="29"/>
      <c r="F55" s="29"/>
      <c r="G55" s="29"/>
      <c r="H55" s="29" t="s">
        <v>5</v>
      </c>
      <c r="I55" s="29"/>
      <c r="J55" s="29"/>
      <c r="K55" s="29"/>
      <c r="L55" s="29" t="s">
        <v>4</v>
      </c>
      <c r="M55" s="29"/>
      <c r="N55" s="29"/>
      <c r="O55" s="29"/>
      <c r="P55" s="29" t="s">
        <v>5</v>
      </c>
      <c r="Q55" s="29"/>
      <c r="R55" s="29"/>
      <c r="S55" s="29"/>
      <c r="T55" s="29" t="s">
        <v>4</v>
      </c>
      <c r="U55" s="29"/>
      <c r="V55" s="29"/>
      <c r="W55" s="29"/>
      <c r="X55" s="29" t="s">
        <v>5</v>
      </c>
      <c r="Y55" s="29"/>
      <c r="Z55" s="29"/>
      <c r="AA55" s="29"/>
      <c r="AB55" s="29" t="s">
        <v>4</v>
      </c>
      <c r="AC55" s="29"/>
      <c r="AD55" s="29"/>
      <c r="AE55" s="29"/>
      <c r="AF55" s="29" t="s">
        <v>5</v>
      </c>
      <c r="AG55" s="29"/>
      <c r="AH55" s="29"/>
      <c r="AI55" s="29"/>
    </row>
    <row r="56" spans="1:35">
      <c r="A56" s="17" t="s">
        <v>81</v>
      </c>
      <c r="B56" s="17" t="s">
        <v>7</v>
      </c>
      <c r="C56" s="17" t="s">
        <v>8</v>
      </c>
      <c r="D56" s="18">
        <v>2025</v>
      </c>
      <c r="E56" s="18">
        <v>2030</v>
      </c>
      <c r="F56" s="18">
        <v>2040</v>
      </c>
      <c r="G56" s="18">
        <v>2050</v>
      </c>
      <c r="H56" s="18">
        <v>2025</v>
      </c>
      <c r="I56" s="18">
        <v>2030</v>
      </c>
      <c r="J56" s="18">
        <v>2040</v>
      </c>
      <c r="K56" s="18">
        <v>2050</v>
      </c>
      <c r="L56" s="18">
        <v>2025</v>
      </c>
      <c r="M56" s="18">
        <v>2030</v>
      </c>
      <c r="N56" s="18">
        <v>2040</v>
      </c>
      <c r="O56" s="18">
        <v>2050</v>
      </c>
      <c r="P56" s="18">
        <v>2025</v>
      </c>
      <c r="Q56" s="18">
        <v>2030</v>
      </c>
      <c r="R56" s="18">
        <v>2040</v>
      </c>
      <c r="S56" s="18">
        <v>2050</v>
      </c>
      <c r="T56" s="18">
        <v>2025</v>
      </c>
      <c r="U56" s="18">
        <v>2030</v>
      </c>
      <c r="V56" s="18">
        <v>2040</v>
      </c>
      <c r="W56" s="18">
        <v>2050</v>
      </c>
      <c r="X56" s="18">
        <v>2025</v>
      </c>
      <c r="Y56" s="18">
        <v>2030</v>
      </c>
      <c r="Z56" s="18">
        <v>2040</v>
      </c>
      <c r="AA56" s="18">
        <v>2050</v>
      </c>
      <c r="AB56" s="18">
        <v>2025</v>
      </c>
      <c r="AC56" s="18">
        <v>2030</v>
      </c>
      <c r="AD56" s="18">
        <v>2040</v>
      </c>
      <c r="AE56" s="18">
        <v>2050</v>
      </c>
      <c r="AF56" s="18">
        <v>2025</v>
      </c>
      <c r="AG56" s="18">
        <v>2030</v>
      </c>
      <c r="AH56" s="18">
        <v>2040</v>
      </c>
      <c r="AI56" s="18">
        <v>2050</v>
      </c>
    </row>
    <row r="57" spans="1:35">
      <c r="A57" s="15" t="s">
        <v>22</v>
      </c>
      <c r="B57" s="15" t="s">
        <v>23</v>
      </c>
      <c r="C57" s="15">
        <v>1570</v>
      </c>
      <c r="D57" s="19">
        <f>'Economic evaluation'!Q4</f>
        <v>875.68341017539831</v>
      </c>
      <c r="E57" s="19">
        <f>'Economic evaluation'!R4</f>
        <v>875.43129835700017</v>
      </c>
      <c r="F57" s="19">
        <f>'Economic evaluation'!S4</f>
        <v>875.27145447738485</v>
      </c>
      <c r="G57" s="19">
        <f>'Economic evaluation'!T4</f>
        <v>875.18414019449733</v>
      </c>
      <c r="H57" s="19">
        <f>'Economic evaluation'!U4</f>
        <v>896.73054769962152</v>
      </c>
      <c r="I57" s="19">
        <f>'Economic evaluation'!V4</f>
        <v>896.47843588122339</v>
      </c>
      <c r="J57" s="19">
        <f>'Economic evaluation'!W4</f>
        <v>896.23127771872055</v>
      </c>
      <c r="K57" s="19">
        <f>'Economic evaluation'!X4</f>
        <v>896.23127771872055</v>
      </c>
      <c r="L57" s="19">
        <f>'Economic evaluation'!Y4</f>
        <v>1084.0492852502634</v>
      </c>
      <c r="M57" s="19">
        <f>'Economic evaluation'!Z4</f>
        <v>1082.3542070299486</v>
      </c>
      <c r="N57" s="19">
        <f>'Economic evaluation'!AA4</f>
        <v>1079.7875402846366</v>
      </c>
      <c r="O57" s="19">
        <f>'Economic evaluation'!AB4</f>
        <v>1077.2934031360526</v>
      </c>
      <c r="P57" s="19">
        <f>'Economic evaluation'!AC4</f>
        <v>1105.0964227744867</v>
      </c>
      <c r="Q57" s="19">
        <f>'Economic evaluation'!AD4</f>
        <v>1103.4013445541721</v>
      </c>
      <c r="R57" s="19">
        <f>'Economic evaluation'!AE4</f>
        <v>1100.8346778088601</v>
      </c>
      <c r="S57" s="19">
        <f>'Economic evaluation'!AF4</f>
        <v>1098.3405406602758</v>
      </c>
      <c r="T57" s="19">
        <f>'Economic evaluation'!AG4</f>
        <v>1191.1367355147365</v>
      </c>
      <c r="U57" s="19">
        <f>'Economic evaluation'!AH4</f>
        <v>1140.7871666950209</v>
      </c>
      <c r="V57" s="19">
        <f>'Economic evaluation'!AI4</f>
        <v>1103.0794758664106</v>
      </c>
      <c r="W57" s="19">
        <f>'Economic evaluation'!AJ4</f>
        <v>1083.8118081953855</v>
      </c>
      <c r="X57" s="19">
        <f>'Economic evaluation'!AK4</f>
        <v>1193.4201850722939</v>
      </c>
      <c r="Y57" s="19">
        <f>'Economic evaluation'!AL4</f>
        <v>1143.0706162525782</v>
      </c>
      <c r="Z57" s="19">
        <f>'Economic evaluation'!AM4</f>
        <v>1105.3629254239679</v>
      </c>
      <c r="AA57" s="19">
        <f>'Economic evaluation'!AN4</f>
        <v>1086.0952577529429</v>
      </c>
      <c r="AB57" s="19">
        <f>'Economic evaluation'!AO4</f>
        <v>1034.276334385502</v>
      </c>
      <c r="AC57" s="19">
        <f>'Economic evaluation'!AP4</f>
        <v>1030.1519615080424</v>
      </c>
      <c r="AD57" s="19">
        <f>'Economic evaluation'!AQ4</f>
        <v>1027.5370275239791</v>
      </c>
      <c r="AE57" s="19">
        <f>'Economic evaluation'!AR4</f>
        <v>1026.1086269736038</v>
      </c>
      <c r="AF57" s="19">
        <f>'Economic evaluation'!AS4</f>
        <v>1036.5597839430593</v>
      </c>
      <c r="AG57" s="19">
        <f>'Economic evaluation'!AT4</f>
        <v>1032.4354110656</v>
      </c>
      <c r="AH57" s="19">
        <f>'Economic evaluation'!AU4</f>
        <v>1029.8204770815364</v>
      </c>
      <c r="AI57" s="19">
        <f>'Economic evaluation'!AV4</f>
        <v>1028.3920765311611</v>
      </c>
    </row>
    <row r="58" spans="1:35">
      <c r="A58" s="15" t="s">
        <v>22</v>
      </c>
      <c r="B58" s="15" t="s">
        <v>24</v>
      </c>
      <c r="C58" s="15">
        <v>6000</v>
      </c>
      <c r="D58" s="19">
        <f>'Economic evaluation'!Q5</f>
        <v>875.62870383933091</v>
      </c>
      <c r="E58" s="19">
        <f>'Economic evaluation'!R5</f>
        <v>875.38596658575375</v>
      </c>
      <c r="F58" s="19">
        <f>'Economic evaluation'!S5</f>
        <v>875.23206636566306</v>
      </c>
      <c r="G58" s="19">
        <f>'Economic evaluation'!T5</f>
        <v>875.14799879056545</v>
      </c>
      <c r="H58" s="19">
        <f>'Economic evaluation'!U5</f>
        <v>895.38551984610376</v>
      </c>
      <c r="I58" s="19">
        <f>'Economic evaluation'!V5</f>
        <v>895.1427825925266</v>
      </c>
      <c r="J58" s="19">
        <f>'Economic evaluation'!W5</f>
        <v>894.9048147973383</v>
      </c>
      <c r="K58" s="19">
        <f>'Economic evaluation'!X5</f>
        <v>894.9048147973383</v>
      </c>
      <c r="L58" s="19">
        <f>'Economic evaluation'!Y5</f>
        <v>1084.3941794464322</v>
      </c>
      <c r="M58" s="19">
        <f>'Economic evaluation'!Z5</f>
        <v>1082.6982460173133</v>
      </c>
      <c r="N58" s="19">
        <f>'Economic evaluation'!AA5</f>
        <v>1080.1204599887994</v>
      </c>
      <c r="O58" s="19">
        <f>'Economic evaluation'!AB5</f>
        <v>1077.6125066052784</v>
      </c>
      <c r="P58" s="19">
        <f>'Economic evaluation'!AC5</f>
        <v>1104.150995453205</v>
      </c>
      <c r="Q58" s="19">
        <f>'Economic evaluation'!AD5</f>
        <v>1102.4550620240861</v>
      </c>
      <c r="R58" s="19">
        <f>'Economic evaluation'!AE5</f>
        <v>1099.8772759955723</v>
      </c>
      <c r="S58" s="19">
        <f>'Economic evaluation'!AF5</f>
        <v>1097.3693226120513</v>
      </c>
      <c r="T58" s="19">
        <f>'Economic evaluation'!AG5</f>
        <v>1209.7226948618943</v>
      </c>
      <c r="U58" s="19">
        <f>'Economic evaluation'!AH5</f>
        <v>1155.5297524378514</v>
      </c>
      <c r="V58" s="19">
        <f>'Economic evaluation'!AI5</f>
        <v>1114.6975335828736</v>
      </c>
      <c r="W58" s="19">
        <f>'Economic evaluation'!AJ5</f>
        <v>1093.8707774685281</v>
      </c>
      <c r="X58" s="19">
        <f>'Economic evaluation'!AK5</f>
        <v>1211.8830205020799</v>
      </c>
      <c r="Y58" s="19">
        <f>'Economic evaluation'!AL5</f>
        <v>1157.690078078037</v>
      </c>
      <c r="Z58" s="19">
        <f>'Economic evaluation'!AM5</f>
        <v>1116.8578592230592</v>
      </c>
      <c r="AA58" s="19">
        <f>'Economic evaluation'!AN5</f>
        <v>1096.0311031087138</v>
      </c>
      <c r="AB58" s="19">
        <f>'Economic evaluation'!AO5</f>
        <v>1033.3813770204122</v>
      </c>
      <c r="AC58" s="19">
        <f>'Economic evaluation'!AP5</f>
        <v>1029.4103654614789</v>
      </c>
      <c r="AD58" s="19">
        <f>'Economic evaluation'!AQ5</f>
        <v>1026.8926655868354</v>
      </c>
      <c r="AE58" s="19">
        <f>'Economic evaluation'!AR5</f>
        <v>1025.5173789032945</v>
      </c>
      <c r="AF58" s="19">
        <f>'Economic evaluation'!AS5</f>
        <v>1035.5417026605978</v>
      </c>
      <c r="AG58" s="19">
        <f>'Economic evaluation'!AT5</f>
        <v>1031.5706911016646</v>
      </c>
      <c r="AH58" s="19">
        <f>'Economic evaluation'!AU5</f>
        <v>1029.052991227021</v>
      </c>
      <c r="AI58" s="19">
        <f>'Economic evaluation'!AV5</f>
        <v>1027.6777045434803</v>
      </c>
    </row>
    <row r="59" spans="1:35">
      <c r="A59" s="15" t="s">
        <v>25</v>
      </c>
      <c r="B59" s="15" t="s">
        <v>26</v>
      </c>
      <c r="C59" s="15">
        <v>5000</v>
      </c>
      <c r="D59" s="19">
        <f>'Economic evaluation'!Q6</f>
        <v>875.5509943863774</v>
      </c>
      <c r="E59" s="19">
        <f>'Economic evaluation'!R6</f>
        <v>875.50173658917231</v>
      </c>
      <c r="F59" s="19">
        <f>'Economic evaluation'!S6</f>
        <v>875.33501143700425</v>
      </c>
      <c r="G59" s="19">
        <f>'Economic evaluation'!T6</f>
        <v>875.24245824148852</v>
      </c>
      <c r="H59" s="19">
        <f>'Economic evaluation'!U6</f>
        <v>926.23946401933586</v>
      </c>
      <c r="I59" s="19">
        <f>'Economic evaluation'!V6</f>
        <v>926.19020622213077</v>
      </c>
      <c r="J59" s="19">
        <f>'Economic evaluation'!W6</f>
        <v>925.93092787444698</v>
      </c>
      <c r="K59" s="19">
        <f>'Economic evaluation'!X6</f>
        <v>925.93092787444698</v>
      </c>
      <c r="L59" s="19">
        <f>'Economic evaluation'!Y6</f>
        <v>1082.4234471331397</v>
      </c>
      <c r="M59" s="19">
        <f>'Economic evaluation'!Z6</f>
        <v>1080.9694545456177</v>
      </c>
      <c r="N59" s="19">
        <f>'Economic evaluation'!AA6</f>
        <v>1078.4596756611627</v>
      </c>
      <c r="O59" s="19">
        <f>'Economic evaluation'!AB6</f>
        <v>1076.0240687333603</v>
      </c>
      <c r="P59" s="19">
        <f>'Economic evaluation'!AC6</f>
        <v>1133.1119167660981</v>
      </c>
      <c r="Q59" s="19">
        <f>'Economic evaluation'!AD6</f>
        <v>1131.657924178576</v>
      </c>
      <c r="R59" s="19">
        <f>'Economic evaluation'!AE6</f>
        <v>1129.1481452941212</v>
      </c>
      <c r="S59" s="19">
        <f>'Economic evaluation'!AF6</f>
        <v>1126.7125383663188</v>
      </c>
      <c r="T59" s="19">
        <f>'Economic evaluation'!AG6</f>
        <v>1247.4318803861083</v>
      </c>
      <c r="U59" s="19">
        <f>'Economic evaluation'!AH6</f>
        <v>1190.5518760603768</v>
      </c>
      <c r="V59" s="19">
        <f>'Economic evaluation'!AI6</f>
        <v>1142.3836279722179</v>
      </c>
      <c r="W59" s="19">
        <f>'Economic evaluation'!AJ6</f>
        <v>1118.0845391976191</v>
      </c>
      <c r="X59" s="19">
        <f>'Economic evaluation'!AK6</f>
        <v>1252.5437388913444</v>
      </c>
      <c r="Y59" s="19">
        <f>'Economic evaluation'!AL6</f>
        <v>1195.6637345656129</v>
      </c>
      <c r="Z59" s="19">
        <f>'Economic evaluation'!AM6</f>
        <v>1147.4954864774538</v>
      </c>
      <c r="AA59" s="19">
        <f>'Economic evaluation'!AN6</f>
        <v>1123.1963977028549</v>
      </c>
      <c r="AB59" s="19">
        <f>'Economic evaluation'!AO6</f>
        <v>1032.1101047646334</v>
      </c>
      <c r="AC59" s="19">
        <f>'Economic evaluation'!AP6</f>
        <v>1031.3042816814996</v>
      </c>
      <c r="AD59" s="19">
        <f>'Economic evaluation'!AQ6</f>
        <v>1028.5767748951791</v>
      </c>
      <c r="AE59" s="19">
        <f>'Economic evaluation'!AR6</f>
        <v>1027.0626694013054</v>
      </c>
      <c r="AF59" s="19">
        <f>'Economic evaluation'!AS6</f>
        <v>1037.2219632698695</v>
      </c>
      <c r="AG59" s="19">
        <f>'Economic evaluation'!AT6</f>
        <v>1036.4161401867354</v>
      </c>
      <c r="AH59" s="19">
        <f>'Economic evaluation'!AU6</f>
        <v>1033.688633400415</v>
      </c>
      <c r="AI59" s="19">
        <f>'Economic evaluation'!AV6</f>
        <v>1032.1745279065415</v>
      </c>
    </row>
    <row r="60" spans="1:35">
      <c r="A60" s="15" t="s">
        <v>27</v>
      </c>
      <c r="B60" s="15" t="s">
        <v>28</v>
      </c>
      <c r="C60" s="15">
        <v>3200</v>
      </c>
      <c r="D60" s="19">
        <f>'Economic evaluation'!Q7</f>
        <v>875.69102002443799</v>
      </c>
      <c r="E60" s="19">
        <f>'Economic evaluation'!R7</f>
        <v>875.43760417019632</v>
      </c>
      <c r="F60" s="19">
        <f>'Economic evaluation'!S7</f>
        <v>875.27693350606251</v>
      </c>
      <c r="G60" s="19">
        <f>'Economic evaluation'!T7</f>
        <v>875.18916759438878</v>
      </c>
      <c r="H60" s="19">
        <f>'Economic evaluation'!U7</f>
        <v>888.6763001874059</v>
      </c>
      <c r="I60" s="19">
        <f>'Economic evaluation'!V7</f>
        <v>888.42288433316423</v>
      </c>
      <c r="J60" s="19">
        <f>'Economic evaluation'!W7</f>
        <v>888.17444775735669</v>
      </c>
      <c r="K60" s="19">
        <f>'Economic evaluation'!X7</f>
        <v>888.17444775735669</v>
      </c>
      <c r="L60" s="19">
        <f>'Economic evaluation'!Y7</f>
        <v>1083.1640023846173</v>
      </c>
      <c r="M60" s="19">
        <f>'Economic evaluation'!Z7</f>
        <v>1081.490478181955</v>
      </c>
      <c r="N60" s="19">
        <f>'Economic evaluation'!AA7</f>
        <v>1078.9611111710417</v>
      </c>
      <c r="O60" s="19">
        <f>'Economic evaluation'!AB7</f>
        <v>1076.5046489125882</v>
      </c>
      <c r="P60" s="19">
        <f>'Economic evaluation'!AC7</f>
        <v>1096.1492825475852</v>
      </c>
      <c r="Q60" s="19">
        <f>'Economic evaluation'!AD7</f>
        <v>1094.475758344923</v>
      </c>
      <c r="R60" s="19">
        <f>'Economic evaluation'!AE7</f>
        <v>1091.9463913340096</v>
      </c>
      <c r="S60" s="19">
        <f>'Economic evaluation'!AF7</f>
        <v>1089.4899290755561</v>
      </c>
      <c r="T60" s="19">
        <f>'Economic evaluation'!AG7</f>
        <v>1240.14234345611</v>
      </c>
      <c r="U60" s="19">
        <f>'Economic evaluation'!AH7</f>
        <v>1186.7916115367129</v>
      </c>
      <c r="V60" s="19">
        <f>'Economic evaluation'!AI7</f>
        <v>1145.1988752152672</v>
      </c>
      <c r="W60" s="19">
        <f>'Economic evaluation'!AJ7</f>
        <v>1123.1751034811964</v>
      </c>
      <c r="X60" s="19">
        <f>'Economic evaluation'!AK7</f>
        <v>1241.6565215986095</v>
      </c>
      <c r="Y60" s="19">
        <f>'Economic evaluation'!AL7</f>
        <v>1188.3057896792122</v>
      </c>
      <c r="Z60" s="19">
        <f>'Economic evaluation'!AM7</f>
        <v>1146.7130533577667</v>
      </c>
      <c r="AA60" s="19">
        <f>'Economic evaluation'!AN7</f>
        <v>1124.6892816236959</v>
      </c>
      <c r="AB60" s="19">
        <f>'Economic evaluation'!AO7</f>
        <v>1034.4008261891006</v>
      </c>
      <c r="AC60" s="19">
        <f>'Economic evaluation'!AP7</f>
        <v>1030.2551201980309</v>
      </c>
      <c r="AD60" s="19">
        <f>'Economic evaluation'!AQ7</f>
        <v>1027.6266605979715</v>
      </c>
      <c r="AE60" s="19">
        <f>'Economic evaluation'!AR7</f>
        <v>1026.1908717167817</v>
      </c>
      <c r="AF60" s="19">
        <f>'Economic evaluation'!AS7</f>
        <v>1035.9150043316001</v>
      </c>
      <c r="AG60" s="19">
        <f>'Economic evaluation'!AT7</f>
        <v>1031.7692983405307</v>
      </c>
      <c r="AH60" s="19">
        <f>'Economic evaluation'!AU7</f>
        <v>1029.1408387404713</v>
      </c>
      <c r="AI60" s="19">
        <f>'Economic evaluation'!AV7</f>
        <v>1027.7050498592812</v>
      </c>
    </row>
    <row r="61" spans="1:35">
      <c r="A61" s="15" t="s">
        <v>27</v>
      </c>
      <c r="B61" s="15" t="s">
        <v>29</v>
      </c>
      <c r="C61" s="15">
        <v>2400</v>
      </c>
      <c r="D61" s="19">
        <f>'Economic evaluation'!Q8</f>
        <v>875.7553682569494</v>
      </c>
      <c r="E61" s="19">
        <f>'Economic evaluation'!R8</f>
        <v>875.49092558716575</v>
      </c>
      <c r="F61" s="19">
        <f>'Economic evaluation'!S8</f>
        <v>875.32326370386875</v>
      </c>
      <c r="G61" s="19">
        <f>'Economic evaluation'!T8</f>
        <v>875.23167885781231</v>
      </c>
      <c r="H61" s="19">
        <f>'Economic evaluation'!U8</f>
        <v>888.32691445857267</v>
      </c>
      <c r="I61" s="19">
        <f>'Economic evaluation'!V8</f>
        <v>888.06247178878903</v>
      </c>
      <c r="J61" s="19">
        <f>'Economic evaluation'!W8</f>
        <v>887.80322505943559</v>
      </c>
      <c r="K61" s="19">
        <f>'Economic evaluation'!X8</f>
        <v>887.80322505943559</v>
      </c>
      <c r="L61" s="19">
        <f>'Economic evaluation'!Y8</f>
        <v>1083.0748317685861</v>
      </c>
      <c r="M61" s="19">
        <f>'Economic evaluation'!Z8</f>
        <v>1081.3942108329045</v>
      </c>
      <c r="N61" s="19">
        <f>'Economic evaluation'!AA8</f>
        <v>1078.8644078576608</v>
      </c>
      <c r="O61" s="19">
        <f>'Economic evaluation'!AB8</f>
        <v>1076.4106819196572</v>
      </c>
      <c r="P61" s="19">
        <f>'Economic evaluation'!AC8</f>
        <v>1095.6463779702094</v>
      </c>
      <c r="Q61" s="19">
        <f>'Economic evaluation'!AD8</f>
        <v>1093.9657570345278</v>
      </c>
      <c r="R61" s="19">
        <f>'Economic evaluation'!AE8</f>
        <v>1091.4359540592839</v>
      </c>
      <c r="S61" s="19">
        <f>'Economic evaluation'!AF8</f>
        <v>1088.9822281212805</v>
      </c>
      <c r="T61" s="19">
        <f>'Economic evaluation'!AG8</f>
        <v>1242.5465443513581</v>
      </c>
      <c r="U61" s="19">
        <f>'Economic evaluation'!AH8</f>
        <v>1188.3126640461426</v>
      </c>
      <c r="V61" s="19">
        <f>'Economic evaluation'!AI8</f>
        <v>1146.3819833809</v>
      </c>
      <c r="W61" s="19">
        <f>'Economic evaluation'!AJ8</f>
        <v>1124.0032688702431</v>
      </c>
      <c r="X61" s="19">
        <f>'Economic evaluation'!AK8</f>
        <v>1244.0212435381234</v>
      </c>
      <c r="Y61" s="19">
        <f>'Economic evaluation'!AL8</f>
        <v>1189.7873632329079</v>
      </c>
      <c r="Z61" s="19">
        <f>'Economic evaluation'!AM8</f>
        <v>1147.8566825676653</v>
      </c>
      <c r="AA61" s="19">
        <f>'Economic evaluation'!AN8</f>
        <v>1125.4779680570082</v>
      </c>
      <c r="AB61" s="19">
        <f>'Economic evaluation'!AO8</f>
        <v>1035.4535182309437</v>
      </c>
      <c r="AC61" s="19">
        <f>'Economic evaluation'!AP8</f>
        <v>1031.1274212560836</v>
      </c>
      <c r="AD61" s="19">
        <f>'Economic evaluation'!AQ8</f>
        <v>1028.3845902041821</v>
      </c>
      <c r="AE61" s="19">
        <f>'Economic evaluation'!AR8</f>
        <v>1026.8863262296422</v>
      </c>
      <c r="AF61" s="19">
        <f>'Economic evaluation'!AS8</f>
        <v>1036.928217417709</v>
      </c>
      <c r="AG61" s="19">
        <f>'Economic evaluation'!AT8</f>
        <v>1032.6021204428489</v>
      </c>
      <c r="AH61" s="19">
        <f>'Economic evaluation'!AU8</f>
        <v>1029.8592893909477</v>
      </c>
      <c r="AI61" s="19">
        <f>'Economic evaluation'!AV8</f>
        <v>1028.3610254164078</v>
      </c>
    </row>
    <row r="62" spans="1:35">
      <c r="A62" s="15" t="s">
        <v>30</v>
      </c>
      <c r="B62" s="15" t="s">
        <v>31</v>
      </c>
      <c r="C62" s="15">
        <v>2600</v>
      </c>
      <c r="D62" s="19">
        <f>'Economic evaluation'!Q9</f>
        <v>875.82308288383456</v>
      </c>
      <c r="E62" s="19">
        <f>'Economic evaluation'!R9</f>
        <v>875.61514168390011</v>
      </c>
      <c r="F62" s="19">
        <f>'Economic evaluation'!S9</f>
        <v>875.43119324999714</v>
      </c>
      <c r="G62" s="19">
        <f>'Economic evaluation'!T9</f>
        <v>875.33071192013222</v>
      </c>
      <c r="H62" s="19">
        <f>'Economic evaluation'!U9</f>
        <v>973.50414117473542</v>
      </c>
      <c r="I62" s="19">
        <f>'Economic evaluation'!V9</f>
        <v>973.29619997480097</v>
      </c>
      <c r="J62" s="19">
        <f>'Economic evaluation'!W9</f>
        <v>973.01177021103308</v>
      </c>
      <c r="K62" s="19">
        <f>'Economic evaluation'!X9</f>
        <v>973.01177021103308</v>
      </c>
      <c r="L62" s="19">
        <f>'Economic evaluation'!Y9</f>
        <v>1090.2969762635862</v>
      </c>
      <c r="M62" s="19">
        <f>'Economic evaluation'!Z9</f>
        <v>1088.48970339313</v>
      </c>
      <c r="N62" s="19">
        <f>'Economic evaluation'!AA9</f>
        <v>1085.6381197119117</v>
      </c>
      <c r="O62" s="19">
        <f>'Economic evaluation'!AB9</f>
        <v>1082.8700031347314</v>
      </c>
      <c r="P62" s="19">
        <f>'Economic evaluation'!AC9</f>
        <v>1187.9780345544871</v>
      </c>
      <c r="Q62" s="19">
        <f>'Economic evaluation'!AD9</f>
        <v>1186.1707616840308</v>
      </c>
      <c r="R62" s="19">
        <f>'Economic evaluation'!AE9</f>
        <v>1183.3191780028126</v>
      </c>
      <c r="S62" s="19">
        <f>'Economic evaluation'!AF9</f>
        <v>1180.5510614256323</v>
      </c>
      <c r="T62" s="19">
        <f>'Economic evaluation'!AG9</f>
        <v>1248.4740866479654</v>
      </c>
      <c r="U62" s="19">
        <f>'Economic evaluation'!AH9</f>
        <v>1193.7969678406241</v>
      </c>
      <c r="V62" s="19">
        <f>'Economic evaluation'!AI9</f>
        <v>1147.9536866794488</v>
      </c>
      <c r="W62" s="19">
        <f>'Economic evaluation'!AJ9</f>
        <v>1124.1264701982032</v>
      </c>
      <c r="X62" s="19">
        <f>'Economic evaluation'!AK9</f>
        <v>1258.0700303403019</v>
      </c>
      <c r="Y62" s="19">
        <f>'Economic evaluation'!AL9</f>
        <v>1203.3929115329606</v>
      </c>
      <c r="Z62" s="19">
        <f>'Economic evaluation'!AM9</f>
        <v>1157.5496303717853</v>
      </c>
      <c r="AA62" s="19">
        <f>'Economic evaluation'!AN9</f>
        <v>1133.7224138905397</v>
      </c>
      <c r="AB62" s="19">
        <f>'Economic evaluation'!AO9</f>
        <v>1036.5612821283562</v>
      </c>
      <c r="AC62" s="19">
        <f>'Economic evaluation'!AP9</f>
        <v>1033.159509650711</v>
      </c>
      <c r="AD62" s="19">
        <f>'Economic evaluation'!AQ9</f>
        <v>1030.1502420310453</v>
      </c>
      <c r="AE62" s="19">
        <f>'Economic evaluation'!AR9</f>
        <v>1028.5064378087002</v>
      </c>
      <c r="AF62" s="19">
        <f>'Economic evaluation'!AS9</f>
        <v>1046.1572258206929</v>
      </c>
      <c r="AG62" s="19">
        <f>'Economic evaluation'!AT9</f>
        <v>1042.7554533430475</v>
      </c>
      <c r="AH62" s="19">
        <f>'Economic evaluation'!AU9</f>
        <v>1039.7461857233818</v>
      </c>
      <c r="AI62" s="19">
        <f>'Economic evaluation'!AV9</f>
        <v>1038.1023815010369</v>
      </c>
    </row>
    <row r="63" spans="1:35">
      <c r="A63" s="15" t="s">
        <v>32</v>
      </c>
      <c r="B63" s="15" t="s">
        <v>33</v>
      </c>
      <c r="C63" s="15">
        <v>6750</v>
      </c>
      <c r="D63" s="19">
        <f>'Economic evaluation'!Q10</f>
        <v>875.43562781109154</v>
      </c>
      <c r="E63" s="19">
        <f>'Economic evaluation'!R10</f>
        <v>875.3918554245073</v>
      </c>
      <c r="F63" s="19">
        <f>'Economic evaluation'!S10</f>
        <v>875.28020630378137</v>
      </c>
      <c r="G63" s="19">
        <f>'Economic evaluation'!T10</f>
        <v>875.19820983876127</v>
      </c>
      <c r="H63" s="19">
        <f>'Economic evaluation'!U10</f>
        <v>924.22570408610432</v>
      </c>
      <c r="I63" s="19">
        <f>'Economic evaluation'!V10</f>
        <v>924.18193169952008</v>
      </c>
      <c r="J63" s="19">
        <f>'Economic evaluation'!W10</f>
        <v>923.98828611377405</v>
      </c>
      <c r="K63" s="19">
        <f>'Economic evaluation'!X10</f>
        <v>923.98828611377405</v>
      </c>
      <c r="L63" s="19">
        <f>'Economic evaluation'!Y10</f>
        <v>1082.7912134047383</v>
      </c>
      <c r="M63" s="19">
        <f>'Economic evaluation'!Z10</f>
        <v>1081.3303380269565</v>
      </c>
      <c r="N63" s="19">
        <f>'Economic evaluation'!AA10</f>
        <v>1078.855005401382</v>
      </c>
      <c r="O63" s="19">
        <f>'Economic evaluation'!AB10</f>
        <v>1076.4093254315133</v>
      </c>
      <c r="P63" s="19">
        <f>'Economic evaluation'!AC10</f>
        <v>1131.5812896797511</v>
      </c>
      <c r="Q63" s="19">
        <f>'Economic evaluation'!AD10</f>
        <v>1130.1204143019695</v>
      </c>
      <c r="R63" s="19">
        <f>'Economic evaluation'!AE10</f>
        <v>1127.6450816763947</v>
      </c>
      <c r="S63" s="19">
        <f>'Economic evaluation'!AF10</f>
        <v>1125.199401706526</v>
      </c>
      <c r="T63" s="19">
        <f>'Economic evaluation'!AG10</f>
        <v>1227.898353163863</v>
      </c>
      <c r="U63" s="19">
        <f>'Economic evaluation'!AH10</f>
        <v>1175.8716207056777</v>
      </c>
      <c r="V63" s="19">
        <f>'Economic evaluation'!AI10</f>
        <v>1131.8376348729751</v>
      </c>
      <c r="W63" s="19">
        <f>'Economic evaluation'!AJ10</f>
        <v>1109.0802313762258</v>
      </c>
      <c r="X63" s="19">
        <f>'Economic evaluation'!AK10</f>
        <v>1232.829064858958</v>
      </c>
      <c r="Y63" s="19">
        <f>'Economic evaluation'!AL10</f>
        <v>1180.8023324007727</v>
      </c>
      <c r="Z63" s="19">
        <f>'Economic evaluation'!AM10</f>
        <v>1136.76834656807</v>
      </c>
      <c r="AA63" s="19">
        <f>'Economic evaluation'!AN10</f>
        <v>1114.0109430713208</v>
      </c>
      <c r="AB63" s="19">
        <f>'Economic evaluation'!AO10</f>
        <v>1030.2227883464757</v>
      </c>
      <c r="AC63" s="19">
        <f>'Economic evaluation'!AP10</f>
        <v>1029.5067027414575</v>
      </c>
      <c r="AD63" s="19">
        <f>'Economic evaluation'!AQ10</f>
        <v>1027.680201277781</v>
      </c>
      <c r="AE63" s="19">
        <f>'Economic evaluation'!AR10</f>
        <v>1026.3387965053871</v>
      </c>
      <c r="AF63" s="19">
        <f>'Economic evaluation'!AS10</f>
        <v>1035.1535000415706</v>
      </c>
      <c r="AG63" s="19">
        <f>'Economic evaluation'!AT10</f>
        <v>1034.4374144365524</v>
      </c>
      <c r="AH63" s="19">
        <f>'Economic evaluation'!AU10</f>
        <v>1032.6109129728761</v>
      </c>
      <c r="AI63" s="19">
        <f>'Economic evaluation'!AV10</f>
        <v>1031.2695082004823</v>
      </c>
    </row>
    <row r="64" spans="1:35">
      <c r="A64" s="15" t="s">
        <v>32</v>
      </c>
      <c r="B64" s="15" t="s">
        <v>34</v>
      </c>
      <c r="C64" s="15">
        <v>5100</v>
      </c>
      <c r="D64" s="19">
        <f>'Economic evaluation'!Q11</f>
        <v>875.26832592440076</v>
      </c>
      <c r="E64" s="19">
        <f>'Economic evaluation'!R11</f>
        <v>875.08734360391577</v>
      </c>
      <c r="F64" s="19">
        <f>'Economic evaluation'!S11</f>
        <v>874.9725972329129</v>
      </c>
      <c r="G64" s="19">
        <f>'Economic evaluation'!T11</f>
        <v>874.90991734099487</v>
      </c>
      <c r="H64" s="19">
        <f>'Economic evaluation'!U11</f>
        <v>901.84257161695723</v>
      </c>
      <c r="I64" s="19">
        <f>'Economic evaluation'!V11</f>
        <v>901.66158929647224</v>
      </c>
      <c r="J64" s="19">
        <f>'Economic evaluation'!W11</f>
        <v>901.48416303355134</v>
      </c>
      <c r="K64" s="19">
        <f>'Economic evaluation'!X11</f>
        <v>901.48416303355134</v>
      </c>
      <c r="L64" s="19">
        <f>'Economic evaluation'!Y11</f>
        <v>1085.3296812236126</v>
      </c>
      <c r="M64" s="19">
        <f>'Economic evaluation'!Z11</f>
        <v>1083.6623282074677</v>
      </c>
      <c r="N64" s="19">
        <f>'Economic evaluation'!AA11</f>
        <v>1081.0683619651886</v>
      </c>
      <c r="O64" s="19">
        <f>'Economic evaluation'!AB11</f>
        <v>1078.526462201994</v>
      </c>
      <c r="P64" s="19">
        <f>'Economic evaluation'!AC11</f>
        <v>1111.9039269161692</v>
      </c>
      <c r="Q64" s="19">
        <f>'Economic evaluation'!AD11</f>
        <v>1110.2365739000243</v>
      </c>
      <c r="R64" s="19">
        <f>'Economic evaluation'!AE11</f>
        <v>1107.6426076577452</v>
      </c>
      <c r="S64" s="19">
        <f>'Economic evaluation'!AF11</f>
        <v>1105.1007078945506</v>
      </c>
      <c r="T64" s="19">
        <f>'Economic evaluation'!AG11</f>
        <v>1192.083279975237</v>
      </c>
      <c r="U64" s="19">
        <f>'Economic evaluation'!AH11</f>
        <v>1142.1758930888641</v>
      </c>
      <c r="V64" s="19">
        <f>'Economic evaluation'!AI11</f>
        <v>1104.2116028146704</v>
      </c>
      <c r="W64" s="19">
        <f>'Economic evaluation'!AJ11</f>
        <v>1084.9828236384969</v>
      </c>
      <c r="X64" s="19">
        <f>'Economic evaluation'!AK11</f>
        <v>1194.8941323546633</v>
      </c>
      <c r="Y64" s="19">
        <f>'Economic evaluation'!AL11</f>
        <v>1144.9867454682903</v>
      </c>
      <c r="Z64" s="19">
        <f>'Economic evaluation'!AM11</f>
        <v>1107.0224551940967</v>
      </c>
      <c r="AA64" s="19">
        <f>'Economic evaluation'!AN11</f>
        <v>1087.7936760179232</v>
      </c>
      <c r="AB64" s="19">
        <f>'Economic evaluation'!AO11</f>
        <v>1027.4858465870639</v>
      </c>
      <c r="AC64" s="19">
        <f>'Economic evaluation'!AP11</f>
        <v>1024.5251025067153</v>
      </c>
      <c r="AD64" s="19">
        <f>'Economic evaluation'!AQ11</f>
        <v>1022.6479321965013</v>
      </c>
      <c r="AE64" s="19">
        <f>'Economic evaluation'!AR11</f>
        <v>1021.6225330389705</v>
      </c>
      <c r="AF64" s="19">
        <f>'Economic evaluation'!AS11</f>
        <v>1030.2966989664901</v>
      </c>
      <c r="AG64" s="19">
        <f>'Economic evaluation'!AT11</f>
        <v>1027.3359548861417</v>
      </c>
      <c r="AH64" s="19">
        <f>'Economic evaluation'!AU11</f>
        <v>1025.4587845759277</v>
      </c>
      <c r="AI64" s="19">
        <f>'Economic evaluation'!AV11</f>
        <v>1024.4333854183969</v>
      </c>
    </row>
    <row r="65" spans="1:35">
      <c r="A65" s="15" t="s">
        <v>35</v>
      </c>
      <c r="B65" s="15" t="s">
        <v>36</v>
      </c>
      <c r="C65" s="15">
        <v>3800</v>
      </c>
      <c r="D65" s="19">
        <f>'Economic evaluation'!Q12</f>
        <v>875.49945019008987</v>
      </c>
      <c r="E65" s="19">
        <f>'Economic evaluation'!R12</f>
        <v>875.45264319877083</v>
      </c>
      <c r="F65" s="19">
        <f>'Economic evaluation'!S12</f>
        <v>875.33325378840493</v>
      </c>
      <c r="G65" s="19">
        <f>'Economic evaluation'!T12</f>
        <v>875.27960037620903</v>
      </c>
      <c r="H65" s="19">
        <f>'Economic evaluation'!U12</f>
        <v>936.55462453855012</v>
      </c>
      <c r="I65" s="19">
        <f>'Economic evaluation'!V12</f>
        <v>936.50781754723107</v>
      </c>
      <c r="J65" s="19">
        <f>'Economic evaluation'!W12</f>
        <v>936.33477472466927</v>
      </c>
      <c r="K65" s="19">
        <f>'Economic evaluation'!X12</f>
        <v>936.33477472466927</v>
      </c>
      <c r="L65" s="19">
        <f>'Economic evaluation'!Y12</f>
        <v>1083.786308210558</v>
      </c>
      <c r="M65" s="19">
        <f>'Economic evaluation'!Z12</f>
        <v>1082.2985576539152</v>
      </c>
      <c r="N65" s="19">
        <f>'Economic evaluation'!AA12</f>
        <v>1079.775719406075</v>
      </c>
      <c r="O65" s="19">
        <f>'Economic evaluation'!AB12</f>
        <v>1077.3186171564055</v>
      </c>
      <c r="P65" s="19">
        <f>'Economic evaluation'!AC12</f>
        <v>1144.8414825590182</v>
      </c>
      <c r="Q65" s="19">
        <f>'Economic evaluation'!AD12</f>
        <v>1143.3537320023754</v>
      </c>
      <c r="R65" s="19">
        <f>'Economic evaluation'!AE12</f>
        <v>1140.8308937545355</v>
      </c>
      <c r="S65" s="19">
        <f>'Economic evaluation'!AF12</f>
        <v>1138.3737915048655</v>
      </c>
      <c r="T65" s="19">
        <f>'Economic evaluation'!AG12</f>
        <v>1200.7211575471874</v>
      </c>
      <c r="U65" s="19">
        <f>'Economic evaluation'!AH12</f>
        <v>1154.6556975145122</v>
      </c>
      <c r="V65" s="19">
        <f>'Economic evaluation'!AI12</f>
        <v>1116.7154808752027</v>
      </c>
      <c r="W65" s="19">
        <f>'Economic evaluation'!AJ12</f>
        <v>1097.929584694348</v>
      </c>
      <c r="X65" s="19">
        <f>'Economic evaluation'!AK12</f>
        <v>1206.8222185709781</v>
      </c>
      <c r="Y65" s="19">
        <f>'Economic evaluation'!AL12</f>
        <v>1160.7567585383026</v>
      </c>
      <c r="Z65" s="19">
        <f>'Economic evaluation'!AM12</f>
        <v>1122.8165418989931</v>
      </c>
      <c r="AA65" s="19">
        <f>'Economic evaluation'!AN12</f>
        <v>1104.0306457181384</v>
      </c>
      <c r="AB65" s="19">
        <f>'Economic evaluation'!AO12</f>
        <v>1031.2668777929293</v>
      </c>
      <c r="AC65" s="19">
        <f>'Economic evaluation'!AP12</f>
        <v>1030.5011481785916</v>
      </c>
      <c r="AD65" s="19">
        <f>'Economic evaluation'!AQ12</f>
        <v>1028.5480209944012</v>
      </c>
      <c r="AE65" s="19">
        <f>'Economic evaluation'!AR12</f>
        <v>1027.6702887268316</v>
      </c>
      <c r="AF65" s="19">
        <f>'Economic evaluation'!AS12</f>
        <v>1037.36793881672</v>
      </c>
      <c r="AG65" s="19">
        <f>'Economic evaluation'!AT12</f>
        <v>1036.602209202382</v>
      </c>
      <c r="AH65" s="19">
        <f>'Economic evaluation'!AU12</f>
        <v>1034.6490820181918</v>
      </c>
      <c r="AI65" s="19">
        <f>'Economic evaluation'!AV12</f>
        <v>1033.7713497506222</v>
      </c>
    </row>
    <row r="66" spans="1:35">
      <c r="A66" s="15" t="s">
        <v>35</v>
      </c>
      <c r="B66" s="15" t="s">
        <v>37</v>
      </c>
      <c r="C66" s="15">
        <v>2760</v>
      </c>
      <c r="D66" s="19">
        <f>'Economic evaluation'!Q13</f>
        <v>875.65407098333708</v>
      </c>
      <c r="E66" s="19">
        <f>'Economic evaluation'!R13</f>
        <v>875.40698677558782</v>
      </c>
      <c r="F66" s="19">
        <f>'Economic evaluation'!S13</f>
        <v>875.25033050056959</v>
      </c>
      <c r="G66" s="19">
        <f>'Economic evaluation'!T13</f>
        <v>875.16475743799151</v>
      </c>
      <c r="H66" s="19">
        <f>'Economic evaluation'!U13</f>
        <v>904.56573859122261</v>
      </c>
      <c r="I66" s="19">
        <f>'Economic evaluation'!V13</f>
        <v>904.31865438347336</v>
      </c>
      <c r="J66" s="19">
        <f>'Economic evaluation'!W13</f>
        <v>904.07642504587704</v>
      </c>
      <c r="K66" s="19">
        <f>'Economic evaluation'!X13</f>
        <v>904.07642504587704</v>
      </c>
      <c r="L66" s="19">
        <f>'Economic evaluation'!Y13</f>
        <v>1086.5044680114559</v>
      </c>
      <c r="M66" s="19">
        <f>'Economic evaluation'!Z13</f>
        <v>1084.7508136397867</v>
      </c>
      <c r="N66" s="19">
        <f>'Economic evaluation'!AA13</f>
        <v>1082.0812454116679</v>
      </c>
      <c r="O66" s="19">
        <f>'Economic evaluation'!AB13</f>
        <v>1079.4827603959891</v>
      </c>
      <c r="P66" s="19">
        <f>'Economic evaluation'!AC13</f>
        <v>1115.4161356193413</v>
      </c>
      <c r="Q66" s="19">
        <f>'Economic evaluation'!AD13</f>
        <v>1113.6624812476721</v>
      </c>
      <c r="R66" s="19">
        <f>'Economic evaluation'!AE13</f>
        <v>1110.9929130195533</v>
      </c>
      <c r="S66" s="19">
        <f>'Economic evaluation'!AF13</f>
        <v>1108.3944280038745</v>
      </c>
      <c r="T66" s="19">
        <f>'Economic evaluation'!AG13</f>
        <v>1233.4758734561228</v>
      </c>
      <c r="U66" s="19">
        <f>'Economic evaluation'!AH13</f>
        <v>1181.7261099908437</v>
      </c>
      <c r="V66" s="19">
        <f>'Economic evaluation'!AI13</f>
        <v>1142.7646277339409</v>
      </c>
      <c r="W66" s="19">
        <f>'Economic evaluation'!AJ13</f>
        <v>1121.890510722508</v>
      </c>
      <c r="X66" s="19">
        <f>'Economic evaluation'!AK13</f>
        <v>1236.5097652399713</v>
      </c>
      <c r="Y66" s="19">
        <f>'Economic evaluation'!AL13</f>
        <v>1184.7600017746922</v>
      </c>
      <c r="Z66" s="19">
        <f>'Economic evaluation'!AM13</f>
        <v>1145.7985195177894</v>
      </c>
      <c r="AA66" s="19">
        <f>'Economic evaluation'!AN13</f>
        <v>1124.9244025063565</v>
      </c>
      <c r="AB66" s="19">
        <f>'Economic evaluation'!AO13</f>
        <v>1033.7963657400308</v>
      </c>
      <c r="AC66" s="19">
        <f>'Economic evaluation'!AP13</f>
        <v>1029.7542410535937</v>
      </c>
      <c r="AD66" s="19">
        <f>'Economic evaluation'!AQ13</f>
        <v>1027.1914540495006</v>
      </c>
      <c r="AE66" s="19">
        <f>'Economic evaluation'!AR13</f>
        <v>1025.79153864458</v>
      </c>
      <c r="AF66" s="19">
        <f>'Economic evaluation'!AS13</f>
        <v>1036.8302575238795</v>
      </c>
      <c r="AG66" s="19">
        <f>'Economic evaluation'!AT13</f>
        <v>1032.7881328374422</v>
      </c>
      <c r="AH66" s="19">
        <f>'Economic evaluation'!AU13</f>
        <v>1030.2253458333494</v>
      </c>
      <c r="AI66" s="19">
        <f>'Economic evaluation'!AV13</f>
        <v>1028.8254304284287</v>
      </c>
    </row>
    <row r="67" spans="1:35">
      <c r="A67" s="19" t="s">
        <v>35</v>
      </c>
      <c r="B67" s="19" t="s">
        <v>38</v>
      </c>
      <c r="C67" s="15">
        <v>11560</v>
      </c>
      <c r="D67" s="19">
        <f>'Economic evaluation'!Q14</f>
        <v>875.7907486417339</v>
      </c>
      <c r="E67" s="19">
        <f>'Economic evaluation'!R14</f>
        <v>875.5255250464852</v>
      </c>
      <c r="F67" s="19">
        <f>'Economic evaluation'!S14</f>
        <v>875.35332666703391</v>
      </c>
      <c r="G67" s="19">
        <f>'Economic evaluation'!T14</f>
        <v>875.25926377233714</v>
      </c>
      <c r="H67" s="19">
        <f>'Economic evaluation'!U14</f>
        <v>927.09046944917486</v>
      </c>
      <c r="I67" s="19">
        <f>'Economic evaluation'!V14</f>
        <v>926.82524585392616</v>
      </c>
      <c r="J67" s="19">
        <f>'Economic evaluation'!W14</f>
        <v>926.5589845797781</v>
      </c>
      <c r="K67" s="19">
        <f>'Economic evaluation'!X14</f>
        <v>926.5589845797781</v>
      </c>
      <c r="L67" s="19">
        <f>'Economic evaluation'!Y14</f>
        <v>1083.6475281232699</v>
      </c>
      <c r="M67" s="19">
        <f>'Economic evaluation'!Z14</f>
        <v>1081.9523709732939</v>
      </c>
      <c r="N67" s="19">
        <f>'Economic evaluation'!AA14</f>
        <v>1079.3950881099811</v>
      </c>
      <c r="O67" s="19">
        <f>'Economic evaluation'!AB14</f>
        <v>1076.9159407314228</v>
      </c>
      <c r="P67" s="19">
        <f>'Economic evaluation'!AC14</f>
        <v>1134.9472489307109</v>
      </c>
      <c r="Q67" s="19">
        <f>'Economic evaluation'!AD14</f>
        <v>1133.2520917807349</v>
      </c>
      <c r="R67" s="19">
        <f>'Economic evaluation'!AE14</f>
        <v>1130.6948089174221</v>
      </c>
      <c r="S67" s="19">
        <f>'Economic evaluation'!AF14</f>
        <v>1128.2156615388637</v>
      </c>
      <c r="T67" s="19">
        <f>'Economic evaluation'!AG14</f>
        <v>1230.6804296551936</v>
      </c>
      <c r="U67" s="19">
        <f>'Economic evaluation'!AH14</f>
        <v>1175.6573861503311</v>
      </c>
      <c r="V67" s="19">
        <f>'Economic evaluation'!AI14</f>
        <v>1133.8633259927315</v>
      </c>
      <c r="W67" s="19">
        <f>'Economic evaluation'!AJ14</f>
        <v>1112.654933362578</v>
      </c>
      <c r="X67" s="19">
        <f>'Economic evaluation'!AK14</f>
        <v>1235.8506144287917</v>
      </c>
      <c r="Y67" s="19">
        <f>'Economic evaluation'!AL14</f>
        <v>1180.827570923929</v>
      </c>
      <c r="Z67" s="19">
        <f>'Economic evaluation'!AM14</f>
        <v>1139.0335107663295</v>
      </c>
      <c r="AA67" s="19">
        <f>'Economic evaluation'!AN14</f>
        <v>1117.8251181361761</v>
      </c>
      <c r="AB67" s="19">
        <f>'Economic evaluation'!AO14</f>
        <v>1036.0323165606949</v>
      </c>
      <c r="AC67" s="19">
        <f>'Economic evaluation'!AP14</f>
        <v>1031.693444191854</v>
      </c>
      <c r="AD67" s="19">
        <f>'Economic evaluation'!AQ14</f>
        <v>1028.8763992382931</v>
      </c>
      <c r="AE67" s="19">
        <f>'Economic evaluation'!AR14</f>
        <v>1027.3375961225656</v>
      </c>
      <c r="AF67" s="19">
        <f>'Economic evaluation'!AS14</f>
        <v>1041.2025013342929</v>
      </c>
      <c r="AG67" s="19">
        <f>'Economic evaluation'!AT14</f>
        <v>1036.8636289654523</v>
      </c>
      <c r="AH67" s="19">
        <f>'Economic evaluation'!AU14</f>
        <v>1034.0465840118911</v>
      </c>
      <c r="AI67" s="19">
        <f>'Economic evaluation'!AV14</f>
        <v>1032.5077808961637</v>
      </c>
    </row>
    <row r="68" spans="1:35">
      <c r="A68" s="19" t="s">
        <v>35</v>
      </c>
      <c r="B68" s="19" t="s">
        <v>39</v>
      </c>
      <c r="C68" s="15">
        <v>2400</v>
      </c>
      <c r="D68" s="19">
        <f>'Economic evaluation'!Q15</f>
        <v>875.75839214433404</v>
      </c>
      <c r="E68" s="19">
        <f>'Economic evaluation'!R15</f>
        <v>875.49343129639522</v>
      </c>
      <c r="F68" s="19">
        <f>'Economic evaluation'!S15</f>
        <v>875.32544087789836</v>
      </c>
      <c r="G68" s="19">
        <f>'Economic evaluation'!T15</f>
        <v>875.2336765703858</v>
      </c>
      <c r="H68" s="19">
        <f>'Economic evaluation'!U15</f>
        <v>929.80307378326552</v>
      </c>
      <c r="I68" s="19">
        <f>'Economic evaluation'!V15</f>
        <v>929.53811293532669</v>
      </c>
      <c r="J68" s="19">
        <f>'Economic evaluation'!W15</f>
        <v>929.27835820931728</v>
      </c>
      <c r="K68" s="19">
        <f>'Economic evaluation'!X15</f>
        <v>929.27835820931728</v>
      </c>
      <c r="L68" s="19">
        <f>'Economic evaluation'!Y15</f>
        <v>1085.1977703439354</v>
      </c>
      <c r="M68" s="19">
        <f>'Economic evaluation'!Z15</f>
        <v>1083.4623614140869</v>
      </c>
      <c r="N68" s="19">
        <f>'Economic evaluation'!AA15</f>
        <v>1080.841709546467</v>
      </c>
      <c r="O68" s="19">
        <f>'Economic evaluation'!AB15</f>
        <v>1078.2972837898315</v>
      </c>
      <c r="P68" s="19">
        <f>'Economic evaluation'!AC15</f>
        <v>1139.2424519828669</v>
      </c>
      <c r="Q68" s="19">
        <f>'Economic evaluation'!AD15</f>
        <v>1137.5070430530182</v>
      </c>
      <c r="R68" s="19">
        <f>'Economic evaluation'!AE15</f>
        <v>1134.8863911853985</v>
      </c>
      <c r="S68" s="19">
        <f>'Economic evaluation'!AF15</f>
        <v>1132.3419654287627</v>
      </c>
      <c r="T68" s="19">
        <f>'Economic evaluation'!AG15</f>
        <v>1219.1104089136156</v>
      </c>
      <c r="U68" s="19">
        <f>'Economic evaluation'!AH15</f>
        <v>1167.1975637552753</v>
      </c>
      <c r="V68" s="19">
        <f>'Economic evaluation'!AI15</f>
        <v>1126.7139617447285</v>
      </c>
      <c r="W68" s="19">
        <f>'Economic evaluation'!AJ15</f>
        <v>1106.2043534329341</v>
      </c>
      <c r="X68" s="19">
        <f>'Economic evaluation'!AK15</f>
        <v>1224.5425209092541</v>
      </c>
      <c r="Y68" s="19">
        <f>'Economic evaluation'!AL15</f>
        <v>1172.6296757509137</v>
      </c>
      <c r="Z68" s="19">
        <f>'Economic evaluation'!AM15</f>
        <v>1132.146073740367</v>
      </c>
      <c r="AA68" s="19">
        <f>'Economic evaluation'!AN15</f>
        <v>1111.6364654285728</v>
      </c>
      <c r="AB68" s="19">
        <f>'Economic evaluation'!AO15</f>
        <v>1035.5029869119176</v>
      </c>
      <c r="AC68" s="19">
        <f>'Economic evaluation'!AP15</f>
        <v>1031.1684129051496</v>
      </c>
      <c r="AD68" s="19">
        <f>'Economic evaluation'!AQ15</f>
        <v>1028.4202072473438</v>
      </c>
      <c r="AE68" s="19">
        <f>'Economic evaluation'!AR15</f>
        <v>1026.9190074090006</v>
      </c>
      <c r="AF68" s="19">
        <f>'Economic evaluation'!AS15</f>
        <v>1040.935098907556</v>
      </c>
      <c r="AG68" s="19">
        <f>'Economic evaluation'!AT15</f>
        <v>1036.6005249007883</v>
      </c>
      <c r="AH68" s="19">
        <f>'Economic evaluation'!AU15</f>
        <v>1033.8523192429825</v>
      </c>
      <c r="AI68" s="19">
        <f>'Economic evaluation'!AV15</f>
        <v>1032.3511194046391</v>
      </c>
    </row>
    <row r="69" spans="1:35">
      <c r="A69" s="19" t="s">
        <v>35</v>
      </c>
      <c r="B69" s="19" t="s">
        <v>40</v>
      </c>
      <c r="C69" s="15">
        <v>5200</v>
      </c>
      <c r="D69" s="19">
        <f>'Economic evaluation'!Q16</f>
        <v>875.53712662574401</v>
      </c>
      <c r="E69" s="19">
        <f>'Economic evaluation'!R16</f>
        <v>875.48852820809725</v>
      </c>
      <c r="F69" s="19">
        <f>'Economic evaluation'!S16</f>
        <v>875.33392037849831</v>
      </c>
      <c r="G69" s="19">
        <f>'Economic evaluation'!T16</f>
        <v>875.24145711743222</v>
      </c>
      <c r="H69" s="19">
        <f>'Economic evaluation'!U16</f>
        <v>935.70994120474484</v>
      </c>
      <c r="I69" s="19">
        <f>'Economic evaluation'!V16</f>
        <v>935.66134278709819</v>
      </c>
      <c r="J69" s="19">
        <f>'Economic evaluation'!W16</f>
        <v>935.41427169643316</v>
      </c>
      <c r="K69" s="19">
        <f>'Economic evaluation'!X16</f>
        <v>935.41427169643316</v>
      </c>
      <c r="L69" s="19">
        <f>'Economic evaluation'!Y16</f>
        <v>1084.2788971165262</v>
      </c>
      <c r="M69" s="19">
        <f>'Economic evaluation'!Z16</f>
        <v>1082.7777093743155</v>
      </c>
      <c r="N69" s="19">
        <f>'Economic evaluation'!AA16</f>
        <v>1080.2002279447602</v>
      </c>
      <c r="O69" s="19">
        <f>'Economic evaluation'!AB16</f>
        <v>1077.6848910837377</v>
      </c>
      <c r="P69" s="19">
        <f>'Economic evaluation'!AC16</f>
        <v>1144.4517116955271</v>
      </c>
      <c r="Q69" s="19">
        <f>'Economic evaluation'!AD16</f>
        <v>1142.9505239533164</v>
      </c>
      <c r="R69" s="19">
        <f>'Economic evaluation'!AE16</f>
        <v>1140.3730425237611</v>
      </c>
      <c r="S69" s="19">
        <f>'Economic evaluation'!AF16</f>
        <v>1137.8577056627387</v>
      </c>
      <c r="T69" s="19">
        <f>'Economic evaluation'!AG16</f>
        <v>1210.7238239237818</v>
      </c>
      <c r="U69" s="19">
        <f>'Economic evaluation'!AH16</f>
        <v>1164.1510116547688</v>
      </c>
      <c r="V69" s="19">
        <f>'Economic evaluation'!AI16</f>
        <v>1124.5384156624327</v>
      </c>
      <c r="W69" s="19">
        <f>'Economic evaluation'!AJ16</f>
        <v>1104.1188794857626</v>
      </c>
      <c r="X69" s="19">
        <f>'Economic evaluation'!AK16</f>
        <v>1216.7406891949029</v>
      </c>
      <c r="Y69" s="19">
        <f>'Economic evaluation'!AL16</f>
        <v>1170.1678769258899</v>
      </c>
      <c r="Z69" s="19">
        <f>'Economic evaluation'!AM16</f>
        <v>1130.5552809335541</v>
      </c>
      <c r="AA69" s="19">
        <f>'Economic evaluation'!AN16</f>
        <v>1110.1357447568837</v>
      </c>
      <c r="AB69" s="19">
        <f>'Economic evaluation'!AO16</f>
        <v>1031.8832379077317</v>
      </c>
      <c r="AC69" s="19">
        <f>'Economic evaluation'!AP16</f>
        <v>1031.0882018126251</v>
      </c>
      <c r="AD69" s="19">
        <f>'Economic evaluation'!AQ16</f>
        <v>1028.5589259417334</v>
      </c>
      <c r="AE69" s="19">
        <f>'Economic evaluation'!AR16</f>
        <v>1027.0462917125042</v>
      </c>
      <c r="AF69" s="19">
        <f>'Economic evaluation'!AS16</f>
        <v>1037.900103178853</v>
      </c>
      <c r="AG69" s="19">
        <f>'Economic evaluation'!AT16</f>
        <v>1037.1050670837462</v>
      </c>
      <c r="AH69" s="19">
        <f>'Economic evaluation'!AU16</f>
        <v>1034.5757912128547</v>
      </c>
      <c r="AI69" s="19">
        <f>'Economic evaluation'!AV16</f>
        <v>1033.0631569836255</v>
      </c>
    </row>
    <row r="70" spans="1:35">
      <c r="A70" s="19" t="s">
        <v>35</v>
      </c>
      <c r="B70" s="19" t="s">
        <v>41</v>
      </c>
      <c r="C70" s="15">
        <v>3240</v>
      </c>
      <c r="D70" s="19">
        <f>'Economic evaluation'!Q17</f>
        <v>875.7143419438413</v>
      </c>
      <c r="E70" s="19">
        <f>'Economic evaluation'!R17</f>
        <v>875.45692960837073</v>
      </c>
      <c r="F70" s="19">
        <f>'Economic evaluation'!S17</f>
        <v>875.29372509608766</v>
      </c>
      <c r="G70" s="19">
        <f>'Economic evaluation'!T17</f>
        <v>875.20457507677952</v>
      </c>
      <c r="H70" s="19">
        <f>'Economic evaluation'!U17</f>
        <v>921.64412273365997</v>
      </c>
      <c r="I70" s="19">
        <f>'Economic evaluation'!V17</f>
        <v>921.38671039818939</v>
      </c>
      <c r="J70" s="19">
        <f>'Economic evaluation'!W17</f>
        <v>921.13435586659818</v>
      </c>
      <c r="K70" s="19">
        <f>'Economic evaluation'!X17</f>
        <v>921.13435586659818</v>
      </c>
      <c r="L70" s="19">
        <f>'Economic evaluation'!Y17</f>
        <v>1085.510425703292</v>
      </c>
      <c r="M70" s="19">
        <f>'Economic evaluation'!Z17</f>
        <v>1083.7734336235792</v>
      </c>
      <c r="N70" s="19">
        <f>'Economic evaluation'!AA17</f>
        <v>1081.1423363347676</v>
      </c>
      <c r="O70" s="19">
        <f>'Economic evaluation'!AB17</f>
        <v>1078.585293538931</v>
      </c>
      <c r="P70" s="19">
        <f>'Economic evaluation'!AC17</f>
        <v>1131.4402064931103</v>
      </c>
      <c r="Q70" s="19">
        <f>'Economic evaluation'!AD17</f>
        <v>1129.7032144133977</v>
      </c>
      <c r="R70" s="19">
        <f>'Economic evaluation'!AE17</f>
        <v>1127.0721171245862</v>
      </c>
      <c r="S70" s="19">
        <f>'Economic evaluation'!AF17</f>
        <v>1124.5150743287495</v>
      </c>
      <c r="T70" s="19">
        <f>'Economic evaluation'!AG17</f>
        <v>1232.8046570584361</v>
      </c>
      <c r="U70" s="19">
        <f>'Economic evaluation'!AH17</f>
        <v>1179.8573428389129</v>
      </c>
      <c r="V70" s="19">
        <f>'Economic evaluation'!AI17</f>
        <v>1140.3456019921014</v>
      </c>
      <c r="W70" s="19">
        <f>'Economic evaluation'!AJ17</f>
        <v>1120.427082267169</v>
      </c>
      <c r="X70" s="19">
        <f>'Economic evaluation'!AK17</f>
        <v>1237.4624361702838</v>
      </c>
      <c r="Y70" s="19">
        <f>'Economic evaluation'!AL17</f>
        <v>1184.5151219507607</v>
      </c>
      <c r="Z70" s="19">
        <f>'Economic evaluation'!AM17</f>
        <v>1145.0033811039491</v>
      </c>
      <c r="AA70" s="19">
        <f>'Economic evaluation'!AN17</f>
        <v>1125.0848613790167</v>
      </c>
      <c r="AB70" s="19">
        <f>'Economic evaluation'!AO17</f>
        <v>1034.7823564658188</v>
      </c>
      <c r="AC70" s="19">
        <f>'Economic evaluation'!AP17</f>
        <v>1030.5712708392741</v>
      </c>
      <c r="AD70" s="19">
        <f>'Economic evaluation'!AQ17</f>
        <v>1027.90135925712</v>
      </c>
      <c r="AE70" s="19">
        <f>'Economic evaluation'!AR17</f>
        <v>1026.4429273438689</v>
      </c>
      <c r="AF70" s="19">
        <f>'Economic evaluation'!AS17</f>
        <v>1039.4401355776665</v>
      </c>
      <c r="AG70" s="19">
        <f>'Economic evaluation'!AT17</f>
        <v>1035.2290499511221</v>
      </c>
      <c r="AH70" s="19">
        <f>'Economic evaluation'!AU17</f>
        <v>1032.5591383689678</v>
      </c>
      <c r="AI70" s="19">
        <f>'Economic evaluation'!AV17</f>
        <v>1031.1007064557168</v>
      </c>
    </row>
    <row r="71" spans="1:35">
      <c r="A71" s="19" t="s">
        <v>42</v>
      </c>
      <c r="B71" s="19" t="s">
        <v>43</v>
      </c>
      <c r="C71" s="15">
        <v>1650</v>
      </c>
      <c r="D71" s="19">
        <f>'Economic evaluation'!Q18</f>
        <v>875.4983734697405</v>
      </c>
      <c r="E71" s="19">
        <f>'Economic evaluation'!R18</f>
        <v>875.27796983573455</v>
      </c>
      <c r="F71" s="19">
        <f>'Economic evaluation'!S18</f>
        <v>875.13822957220918</v>
      </c>
      <c r="G71" s="19">
        <f>'Economic evaluation'!T18</f>
        <v>875.06189683473065</v>
      </c>
      <c r="H71" s="19">
        <f>'Economic evaluation'!U18</f>
        <v>884.94301030428187</v>
      </c>
      <c r="I71" s="19">
        <f>'Economic evaluation'!V18</f>
        <v>884.72260667027592</v>
      </c>
      <c r="J71" s="19">
        <f>'Economic evaluation'!W18</f>
        <v>884.50653366927202</v>
      </c>
      <c r="K71" s="19">
        <f>'Economic evaluation'!X18</f>
        <v>884.50653366927202</v>
      </c>
      <c r="L71" s="19">
        <f>'Economic evaluation'!Y18</f>
        <v>1082.745592817357</v>
      </c>
      <c r="M71" s="19">
        <f>'Economic evaluation'!Z18</f>
        <v>1081.1108603680523</v>
      </c>
      <c r="N71" s="19">
        <f>'Economic evaluation'!AA18</f>
        <v>1078.6120638383836</v>
      </c>
      <c r="O71" s="19">
        <f>'Economic evaluation'!AB18</f>
        <v>1076.1766748347616</v>
      </c>
      <c r="P71" s="19">
        <f>'Economic evaluation'!AC18</f>
        <v>1092.1902296518983</v>
      </c>
      <c r="Q71" s="19">
        <f>'Economic evaluation'!AD18</f>
        <v>1090.5554972025934</v>
      </c>
      <c r="R71" s="19">
        <f>'Economic evaluation'!AE18</f>
        <v>1088.056700672925</v>
      </c>
      <c r="S71" s="19">
        <f>'Economic evaluation'!AF18</f>
        <v>1085.6213116693032</v>
      </c>
      <c r="T71" s="19">
        <f>'Economic evaluation'!AG18</f>
        <v>1291.3838337924178</v>
      </c>
      <c r="U71" s="19">
        <f>'Economic evaluation'!AH18</f>
        <v>1219.959445737062</v>
      </c>
      <c r="V71" s="19">
        <f>'Economic evaluation'!AI18</f>
        <v>1165.5025018710974</v>
      </c>
      <c r="W71" s="19">
        <f>'Economic evaluation'!AJ18</f>
        <v>1137.638471543391</v>
      </c>
      <c r="X71" s="19">
        <f>'Economic evaluation'!AK18</f>
        <v>1292.5601598021615</v>
      </c>
      <c r="Y71" s="19">
        <f>'Economic evaluation'!AL18</f>
        <v>1221.1357717468056</v>
      </c>
      <c r="Z71" s="19">
        <f>'Economic evaluation'!AM18</f>
        <v>1166.678827880841</v>
      </c>
      <c r="AA71" s="19">
        <f>'Economic evaluation'!AN18</f>
        <v>1138.8147975531347</v>
      </c>
      <c r="AB71" s="19">
        <f>'Economic evaluation'!AO18</f>
        <v>1031.2492634016885</v>
      </c>
      <c r="AC71" s="19">
        <f>'Economic evaluation'!AP18</f>
        <v>1027.643614226004</v>
      </c>
      <c r="AD71" s="19">
        <f>'Economic evaluation'!AQ18</f>
        <v>1025.357561329178</v>
      </c>
      <c r="AE71" s="19">
        <f>'Economic evaluation'!AR18</f>
        <v>1024.1088111749048</v>
      </c>
      <c r="AF71" s="19">
        <f>'Economic evaluation'!AS18</f>
        <v>1032.4255894114324</v>
      </c>
      <c r="AG71" s="19">
        <f>'Economic evaluation'!AT18</f>
        <v>1028.8199402357479</v>
      </c>
      <c r="AH71" s="19">
        <f>'Economic evaluation'!AU18</f>
        <v>1026.5338873389217</v>
      </c>
      <c r="AI71" s="19">
        <f>'Economic evaluation'!AV18</f>
        <v>1025.2851371846484</v>
      </c>
    </row>
    <row r="72" spans="1:35">
      <c r="A72" s="19" t="s">
        <v>44</v>
      </c>
      <c r="B72" s="19" t="s">
        <v>45</v>
      </c>
      <c r="C72" s="15">
        <v>11500</v>
      </c>
      <c r="D72" s="19">
        <f>'Economic evaluation'!Q19</f>
        <v>875.30424637497913</v>
      </c>
      <c r="E72" s="19">
        <f>'Economic evaluation'!R19</f>
        <v>875.11710866891087</v>
      </c>
      <c r="F72" s="19">
        <f>'Economic evaluation'!S19</f>
        <v>874.99845966169516</v>
      </c>
      <c r="G72" s="19">
        <f>'Economic evaluation'!T19</f>
        <v>874.93364796539947</v>
      </c>
      <c r="H72" s="19">
        <f>'Economic evaluation'!U19</f>
        <v>890.09959761086657</v>
      </c>
      <c r="I72" s="19">
        <f>'Economic evaluation'!V19</f>
        <v>889.91245990479831</v>
      </c>
      <c r="J72" s="19">
        <f>'Economic evaluation'!W19</f>
        <v>889.72899920128691</v>
      </c>
      <c r="K72" s="19">
        <f>'Economic evaluation'!X19</f>
        <v>889.72899920128691</v>
      </c>
      <c r="L72" s="19">
        <f>'Economic evaluation'!Y19</f>
        <v>1087.325224623236</v>
      </c>
      <c r="M72" s="19">
        <f>'Economic evaluation'!Z19</f>
        <v>1085.6015498740121</v>
      </c>
      <c r="N72" s="19">
        <f>'Economic evaluation'!AA19</f>
        <v>1082.920005095596</v>
      </c>
      <c r="O72" s="19">
        <f>'Economic evaluation'!AB19</f>
        <v>1080.2922976280997</v>
      </c>
      <c r="P72" s="19">
        <f>'Economic evaluation'!AC19</f>
        <v>1102.1205758591234</v>
      </c>
      <c r="Q72" s="19">
        <f>'Economic evaluation'!AD19</f>
        <v>1100.3969011098998</v>
      </c>
      <c r="R72" s="19">
        <f>'Economic evaluation'!AE19</f>
        <v>1097.7153563314835</v>
      </c>
      <c r="S72" s="19">
        <f>'Economic evaluation'!AF19</f>
        <v>1095.0876488639872</v>
      </c>
      <c r="T72" s="19">
        <f>'Economic evaluation'!AG19</f>
        <v>1252.8389314443916</v>
      </c>
      <c r="U72" s="19">
        <f>'Economic evaluation'!AH19</f>
        <v>1190.7277399085679</v>
      </c>
      <c r="V72" s="19">
        <f>'Economic evaluation'!AI19</f>
        <v>1143.0627198023458</v>
      </c>
      <c r="W72" s="19">
        <f>'Economic evaluation'!AJ19</f>
        <v>1118.7087918957241</v>
      </c>
      <c r="X72" s="19">
        <f>'Economic evaluation'!AK19</f>
        <v>1254.5258285861521</v>
      </c>
      <c r="Y72" s="19">
        <f>'Economic evaluation'!AL19</f>
        <v>1192.4146370503283</v>
      </c>
      <c r="Z72" s="19">
        <f>'Economic evaluation'!AM19</f>
        <v>1144.7496169441063</v>
      </c>
      <c r="AA72" s="19">
        <f>'Economic evaluation'!AN19</f>
        <v>1120.3956890374845</v>
      </c>
      <c r="AB72" s="19">
        <f>'Economic evaluation'!AO19</f>
        <v>1028.0734800151706</v>
      </c>
      <c r="AC72" s="19">
        <f>'Economic evaluation'!AP19</f>
        <v>1025.0120381352845</v>
      </c>
      <c r="AD72" s="19">
        <f>'Economic evaluation'!AQ19</f>
        <v>1023.0710234283695</v>
      </c>
      <c r="AE72" s="19">
        <f>'Economic evaluation'!AR19</f>
        <v>1022.0107494434272</v>
      </c>
      <c r="AF72" s="19">
        <f>'Economic evaluation'!AS19</f>
        <v>1029.7603771569313</v>
      </c>
      <c r="AG72" s="19">
        <f>'Economic evaluation'!AT19</f>
        <v>1026.6989352770449</v>
      </c>
      <c r="AH72" s="19">
        <f>'Economic evaluation'!AU19</f>
        <v>1024.75792057013</v>
      </c>
      <c r="AI72" s="19">
        <f>'Economic evaluation'!AV19</f>
        <v>1023.6976465851878</v>
      </c>
    </row>
    <row r="73" spans="1:35">
      <c r="A73" s="19" t="s">
        <v>46</v>
      </c>
      <c r="B73" s="19" t="s">
        <v>47</v>
      </c>
      <c r="C73" s="15">
        <v>7500</v>
      </c>
      <c r="D73" s="19">
        <f>'Economic evaluation'!Q20</f>
        <v>875.41949552168455</v>
      </c>
      <c r="E73" s="19">
        <f>'Economic evaluation'!R20</f>
        <v>875.37649018770139</v>
      </c>
      <c r="F73" s="19">
        <f>'Economic evaluation'!S20</f>
        <v>875.26679756866849</v>
      </c>
      <c r="G73" s="19">
        <f>'Economic evaluation'!T20</f>
        <v>875.22025689707812</v>
      </c>
      <c r="H73" s="19">
        <f>'Economic evaluation'!U20</f>
        <v>928.97574509262211</v>
      </c>
      <c r="I73" s="19">
        <f>'Economic evaluation'!V20</f>
        <v>928.93273975863895</v>
      </c>
      <c r="J73" s="19">
        <f>'Economic evaluation'!W20</f>
        <v>928.77650646801567</v>
      </c>
      <c r="K73" s="19">
        <f>'Economic evaluation'!X20</f>
        <v>928.77650646801567</v>
      </c>
      <c r="L73" s="19">
        <f>'Economic evaluation'!Y20</f>
        <v>1081.5853100391255</v>
      </c>
      <c r="M73" s="19">
        <f>'Economic evaluation'!Z20</f>
        <v>1080.1556598534958</v>
      </c>
      <c r="N73" s="19">
        <f>'Economic evaluation'!AA20</f>
        <v>1077.7330869545679</v>
      </c>
      <c r="O73" s="19">
        <f>'Economic evaluation'!AB20</f>
        <v>1075.3736660030829</v>
      </c>
      <c r="P73" s="19">
        <f>'Economic evaluation'!AC20</f>
        <v>1135.1415596100628</v>
      </c>
      <c r="Q73" s="19">
        <f>'Economic evaluation'!AD20</f>
        <v>1133.7119094244333</v>
      </c>
      <c r="R73" s="19">
        <f>'Economic evaluation'!AE20</f>
        <v>1131.2893365255056</v>
      </c>
      <c r="S73" s="19">
        <f>'Economic evaluation'!AF20</f>
        <v>1128.9299155740205</v>
      </c>
      <c r="T73" s="19">
        <f>'Economic evaluation'!AG20</f>
        <v>1211.8042378300047</v>
      </c>
      <c r="U73" s="19">
        <f>'Economic evaluation'!AH20</f>
        <v>1162.3043120364989</v>
      </c>
      <c r="V73" s="19">
        <f>'Economic evaluation'!AI20</f>
        <v>1121.6270734866334</v>
      </c>
      <c r="W73" s="19">
        <f>'Economic evaluation'!AJ20</f>
        <v>1101.6053412335305</v>
      </c>
      <c r="X73" s="19">
        <f>'Economic evaluation'!AK20</f>
        <v>1217.1897430933147</v>
      </c>
      <c r="Y73" s="19">
        <f>'Economic evaluation'!AL20</f>
        <v>1167.689817299809</v>
      </c>
      <c r="Z73" s="19">
        <f>'Economic evaluation'!AM20</f>
        <v>1127.0125787499435</v>
      </c>
      <c r="AA73" s="19">
        <f>'Economic evaluation'!AN20</f>
        <v>1106.9908464968405</v>
      </c>
      <c r="AB73" s="19">
        <f>'Economic evaluation'!AO20</f>
        <v>1029.9588753839489</v>
      </c>
      <c r="AC73" s="19">
        <f>'Economic evaluation'!AP20</f>
        <v>1029.2553382225681</v>
      </c>
      <c r="AD73" s="19">
        <f>'Economic evaluation'!AQ20</f>
        <v>1027.4608437570912</v>
      </c>
      <c r="AE73" s="19">
        <f>'Economic evaluation'!AR20</f>
        <v>1026.6994709470991</v>
      </c>
      <c r="AF73" s="19">
        <f>'Economic evaluation'!AS20</f>
        <v>1035.344380647259</v>
      </c>
      <c r="AG73" s="19">
        <f>'Economic evaluation'!AT20</f>
        <v>1034.6408434858781</v>
      </c>
      <c r="AH73" s="19">
        <f>'Economic evaluation'!AU20</f>
        <v>1032.8463490204015</v>
      </c>
      <c r="AI73" s="19">
        <f>'Economic evaluation'!AV20</f>
        <v>1032.0849762104094</v>
      </c>
    </row>
    <row r="74" spans="1:35">
      <c r="A74" s="19" t="s">
        <v>48</v>
      </c>
      <c r="B74" s="19" t="s">
        <v>49</v>
      </c>
      <c r="C74" s="15">
        <v>5000</v>
      </c>
      <c r="D74" s="19">
        <f>'Economic evaluation'!Q21</f>
        <v>875.72104648457685</v>
      </c>
      <c r="E74" s="19">
        <f>'Economic evaluation'!R21</f>
        <v>875.4624852483347</v>
      </c>
      <c r="F74" s="19">
        <f>'Economic evaluation'!S21</f>
        <v>875.29855231023726</v>
      </c>
      <c r="G74" s="19">
        <f>'Economic evaluation'!T21</f>
        <v>875.20900439031652</v>
      </c>
      <c r="H74" s="19">
        <f>'Economic evaluation'!U21</f>
        <v>891.98059786798478</v>
      </c>
      <c r="I74" s="19">
        <f>'Economic evaluation'!V21</f>
        <v>891.72203663174264</v>
      </c>
      <c r="J74" s="19">
        <f>'Economic evaluation'!W21</f>
        <v>891.46855577372446</v>
      </c>
      <c r="K74" s="19">
        <f>'Economic evaluation'!X21</f>
        <v>891.46855577372446</v>
      </c>
      <c r="L74" s="19">
        <f>'Economic evaluation'!Y21</f>
        <v>1083.948077306716</v>
      </c>
      <c r="M74" s="19">
        <f>'Economic evaluation'!Z21</f>
        <v>1082.2501040814268</v>
      </c>
      <c r="N74" s="19">
        <f>'Economic evaluation'!AA21</f>
        <v>1079.6852769272243</v>
      </c>
      <c r="O74" s="19">
        <f>'Economic evaluation'!AB21</f>
        <v>1077.1948347911982</v>
      </c>
      <c r="P74" s="19">
        <f>'Economic evaluation'!AC21</f>
        <v>1100.2076286901238</v>
      </c>
      <c r="Q74" s="19">
        <f>'Economic evaluation'!AD21</f>
        <v>1098.5096554648349</v>
      </c>
      <c r="R74" s="19">
        <f>'Economic evaluation'!AE21</f>
        <v>1095.9448283106321</v>
      </c>
      <c r="S74" s="19">
        <f>'Economic evaluation'!AF21</f>
        <v>1093.454386174606</v>
      </c>
      <c r="T74" s="19">
        <f>'Economic evaluation'!AG21</f>
        <v>1261.2347074811769</v>
      </c>
      <c r="U74" s="19">
        <f>'Economic evaluation'!AH21</f>
        <v>1201.2260578191194</v>
      </c>
      <c r="V74" s="19">
        <f>'Economic evaluation'!AI21</f>
        <v>1155.6770794090835</v>
      </c>
      <c r="W74" s="19">
        <f>'Economic evaluation'!AJ21</f>
        <v>1132.5889385999546</v>
      </c>
      <c r="X74" s="19">
        <f>'Economic evaluation'!AK21</f>
        <v>1263.0613202329935</v>
      </c>
      <c r="Y74" s="19">
        <f>'Economic evaluation'!AL21</f>
        <v>1203.0526705709358</v>
      </c>
      <c r="Z74" s="19">
        <f>'Economic evaluation'!AM21</f>
        <v>1157.5036921608998</v>
      </c>
      <c r="AA74" s="19">
        <f>'Economic evaluation'!AN21</f>
        <v>1134.415551351771</v>
      </c>
      <c r="AB74" s="19">
        <f>'Economic evaluation'!AO21</f>
        <v>1034.8920380592535</v>
      </c>
      <c r="AC74" s="19">
        <f>'Economic evaluation'!AP21</f>
        <v>1030.6621572202851</v>
      </c>
      <c r="AD74" s="19">
        <f>'Economic evaluation'!AQ21</f>
        <v>1027.9803291016863</v>
      </c>
      <c r="AE74" s="19">
        <f>'Economic evaluation'!AR21</f>
        <v>1026.5153878129331</v>
      </c>
      <c r="AF74" s="19">
        <f>'Economic evaluation'!AS21</f>
        <v>1036.7186508110699</v>
      </c>
      <c r="AG74" s="19">
        <f>'Economic evaluation'!AT21</f>
        <v>1032.4887699721016</v>
      </c>
      <c r="AH74" s="19">
        <f>'Economic evaluation'!AU21</f>
        <v>1029.8069418535028</v>
      </c>
      <c r="AI74" s="19">
        <f>'Economic evaluation'!AV21</f>
        <v>1028.3420005647495</v>
      </c>
    </row>
    <row r="75" spans="1:35">
      <c r="A75" s="19" t="s">
        <v>48</v>
      </c>
      <c r="B75" s="19" t="s">
        <v>50</v>
      </c>
      <c r="C75" s="15">
        <v>2600</v>
      </c>
      <c r="D75" s="19">
        <f>'Economic evaluation'!Q22</f>
        <v>875.68948486477404</v>
      </c>
      <c r="E75" s="19">
        <f>'Economic evaluation'!R22</f>
        <v>875.43633207793584</v>
      </c>
      <c r="F75" s="19">
        <f>'Economic evaluation'!S22</f>
        <v>875.27582820373925</v>
      </c>
      <c r="G75" s="19">
        <f>'Economic evaluation'!T22</f>
        <v>875.18815340061337</v>
      </c>
      <c r="H75" s="19">
        <f>'Economic evaluation'!U22</f>
        <v>890.41037066137255</v>
      </c>
      <c r="I75" s="19">
        <f>'Economic evaluation'!V22</f>
        <v>890.15721787453435</v>
      </c>
      <c r="J75" s="19">
        <f>'Economic evaluation'!W22</f>
        <v>889.90903919721188</v>
      </c>
      <c r="K75" s="19">
        <f>'Economic evaluation'!X22</f>
        <v>889.90903919721188</v>
      </c>
      <c r="L75" s="19">
        <f>'Economic evaluation'!Y22</f>
        <v>1083.8679766392122</v>
      </c>
      <c r="M75" s="19">
        <f>'Economic evaluation'!Z22</f>
        <v>1082.1766544629481</v>
      </c>
      <c r="N75" s="19">
        <f>'Economic evaluation'!AA22</f>
        <v>1079.617328989983</v>
      </c>
      <c r="O75" s="19">
        <f>'Economic evaluation'!AB22</f>
        <v>1077.1308325880889</v>
      </c>
      <c r="P75" s="19">
        <f>'Economic evaluation'!AC22</f>
        <v>1098.5888624358106</v>
      </c>
      <c r="Q75" s="19">
        <f>'Economic evaluation'!AD22</f>
        <v>1096.8975402595468</v>
      </c>
      <c r="R75" s="19">
        <f>'Economic evaluation'!AE22</f>
        <v>1094.3382147865816</v>
      </c>
      <c r="S75" s="19">
        <f>'Economic evaluation'!AF22</f>
        <v>1091.8517183846873</v>
      </c>
      <c r="T75" s="19">
        <f>'Economic evaluation'!AG22</f>
        <v>1258.3129313693073</v>
      </c>
      <c r="U75" s="19">
        <f>'Economic evaluation'!AH22</f>
        <v>1200.1102196844399</v>
      </c>
      <c r="V75" s="19">
        <f>'Economic evaluation'!AI22</f>
        <v>1155.607619141756</v>
      </c>
      <c r="W75" s="19">
        <f>'Economic evaluation'!AJ22</f>
        <v>1131.9757398963452</v>
      </c>
      <c r="X75" s="19">
        <f>'Economic evaluation'!AK22</f>
        <v>1259.9927229358525</v>
      </c>
      <c r="Y75" s="19">
        <f>'Economic evaluation'!AL22</f>
        <v>1201.7900112509851</v>
      </c>
      <c r="Z75" s="19">
        <f>'Economic evaluation'!AM22</f>
        <v>1157.2874107083012</v>
      </c>
      <c r="AA75" s="19">
        <f>'Economic evaluation'!AN22</f>
        <v>1133.6555314628904</v>
      </c>
      <c r="AB75" s="19">
        <f>'Economic evaluation'!AO22</f>
        <v>1034.37571205157</v>
      </c>
      <c r="AC75" s="19">
        <f>'Economic evaluation'!AP22</f>
        <v>1030.2343096590803</v>
      </c>
      <c r="AD75" s="19">
        <f>'Economic evaluation'!AQ22</f>
        <v>1027.6085786256451</v>
      </c>
      <c r="AE75" s="19">
        <f>'Economic evaluation'!AR22</f>
        <v>1026.1742802165252</v>
      </c>
      <c r="AF75" s="19">
        <f>'Economic evaluation'!AS22</f>
        <v>1036.0555036181152</v>
      </c>
      <c r="AG75" s="19">
        <f>'Economic evaluation'!AT22</f>
        <v>1031.9141012256255</v>
      </c>
      <c r="AH75" s="19">
        <f>'Economic evaluation'!AU22</f>
        <v>1029.2883701921905</v>
      </c>
      <c r="AI75" s="19">
        <f>'Economic evaluation'!AV22</f>
        <v>1027.8540717830706</v>
      </c>
    </row>
    <row r="76" spans="1:35">
      <c r="A76" s="19" t="s">
        <v>51</v>
      </c>
      <c r="B76" s="19" t="s">
        <v>52</v>
      </c>
      <c r="C76" s="15">
        <v>3200</v>
      </c>
      <c r="D76" s="19">
        <f>'Economic evaluation'!Q23</f>
        <v>875.46559631164234</v>
      </c>
      <c r="E76" s="19">
        <f>'Economic evaluation'!R23</f>
        <v>875.2508094236174</v>
      </c>
      <c r="F76" s="19">
        <f>'Economic evaluation'!S23</f>
        <v>875.11463028814262</v>
      </c>
      <c r="G76" s="19">
        <f>'Economic evaluation'!T23</f>
        <v>875.04024280714043</v>
      </c>
      <c r="H76" s="19">
        <f>'Economic evaluation'!U23</f>
        <v>911.87311252792426</v>
      </c>
      <c r="I76" s="19">
        <f>'Economic evaluation'!V23</f>
        <v>911.65832563989932</v>
      </c>
      <c r="J76" s="19">
        <f>'Economic evaluation'!W23</f>
        <v>911.44775902342235</v>
      </c>
      <c r="K76" s="19">
        <f>'Economic evaluation'!X23</f>
        <v>911.44775902342235</v>
      </c>
      <c r="L76" s="19">
        <f>'Economic evaluation'!Y23</f>
        <v>1083.5673286618089</v>
      </c>
      <c r="M76" s="19">
        <f>'Economic evaluation'!Z23</f>
        <v>1081.9163374256198</v>
      </c>
      <c r="N76" s="19">
        <f>'Economic evaluation'!AA23</f>
        <v>1079.3846143187932</v>
      </c>
      <c r="O76" s="19">
        <f>'Economic evaluation'!AB23</f>
        <v>1076.9146828664386</v>
      </c>
      <c r="P76" s="19">
        <f>'Economic evaluation'!AC23</f>
        <v>1119.9748448780911</v>
      </c>
      <c r="Q76" s="19">
        <f>'Economic evaluation'!AD23</f>
        <v>1118.3238536419017</v>
      </c>
      <c r="R76" s="19">
        <f>'Economic evaluation'!AE23</f>
        <v>1115.7921305350749</v>
      </c>
      <c r="S76" s="19">
        <f>'Economic evaluation'!AF23</f>
        <v>1113.3221990827205</v>
      </c>
      <c r="T76" s="19">
        <f>'Economic evaluation'!AG23</f>
        <v>1267.5703915264692</v>
      </c>
      <c r="U76" s="19">
        <f>'Economic evaluation'!AH23</f>
        <v>1202.3866193244457</v>
      </c>
      <c r="V76" s="19">
        <f>'Economic evaluation'!AI23</f>
        <v>1152.7141310808233</v>
      </c>
      <c r="W76" s="19">
        <f>'Economic evaluation'!AJ23</f>
        <v>1127.4705084918814</v>
      </c>
      <c r="X76" s="19">
        <f>'Economic evaluation'!AK23</f>
        <v>1271.3195455393113</v>
      </c>
      <c r="Y76" s="19">
        <f>'Economic evaluation'!AL23</f>
        <v>1206.1357733372879</v>
      </c>
      <c r="Z76" s="19">
        <f>'Economic evaluation'!AM23</f>
        <v>1156.4632850936655</v>
      </c>
      <c r="AA76" s="19">
        <f>'Economic evaluation'!AN23</f>
        <v>1131.2196625047234</v>
      </c>
      <c r="AB76" s="19">
        <f>'Economic evaluation'!AO23</f>
        <v>1030.7130520383371</v>
      </c>
      <c r="AC76" s="19">
        <f>'Economic evaluation'!AP23</f>
        <v>1027.1992888953287</v>
      </c>
      <c r="AD76" s="19">
        <f>'Economic evaluation'!AQ23</f>
        <v>1024.9714935607174</v>
      </c>
      <c r="AE76" s="19">
        <f>'Economic evaluation'!AR23</f>
        <v>1023.7545664407685</v>
      </c>
      <c r="AF76" s="19">
        <f>'Economic evaluation'!AS23</f>
        <v>1034.4622060511792</v>
      </c>
      <c r="AG76" s="19">
        <f>'Economic evaluation'!AT23</f>
        <v>1030.948442908171</v>
      </c>
      <c r="AH76" s="19">
        <f>'Economic evaluation'!AU23</f>
        <v>1028.7206475735595</v>
      </c>
      <c r="AI76" s="19">
        <f>'Economic evaluation'!AV23</f>
        <v>1027.5037204536109</v>
      </c>
    </row>
    <row r="77" spans="1:35">
      <c r="A77" s="19" t="s">
        <v>53</v>
      </c>
      <c r="B77" s="19" t="s">
        <v>54</v>
      </c>
      <c r="C77" s="15">
        <v>4500</v>
      </c>
      <c r="D77" s="19">
        <f>'Economic evaluation'!Q24</f>
        <v>875.6725982562009</v>
      </c>
      <c r="E77" s="19">
        <f>'Economic evaluation'!R24</f>
        <v>875.42233918548504</v>
      </c>
      <c r="F77" s="19">
        <f>'Economic evaluation'!S24</f>
        <v>875.26366998454751</v>
      </c>
      <c r="G77" s="19">
        <f>'Economic evaluation'!T24</f>
        <v>875.17699736668101</v>
      </c>
      <c r="H77" s="19">
        <f>'Economic evaluation'!U24</f>
        <v>896.87720688292245</v>
      </c>
      <c r="I77" s="19">
        <f>'Economic evaluation'!V24</f>
        <v>896.62694781220659</v>
      </c>
      <c r="J77" s="19">
        <f>'Economic evaluation'!W24</f>
        <v>896.38160599340256</v>
      </c>
      <c r="K77" s="19">
        <f>'Economic evaluation'!X24</f>
        <v>896.38160599340256</v>
      </c>
      <c r="L77" s="19">
        <f>'Economic evaluation'!Y24</f>
        <v>1084.4132399319203</v>
      </c>
      <c r="M77" s="19">
        <f>'Economic evaluation'!Z24</f>
        <v>1082.7104204343061</v>
      </c>
      <c r="N77" s="19">
        <f>'Economic evaluation'!AA24</f>
        <v>1080.1289258338154</v>
      </c>
      <c r="O77" s="19">
        <f>'Economic evaluation'!AB24</f>
        <v>1077.6194278163955</v>
      </c>
      <c r="P77" s="19">
        <f>'Economic evaluation'!AC24</f>
        <v>1105.617848558642</v>
      </c>
      <c r="Q77" s="19">
        <f>'Economic evaluation'!AD24</f>
        <v>1103.9150290610278</v>
      </c>
      <c r="R77" s="19">
        <f>'Economic evaluation'!AE24</f>
        <v>1101.3335344605371</v>
      </c>
      <c r="S77" s="19">
        <f>'Economic evaluation'!AF24</f>
        <v>1098.8240364431172</v>
      </c>
      <c r="T77" s="19">
        <f>'Economic evaluation'!AG24</f>
        <v>1313.5501590873344</v>
      </c>
      <c r="U77" s="19">
        <f>'Economic evaluation'!AH24</f>
        <v>1239.2181041963893</v>
      </c>
      <c r="V77" s="19">
        <f>'Economic evaluation'!AI24</f>
        <v>1182.7569803434862</v>
      </c>
      <c r="W77" s="19">
        <f>'Economic evaluation'!AJ24</f>
        <v>1153.9695723013344</v>
      </c>
      <c r="X77" s="19">
        <f>'Economic evaluation'!AK24</f>
        <v>1315.8486347130074</v>
      </c>
      <c r="Y77" s="19">
        <f>'Economic evaluation'!AL24</f>
        <v>1241.5165798220623</v>
      </c>
      <c r="Z77" s="19">
        <f>'Economic evaluation'!AM24</f>
        <v>1185.0554559691593</v>
      </c>
      <c r="AA77" s="19">
        <f>'Economic evaluation'!AN24</f>
        <v>1156.2680479270075</v>
      </c>
      <c r="AB77" s="19">
        <f>'Economic evaluation'!AO24</f>
        <v>1034.0994589554871</v>
      </c>
      <c r="AC77" s="19">
        <f>'Economic evaluation'!AP24</f>
        <v>1030.0053957332359</v>
      </c>
      <c r="AD77" s="19">
        <f>'Economic evaluation'!AQ24</f>
        <v>1027.409678670097</v>
      </c>
      <c r="AE77" s="19">
        <f>'Economic evaluation'!AR24</f>
        <v>1025.9917753103171</v>
      </c>
      <c r="AF77" s="19">
        <f>'Economic evaluation'!AS24</f>
        <v>1036.3979345811604</v>
      </c>
      <c r="AG77" s="19">
        <f>'Economic evaluation'!AT24</f>
        <v>1032.303871358909</v>
      </c>
      <c r="AH77" s="19">
        <f>'Economic evaluation'!AU24</f>
        <v>1029.7081542957701</v>
      </c>
      <c r="AI77" s="19">
        <f>'Economic evaluation'!AV24</f>
        <v>1028.2902509359901</v>
      </c>
    </row>
    <row r="78" spans="1:35">
      <c r="A78" s="15" t="s">
        <v>55</v>
      </c>
      <c r="B78" s="15" t="s">
        <v>56</v>
      </c>
      <c r="C78" s="15">
        <v>4200</v>
      </c>
      <c r="D78" s="19">
        <f>'Economic evaluation'!Q25</f>
        <v>875.58997796850349</v>
      </c>
      <c r="E78" s="19">
        <f>'Economic evaluation'!R25</f>
        <v>875.35387684178875</v>
      </c>
      <c r="F78" s="19">
        <f>'Economic evaluation'!S25</f>
        <v>875.20418405739076</v>
      </c>
      <c r="G78" s="19">
        <f>'Economic evaluation'!T25</f>
        <v>875.12241478255464</v>
      </c>
      <c r="H78" s="19">
        <f>'Economic evaluation'!U25</f>
        <v>890.22782497309117</v>
      </c>
      <c r="I78" s="19">
        <f>'Economic evaluation'!V25</f>
        <v>889.99172384637643</v>
      </c>
      <c r="J78" s="19">
        <f>'Economic evaluation'!W25</f>
        <v>889.76026178714233</v>
      </c>
      <c r="K78" s="19">
        <f>'Economic evaluation'!X25</f>
        <v>889.76026178714233</v>
      </c>
      <c r="L78" s="19">
        <f>'Economic evaluation'!Y25</f>
        <v>1085.9211200677278</v>
      </c>
      <c r="M78" s="19">
        <f>'Economic evaluation'!Z25</f>
        <v>1084.1917417032728</v>
      </c>
      <c r="N78" s="19">
        <f>'Economic evaluation'!AA25</f>
        <v>1081.5513091512382</v>
      </c>
      <c r="O78" s="19">
        <f>'Economic evaluation'!AB25</f>
        <v>1078.978800108765</v>
      </c>
      <c r="P78" s="19">
        <f>'Economic evaluation'!AC25</f>
        <v>1100.5589670723155</v>
      </c>
      <c r="Q78" s="19">
        <f>'Economic evaluation'!AD25</f>
        <v>1098.8295887078607</v>
      </c>
      <c r="R78" s="19">
        <f>'Economic evaluation'!AE25</f>
        <v>1096.1891561558257</v>
      </c>
      <c r="S78" s="19">
        <f>'Economic evaluation'!AF25</f>
        <v>1093.6166471133527</v>
      </c>
      <c r="T78" s="19">
        <f>'Economic evaluation'!AG25</f>
        <v>1216.6577735729441</v>
      </c>
      <c r="U78" s="19">
        <f>'Economic evaluation'!AH25</f>
        <v>1161.914249835979</v>
      </c>
      <c r="V78" s="19">
        <f>'Economic evaluation'!AI25</f>
        <v>1120.4254402836011</v>
      </c>
      <c r="W78" s="19">
        <f>'Economic evaluation'!AJ25</f>
        <v>1099.4803090901289</v>
      </c>
      <c r="X78" s="19">
        <f>'Economic evaluation'!AK25</f>
        <v>1218.3296414854017</v>
      </c>
      <c r="Y78" s="19">
        <f>'Economic evaluation'!AL25</f>
        <v>1163.5861177484367</v>
      </c>
      <c r="Z78" s="19">
        <f>'Economic evaluation'!AM25</f>
        <v>1122.0973081960587</v>
      </c>
      <c r="AA78" s="19">
        <f>'Economic evaluation'!AN25</f>
        <v>1101.1521770025865</v>
      </c>
      <c r="AB78" s="19">
        <f>'Economic evaluation'!AO25</f>
        <v>1032.7478488807503</v>
      </c>
      <c r="AC78" s="19">
        <f>'Economic evaluation'!AP25</f>
        <v>1028.8853997121744</v>
      </c>
      <c r="AD78" s="19">
        <f>'Economic evaluation'!AQ25</f>
        <v>1026.4365305403726</v>
      </c>
      <c r="AE78" s="19">
        <f>'Economic evaluation'!AR25</f>
        <v>1025.0988424403604</v>
      </c>
      <c r="AF78" s="19">
        <f>'Economic evaluation'!AS25</f>
        <v>1034.4197167932082</v>
      </c>
      <c r="AG78" s="19">
        <f>'Economic evaluation'!AT25</f>
        <v>1030.5572676246322</v>
      </c>
      <c r="AH78" s="19">
        <f>'Economic evaluation'!AU25</f>
        <v>1028.1083984528302</v>
      </c>
      <c r="AI78" s="19">
        <f>'Economic evaluation'!AV25</f>
        <v>1026.770710352818</v>
      </c>
    </row>
    <row r="79" spans="1:35">
      <c r="A79" s="15" t="s">
        <v>55</v>
      </c>
      <c r="B79" s="15" t="s">
        <v>57</v>
      </c>
      <c r="C79" s="15">
        <v>1200</v>
      </c>
      <c r="D79" s="19">
        <f>'Economic evaluation'!Q26</f>
        <v>875.57726411706608</v>
      </c>
      <c r="E79" s="19">
        <f>'Economic evaluation'!R26</f>
        <v>875.3433416561694</v>
      </c>
      <c r="F79" s="19">
        <f>'Economic evaluation'!S26</f>
        <v>875.195030188994</v>
      </c>
      <c r="G79" s="19">
        <f>'Economic evaluation'!T26</f>
        <v>875.11401545491992</v>
      </c>
      <c r="H79" s="19">
        <f>'Economic evaluation'!U26</f>
        <v>896.49252731544334</v>
      </c>
      <c r="I79" s="19">
        <f>'Economic evaluation'!V26</f>
        <v>896.25860485454666</v>
      </c>
      <c r="J79" s="19">
        <f>'Economic evaluation'!W26</f>
        <v>896.02927865329718</v>
      </c>
      <c r="K79" s="19">
        <f>'Economic evaluation'!X26</f>
        <v>896.02927865329718</v>
      </c>
      <c r="L79" s="19">
        <f>'Economic evaluation'!Y26</f>
        <v>1085.6724838681623</v>
      </c>
      <c r="M79" s="19">
        <f>'Economic evaluation'!Z26</f>
        <v>1083.9513237816377</v>
      </c>
      <c r="N79" s="19">
        <f>'Economic evaluation'!AA26</f>
        <v>1081.3223464310904</v>
      </c>
      <c r="O79" s="19">
        <f>'Economic evaluation'!AB26</f>
        <v>1078.7606658136444</v>
      </c>
      <c r="P79" s="19">
        <f>'Economic evaluation'!AC26</f>
        <v>1106.5877470665396</v>
      </c>
      <c r="Q79" s="19">
        <f>'Economic evaluation'!AD26</f>
        <v>1104.8665869800147</v>
      </c>
      <c r="R79" s="19">
        <f>'Economic evaluation'!AE26</f>
        <v>1102.2376096294677</v>
      </c>
      <c r="S79" s="19">
        <f>'Economic evaluation'!AF26</f>
        <v>1099.6759290120217</v>
      </c>
      <c r="T79" s="19">
        <f>'Economic evaluation'!AG26</f>
        <v>1212.9778692074196</v>
      </c>
      <c r="U79" s="19">
        <f>'Economic evaluation'!AH26</f>
        <v>1159.4888499270023</v>
      </c>
      <c r="V79" s="19">
        <f>'Economic evaluation'!AI26</f>
        <v>1118.322014536167</v>
      </c>
      <c r="W79" s="19">
        <f>'Economic evaluation'!AJ26</f>
        <v>1097.4611372684044</v>
      </c>
      <c r="X79" s="19">
        <f>'Economic evaluation'!AK26</f>
        <v>1215.2487351698192</v>
      </c>
      <c r="Y79" s="19">
        <f>'Economic evaluation'!AL26</f>
        <v>1161.7597158894021</v>
      </c>
      <c r="Z79" s="19">
        <f>'Economic evaluation'!AM26</f>
        <v>1120.5928804985665</v>
      </c>
      <c r="AA79" s="19">
        <f>'Economic evaluation'!AN26</f>
        <v>1099.7320032308039</v>
      </c>
      <c r="AB79" s="19">
        <f>'Economic evaluation'!AO26</f>
        <v>1032.5398591705912</v>
      </c>
      <c r="AC79" s="19">
        <f>'Economic evaluation'!AP26</f>
        <v>1028.7130514497917</v>
      </c>
      <c r="AD79" s="19">
        <f>'Economic evaluation'!AQ26</f>
        <v>1026.2867796608648</v>
      </c>
      <c r="AE79" s="19">
        <f>'Economic evaluation'!AR26</f>
        <v>1024.9614353195602</v>
      </c>
      <c r="AF79" s="19">
        <f>'Economic evaluation'!AS26</f>
        <v>1034.8107251329909</v>
      </c>
      <c r="AG79" s="19">
        <f>'Economic evaluation'!AT26</f>
        <v>1030.9839174121912</v>
      </c>
      <c r="AH79" s="19">
        <f>'Economic evaluation'!AU26</f>
        <v>1028.5576456232645</v>
      </c>
      <c r="AI79" s="19">
        <f>'Economic evaluation'!AV26</f>
        <v>1027.23230128196</v>
      </c>
    </row>
    <row r="80" spans="1:35">
      <c r="A80" s="15" t="s">
        <v>58</v>
      </c>
      <c r="B80" s="15" t="s">
        <v>59</v>
      </c>
      <c r="C80" s="15">
        <v>2200</v>
      </c>
      <c r="D80" s="19">
        <f>'Economic evaluation'!Q27</f>
        <v>876.11003443951802</v>
      </c>
      <c r="E80" s="19">
        <f>'Economic evaluation'!R27</f>
        <v>876.03419559630925</v>
      </c>
      <c r="F80" s="19">
        <f>'Economic evaluation'!S27</f>
        <v>875.8407553747021</v>
      </c>
      <c r="G80" s="19">
        <f>'Economic evaluation'!T27</f>
        <v>875.75868205103131</v>
      </c>
      <c r="H80" s="19">
        <f>'Economic evaluation'!U27</f>
        <v>974.89403395844204</v>
      </c>
      <c r="I80" s="19">
        <f>'Economic evaluation'!V27</f>
        <v>974.81819511523327</v>
      </c>
      <c r="J80" s="19">
        <f>'Economic evaluation'!W27</f>
        <v>974.54268156995533</v>
      </c>
      <c r="K80" s="19">
        <f>'Economic evaluation'!X27</f>
        <v>974.54268156995533</v>
      </c>
      <c r="L80" s="19">
        <f>'Economic evaluation'!Y27</f>
        <v>1089.5476755916063</v>
      </c>
      <c r="M80" s="19">
        <f>'Economic evaluation'!Z27</f>
        <v>1087.8990331349041</v>
      </c>
      <c r="N80" s="19">
        <f>'Economic evaluation'!AA27</f>
        <v>1085.082205636103</v>
      </c>
      <c r="O80" s="19">
        <f>'Economic evaluation'!AB27</f>
        <v>1082.3767450352379</v>
      </c>
      <c r="P80" s="19">
        <f>'Economic evaluation'!AC27</f>
        <v>1188.3316751105303</v>
      </c>
      <c r="Q80" s="19">
        <f>'Economic evaluation'!AD27</f>
        <v>1186.6830326538281</v>
      </c>
      <c r="R80" s="19">
        <f>'Economic evaluation'!AE27</f>
        <v>1183.8662051550268</v>
      </c>
      <c r="S80" s="19">
        <f>'Economic evaluation'!AF27</f>
        <v>1181.160744554162</v>
      </c>
      <c r="T80" s="19">
        <f>'Economic evaluation'!AG27</f>
        <v>1219.8310689981556</v>
      </c>
      <c r="U80" s="19">
        <f>'Economic evaluation'!AH27</f>
        <v>1177.006600641022</v>
      </c>
      <c r="V80" s="19">
        <f>'Economic evaluation'!AI27</f>
        <v>1140.0451258886969</v>
      </c>
      <c r="W80" s="19">
        <f>'Economic evaluation'!AJ27</f>
        <v>1121.6742656463296</v>
      </c>
      <c r="X80" s="19">
        <f>'Economic evaluation'!AK27</f>
        <v>1229.5322565717947</v>
      </c>
      <c r="Y80" s="19">
        <f>'Economic evaluation'!AL27</f>
        <v>1186.7077882146612</v>
      </c>
      <c r="Z80" s="19">
        <f>'Economic evaluation'!AM27</f>
        <v>1149.746313462336</v>
      </c>
      <c r="AA80" s="19">
        <f>'Economic evaluation'!AN27</f>
        <v>1131.3754532199687</v>
      </c>
      <c r="AB80" s="19">
        <f>'Economic evaluation'!AO27</f>
        <v>1041.2556087209193</v>
      </c>
      <c r="AC80" s="19">
        <f>'Economic evaluation'!AP27</f>
        <v>1040.0149383311866</v>
      </c>
      <c r="AD80" s="19">
        <f>'Economic evaluation'!AQ27</f>
        <v>1036.8503917086791</v>
      </c>
      <c r="AE80" s="19">
        <f>'Economic evaluation'!AR27</f>
        <v>1035.5077295825581</v>
      </c>
      <c r="AF80" s="19">
        <f>'Economic evaluation'!AS27</f>
        <v>1050.9567962945587</v>
      </c>
      <c r="AG80" s="19">
        <f>'Economic evaluation'!AT27</f>
        <v>1049.716125904826</v>
      </c>
      <c r="AH80" s="19">
        <f>'Economic evaluation'!AU27</f>
        <v>1046.5515792823182</v>
      </c>
      <c r="AI80" s="19">
        <f>'Economic evaluation'!AV27</f>
        <v>1045.2089171561972</v>
      </c>
    </row>
    <row r="81" spans="1:35">
      <c r="A81" s="15" t="s">
        <v>58</v>
      </c>
      <c r="B81" s="15" t="s">
        <v>60</v>
      </c>
      <c r="C81" s="15">
        <v>1200</v>
      </c>
      <c r="D81" s="19">
        <f>'Economic evaluation'!Q28</f>
        <v>875.60673973301539</v>
      </c>
      <c r="E81" s="19">
        <f>'Economic evaluation'!R28</f>
        <v>875.48568165401184</v>
      </c>
      <c r="F81" s="19">
        <f>'Economic evaluation'!S28</f>
        <v>875.31870732719858</v>
      </c>
      <c r="G81" s="19">
        <f>'Economic evaluation'!T28</f>
        <v>875.22749805699436</v>
      </c>
      <c r="H81" s="19">
        <f>'Economic evaluation'!U28</f>
        <v>963.32187566666164</v>
      </c>
      <c r="I81" s="19">
        <f>'Economic evaluation'!V28</f>
        <v>963.20081758765809</v>
      </c>
      <c r="J81" s="19">
        <f>'Economic evaluation'!W28</f>
        <v>962.94263399064062</v>
      </c>
      <c r="K81" s="19">
        <f>'Economic evaluation'!X28</f>
        <v>962.94263399064062</v>
      </c>
      <c r="L81" s="19">
        <f>'Economic evaluation'!Y28</f>
        <v>1086.590336938546</v>
      </c>
      <c r="M81" s="19">
        <f>'Economic evaluation'!Z28</f>
        <v>1084.959298771081</v>
      </c>
      <c r="N81" s="19">
        <f>'Economic evaluation'!AA28</f>
        <v>1082.2737248435917</v>
      </c>
      <c r="O81" s="19">
        <f>'Economic evaluation'!AB28</f>
        <v>1079.6639159727113</v>
      </c>
      <c r="P81" s="19">
        <f>'Economic evaluation'!AC28</f>
        <v>1174.3054728721925</v>
      </c>
      <c r="Q81" s="19">
        <f>'Economic evaluation'!AD28</f>
        <v>1172.6744347047272</v>
      </c>
      <c r="R81" s="19">
        <f>'Economic evaluation'!AE28</f>
        <v>1169.988860777238</v>
      </c>
      <c r="S81" s="19">
        <f>'Economic evaluation'!AF28</f>
        <v>1167.3790519063575</v>
      </c>
      <c r="T81" s="19">
        <f>'Economic evaluation'!AG28</f>
        <v>1207.9994219794298</v>
      </c>
      <c r="U81" s="19">
        <f>'Economic evaluation'!AH28</f>
        <v>1160.7993898201635</v>
      </c>
      <c r="V81" s="19">
        <f>'Economic evaluation'!AI28</f>
        <v>1122.0161616819912</v>
      </c>
      <c r="W81" s="19">
        <f>'Economic evaluation'!AJ28</f>
        <v>1102.4477616482266</v>
      </c>
      <c r="X81" s="19">
        <f>'Economic evaluation'!AK28</f>
        <v>1216.6444062525427</v>
      </c>
      <c r="Y81" s="19">
        <f>'Economic evaluation'!AL28</f>
        <v>1169.4443740932766</v>
      </c>
      <c r="Z81" s="19">
        <f>'Economic evaluation'!AM28</f>
        <v>1130.6611459551043</v>
      </c>
      <c r="AA81" s="19">
        <f>'Economic evaluation'!AN28</f>
        <v>1111.0927459213397</v>
      </c>
      <c r="AB81" s="19">
        <f>'Economic evaluation'!AO28</f>
        <v>1033.0220596153774</v>
      </c>
      <c r="AC81" s="19">
        <f>'Economic evaluation'!AP28</f>
        <v>1031.0416341802991</v>
      </c>
      <c r="AD81" s="19">
        <f>'Economic evaluation'!AQ28</f>
        <v>1028.3100510711993</v>
      </c>
      <c r="AE81" s="19">
        <f>'Economic evaluation'!AR28</f>
        <v>1026.8179312547093</v>
      </c>
      <c r="AF81" s="19">
        <f>'Economic evaluation'!AS28</f>
        <v>1041.6670438884905</v>
      </c>
      <c r="AG81" s="19">
        <f>'Economic evaluation'!AT28</f>
        <v>1039.6866184534122</v>
      </c>
      <c r="AH81" s="19">
        <f>'Economic evaluation'!AU28</f>
        <v>1036.9550353443124</v>
      </c>
      <c r="AI81" s="19">
        <f>'Economic evaluation'!AV28</f>
        <v>1035.4629155278226</v>
      </c>
    </row>
    <row r="82" spans="1:35">
      <c r="A82" s="15" t="s">
        <v>61</v>
      </c>
      <c r="B82" s="15" t="s">
        <v>62</v>
      </c>
      <c r="C82" s="15">
        <v>4900</v>
      </c>
      <c r="D82" s="19">
        <f>'Economic evaluation'!Q29</f>
        <v>875.53021574004072</v>
      </c>
      <c r="E82" s="19">
        <f>'Economic evaluation'!R29</f>
        <v>875.48194591883316</v>
      </c>
      <c r="F82" s="19">
        <f>'Economic evaluation'!S29</f>
        <v>875.35882530522338</v>
      </c>
      <c r="G82" s="19">
        <f>'Economic evaluation'!T29</f>
        <v>875.304184033571</v>
      </c>
      <c r="H82" s="19">
        <f>'Economic evaluation'!U29</f>
        <v>910.96561345901603</v>
      </c>
      <c r="I82" s="19">
        <f>'Economic evaluation'!V29</f>
        <v>910.91734363780847</v>
      </c>
      <c r="J82" s="19">
        <f>'Economic evaluation'!W29</f>
        <v>910.73958175254631</v>
      </c>
      <c r="K82" s="19">
        <f>'Economic evaluation'!X29</f>
        <v>910.73958175254631</v>
      </c>
      <c r="L82" s="19">
        <f>'Economic evaluation'!Y29</f>
        <v>1083.8735145136495</v>
      </c>
      <c r="M82" s="19">
        <f>'Economic evaluation'!Z29</f>
        <v>1082.3828562438378</v>
      </c>
      <c r="N82" s="19">
        <f>'Economic evaluation'!AA29</f>
        <v>1079.8538767725947</v>
      </c>
      <c r="O82" s="19">
        <f>'Economic evaluation'!AB29</f>
        <v>1077.3933766433095</v>
      </c>
      <c r="P82" s="19">
        <f>'Economic evaluation'!AC29</f>
        <v>1119.3089122326248</v>
      </c>
      <c r="Q82" s="19">
        <f>'Economic evaluation'!AD29</f>
        <v>1117.8182539628131</v>
      </c>
      <c r="R82" s="19">
        <f>'Economic evaluation'!AE29</f>
        <v>1115.28927449157</v>
      </c>
      <c r="S82" s="19">
        <f>'Economic evaluation'!AF29</f>
        <v>1112.8287743622845</v>
      </c>
      <c r="T82" s="19">
        <f>'Economic evaluation'!AG29</f>
        <v>1171.8811011180148</v>
      </c>
      <c r="U82" s="19">
        <f>'Economic evaluation'!AH29</f>
        <v>1131.3922075315238</v>
      </c>
      <c r="V82" s="19">
        <f>'Economic evaluation'!AI29</f>
        <v>1097.8518075913535</v>
      </c>
      <c r="W82" s="19">
        <f>'Economic evaluation'!AJ29</f>
        <v>1081.0488320940246</v>
      </c>
      <c r="X82" s="19">
        <f>'Economic evaluation'!AK29</f>
        <v>1175.5374945003327</v>
      </c>
      <c r="Y82" s="19">
        <f>'Economic evaluation'!AL29</f>
        <v>1135.0486009138417</v>
      </c>
      <c r="Z82" s="19">
        <f>'Economic evaluation'!AM29</f>
        <v>1101.5082009736714</v>
      </c>
      <c r="AA82" s="19">
        <f>'Economic evaluation'!AN29</f>
        <v>1084.7052254763425</v>
      </c>
      <c r="AB82" s="19">
        <f>'Economic evaluation'!AO29</f>
        <v>1031.7701806550619</v>
      </c>
      <c r="AC82" s="19">
        <f>'Economic evaluation'!AP29</f>
        <v>1030.9805201676909</v>
      </c>
      <c r="AD82" s="19">
        <f>'Economic evaluation'!AQ29</f>
        <v>1028.966353110173</v>
      </c>
      <c r="AE82" s="19">
        <f>'Economic evaluation'!AR29</f>
        <v>1028.0724601533707</v>
      </c>
      <c r="AF82" s="19">
        <f>'Economic evaluation'!AS29</f>
        <v>1035.4265740373799</v>
      </c>
      <c r="AG82" s="19">
        <f>'Economic evaluation'!AT29</f>
        <v>1034.636913550009</v>
      </c>
      <c r="AH82" s="19">
        <f>'Economic evaluation'!AU29</f>
        <v>1032.6227464924909</v>
      </c>
      <c r="AI82" s="19">
        <f>'Economic evaluation'!AV29</f>
        <v>1031.7288535356888</v>
      </c>
    </row>
    <row r="83" spans="1:35">
      <c r="A83" s="15" t="s">
        <v>61</v>
      </c>
      <c r="B83" s="15" t="s">
        <v>63</v>
      </c>
      <c r="C83" s="15">
        <v>3200</v>
      </c>
      <c r="D83" s="19">
        <f>'Economic evaluation'!Q30</f>
        <v>875.40790733957044</v>
      </c>
      <c r="E83" s="19">
        <f>'Economic evaluation'!R30</f>
        <v>875.36545299652278</v>
      </c>
      <c r="F83" s="19">
        <f>'Economic evaluation'!S30</f>
        <v>875.25716577615049</v>
      </c>
      <c r="G83" s="19">
        <f>'Economic evaluation'!T30</f>
        <v>875.21122139078341</v>
      </c>
      <c r="H83" s="19">
        <f>'Economic evaluation'!U30</f>
        <v>924.83094541542812</v>
      </c>
      <c r="I83" s="19">
        <f>'Economic evaluation'!V30</f>
        <v>924.78849107238045</v>
      </c>
      <c r="J83" s="19">
        <f>'Economic evaluation'!W30</f>
        <v>924.63425946664108</v>
      </c>
      <c r="K83" s="19">
        <f>'Economic evaluation'!X30</f>
        <v>924.63425946664108</v>
      </c>
      <c r="L83" s="19">
        <f>'Economic evaluation'!Y30</f>
        <v>1081.8626985130916</v>
      </c>
      <c r="M83" s="19">
        <f>'Economic evaluation'!Z30</f>
        <v>1080.4262015160016</v>
      </c>
      <c r="N83" s="19">
        <f>'Economic evaluation'!AA30</f>
        <v>1077.9926947125202</v>
      </c>
      <c r="O83" s="19">
        <f>'Economic evaluation'!AB30</f>
        <v>1075.6215307440436</v>
      </c>
      <c r="P83" s="19">
        <f>'Economic evaluation'!AC30</f>
        <v>1131.2857365889492</v>
      </c>
      <c r="Q83" s="19">
        <f>'Economic evaluation'!AD30</f>
        <v>1129.8492395918595</v>
      </c>
      <c r="R83" s="19">
        <f>'Economic evaluation'!AE30</f>
        <v>1127.4157327883779</v>
      </c>
      <c r="S83" s="19">
        <f>'Economic evaluation'!AF30</f>
        <v>1125.0445688199013</v>
      </c>
      <c r="T83" s="19">
        <f>'Economic evaluation'!AG30</f>
        <v>1169.1877242834953</v>
      </c>
      <c r="U83" s="19">
        <f>'Economic evaluation'!AH30</f>
        <v>1129.1574857397914</v>
      </c>
      <c r="V83" s="19">
        <f>'Economic evaluation'!AI30</f>
        <v>1096.3588532524136</v>
      </c>
      <c r="W83" s="19">
        <f>'Economic evaluation'!AJ30</f>
        <v>1079.9880982426459</v>
      </c>
      <c r="X83" s="19">
        <f>'Economic evaluation'!AK30</f>
        <v>1174.1788338991182</v>
      </c>
      <c r="Y83" s="19">
        <f>'Economic evaluation'!AL30</f>
        <v>1134.1485953554143</v>
      </c>
      <c r="Z83" s="19">
        <f>'Economic evaluation'!AM30</f>
        <v>1101.3499628680365</v>
      </c>
      <c r="AA83" s="19">
        <f>'Economic evaluation'!AN30</f>
        <v>1084.9792078582689</v>
      </c>
      <c r="AB83" s="19">
        <f>'Economic evaluation'!AO30</f>
        <v>1029.769300835979</v>
      </c>
      <c r="AC83" s="19">
        <f>'Economic evaluation'!AP30</f>
        <v>1029.0747775006246</v>
      </c>
      <c r="AD83" s="19">
        <f>'Economic evaluation'!AQ30</f>
        <v>1027.3032743734946</v>
      </c>
      <c r="AE83" s="19">
        <f>'Economic evaluation'!AR30</f>
        <v>1026.5516563887302</v>
      </c>
      <c r="AF83" s="19">
        <f>'Economic evaluation'!AS30</f>
        <v>1034.760410451602</v>
      </c>
      <c r="AG83" s="19">
        <f>'Economic evaluation'!AT30</f>
        <v>1034.0658871162475</v>
      </c>
      <c r="AH83" s="19">
        <f>'Economic evaluation'!AU30</f>
        <v>1032.2943839891175</v>
      </c>
      <c r="AI83" s="19">
        <f>'Economic evaluation'!AV30</f>
        <v>1031.5427660043531</v>
      </c>
    </row>
    <row r="84" spans="1:35">
      <c r="D84" s="3"/>
    </row>
    <row r="85" spans="1:35">
      <c r="D85" s="3"/>
    </row>
    <row r="86" spans="1:35">
      <c r="D86" s="3"/>
      <c r="P86" s="3"/>
      <c r="Q86" s="3"/>
      <c r="R86" s="3"/>
      <c r="S86" s="3"/>
    </row>
  </sheetData>
  <mergeCells count="24">
    <mergeCell ref="D54:K54"/>
    <mergeCell ref="L54:S54"/>
    <mergeCell ref="T54:AA54"/>
    <mergeCell ref="AB54:AI54"/>
    <mergeCell ref="D55:G55"/>
    <mergeCell ref="H55:K55"/>
    <mergeCell ref="L55:O55"/>
    <mergeCell ref="P55:S55"/>
    <mergeCell ref="T55:W55"/>
    <mergeCell ref="X55:AA55"/>
    <mergeCell ref="AB55:AE55"/>
    <mergeCell ref="AF55:AI55"/>
    <mergeCell ref="D3:K3"/>
    <mergeCell ref="L3:S3"/>
    <mergeCell ref="T3:AA3"/>
    <mergeCell ref="AB3:AI3"/>
    <mergeCell ref="AB4:AE4"/>
    <mergeCell ref="AF4:AI4"/>
    <mergeCell ref="D4:G4"/>
    <mergeCell ref="H4:K4"/>
    <mergeCell ref="L4:O4"/>
    <mergeCell ref="P4:S4"/>
    <mergeCell ref="T4:W4"/>
    <mergeCell ref="X4:AA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5143B-119B-46E7-B47B-ABD182FED417}">
  <dimension ref="A3:AV92"/>
  <sheetViews>
    <sheetView topLeftCell="A33" zoomScale="55" zoomScaleNormal="55" workbookViewId="0">
      <selection activeCell="A83" sqref="A83"/>
    </sheetView>
  </sheetViews>
  <sheetFormatPr defaultRowHeight="14.5"/>
  <cols>
    <col min="1" max="1" width="15" customWidth="1"/>
    <col min="2" max="2" width="20.54296875" customWidth="1"/>
    <col min="3" max="3" width="23" customWidth="1"/>
    <col min="5" max="5" width="15.1796875" customWidth="1"/>
    <col min="6" max="6" width="10.81640625" customWidth="1"/>
    <col min="7" max="7" width="17.54296875" customWidth="1"/>
    <col min="9" max="9" width="15.54296875" customWidth="1"/>
    <col min="11" max="11" width="14.453125" customWidth="1"/>
  </cols>
  <sheetData>
    <row r="3" spans="1:48" ht="21">
      <c r="A3" s="22" t="s">
        <v>97</v>
      </c>
    </row>
    <row r="5" spans="1:48">
      <c r="A5" s="4" t="s">
        <v>98</v>
      </c>
      <c r="B5" s="21">
        <v>0.5</v>
      </c>
    </row>
    <row r="6" spans="1:48">
      <c r="A6" s="4" t="s">
        <v>99</v>
      </c>
      <c r="B6" s="21">
        <v>-0.5</v>
      </c>
    </row>
    <row r="7" spans="1:48">
      <c r="A7" s="4" t="s">
        <v>100</v>
      </c>
      <c r="B7" s="21">
        <v>0.5</v>
      </c>
    </row>
    <row r="8" spans="1:48">
      <c r="A8" s="4" t="s">
        <v>101</v>
      </c>
      <c r="B8" s="4">
        <v>-0.5</v>
      </c>
    </row>
    <row r="9" spans="1:48">
      <c r="A9" s="7"/>
      <c r="B9" s="8"/>
      <c r="C9" s="8" t="s">
        <v>65</v>
      </c>
      <c r="D9" s="8" t="s">
        <v>0</v>
      </c>
      <c r="E9" s="8" t="s">
        <v>66</v>
      </c>
      <c r="F9" s="8" t="s">
        <v>1</v>
      </c>
      <c r="G9" s="8" t="s">
        <v>67</v>
      </c>
      <c r="H9" s="8" t="s">
        <v>2</v>
      </c>
      <c r="I9" s="8" t="s">
        <v>68</v>
      </c>
      <c r="J9" s="8" t="s">
        <v>3</v>
      </c>
      <c r="K9" s="20" t="s">
        <v>69</v>
      </c>
    </row>
    <row r="10" spans="1:48">
      <c r="A10" s="9" t="s">
        <v>102</v>
      </c>
      <c r="B10" t="s">
        <v>103</v>
      </c>
      <c r="C10" t="s">
        <v>104</v>
      </c>
      <c r="D10">
        <f>Q59</f>
        <v>875.7907486417339</v>
      </c>
      <c r="E10">
        <f>U59</f>
        <v>927.09046944917486</v>
      </c>
      <c r="F10">
        <f>Y59</f>
        <v>1083.6475281232699</v>
      </c>
      <c r="G10">
        <f>AC59</f>
        <v>1134.9472489307109</v>
      </c>
      <c r="H10">
        <f>AG59</f>
        <v>1230.6804296551936</v>
      </c>
      <c r="I10">
        <f>AK59</f>
        <v>1235.8506144287917</v>
      </c>
      <c r="J10">
        <f>AO59</f>
        <v>1036.0323165606949</v>
      </c>
      <c r="K10" s="10">
        <f>AS59</f>
        <v>1041.2025013342929</v>
      </c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</row>
    <row r="11" spans="1:48">
      <c r="A11" s="9"/>
      <c r="C11" t="s">
        <v>105</v>
      </c>
      <c r="D11">
        <f t="shared" ref="D11:K11" si="0">D10+(B68/1000)*$F59*$B$5+$J59*B69*$B$5*1000</f>
        <v>876.58003142749044</v>
      </c>
      <c r="E11">
        <f t="shared" si="0"/>
        <v>927.8797522349314</v>
      </c>
      <c r="F11">
        <f t="shared" si="0"/>
        <v>1084.4368109090265</v>
      </c>
      <c r="G11">
        <f t="shared" si="0"/>
        <v>1135.7365317164674</v>
      </c>
      <c r="H11">
        <f t="shared" si="0"/>
        <v>1378.7450374454656</v>
      </c>
      <c r="I11">
        <f t="shared" si="0"/>
        <v>1383.9152222190637</v>
      </c>
      <c r="J11">
        <f t="shared" si="0"/>
        <v>1048.9444304588192</v>
      </c>
      <c r="K11" s="10">
        <f t="shared" si="0"/>
        <v>1054.1146152324172</v>
      </c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</row>
    <row r="12" spans="1:48">
      <c r="A12" s="9"/>
      <c r="C12" t="s">
        <v>106</v>
      </c>
      <c r="D12">
        <f t="shared" ref="D12:K12" si="1">D10+(B68/1000)*$F59*$B$6+$J59*B69*$B$6*1000</f>
        <v>875.00146585597736</v>
      </c>
      <c r="E12">
        <f t="shared" si="1"/>
        <v>926.30118666341832</v>
      </c>
      <c r="F12">
        <f t="shared" si="1"/>
        <v>1082.8582453375134</v>
      </c>
      <c r="G12">
        <f t="shared" si="1"/>
        <v>1134.1579661449543</v>
      </c>
      <c r="H12">
        <f t="shared" si="1"/>
        <v>1082.6158218649216</v>
      </c>
      <c r="I12">
        <f t="shared" si="1"/>
        <v>1087.7860066385197</v>
      </c>
      <c r="J12">
        <f t="shared" si="1"/>
        <v>1023.1202026625707</v>
      </c>
      <c r="K12" s="10">
        <f t="shared" si="1"/>
        <v>1028.2903874361687</v>
      </c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</row>
    <row r="13" spans="1:48">
      <c r="A13" s="9"/>
      <c r="C13" t="s">
        <v>107</v>
      </c>
      <c r="D13">
        <f t="shared" ref="D13:K13" si="2">D10+B71*$N59*$B$7</f>
        <v>875.7907486417339</v>
      </c>
      <c r="E13">
        <f t="shared" si="2"/>
        <v>966.18043654879193</v>
      </c>
      <c r="F13">
        <f t="shared" si="2"/>
        <v>1083.6475281232699</v>
      </c>
      <c r="G13">
        <f t="shared" si="2"/>
        <v>1174.037216030328</v>
      </c>
      <c r="H13">
        <f t="shared" si="2"/>
        <v>1230.6804296551936</v>
      </c>
      <c r="I13">
        <f t="shared" si="2"/>
        <v>1239.5806226586324</v>
      </c>
      <c r="J13">
        <f t="shared" si="2"/>
        <v>1036.0323165606949</v>
      </c>
      <c r="K13" s="10">
        <f t="shared" si="2"/>
        <v>1044.9325095641336</v>
      </c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</row>
    <row r="14" spans="1:48">
      <c r="A14" s="9"/>
      <c r="C14" t="s">
        <v>108</v>
      </c>
      <c r="D14">
        <f t="shared" ref="D14:K14" si="3">D10+B71*$N59*$B$8</f>
        <v>875.7907486417339</v>
      </c>
      <c r="E14">
        <f t="shared" si="3"/>
        <v>888.00050234955779</v>
      </c>
      <c r="F14">
        <f t="shared" si="3"/>
        <v>1083.6475281232699</v>
      </c>
      <c r="G14">
        <f t="shared" si="3"/>
        <v>1095.8572818310938</v>
      </c>
      <c r="H14">
        <f t="shared" si="3"/>
        <v>1230.6804296551936</v>
      </c>
      <c r="I14">
        <f t="shared" si="3"/>
        <v>1232.120606198951</v>
      </c>
      <c r="J14">
        <f t="shared" si="3"/>
        <v>1036.0323165606949</v>
      </c>
      <c r="K14" s="10">
        <f t="shared" si="3"/>
        <v>1037.4724931044523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</row>
    <row r="15" spans="1:48">
      <c r="A15" s="9"/>
      <c r="B15" t="s">
        <v>109</v>
      </c>
      <c r="C15" t="s">
        <v>104</v>
      </c>
      <c r="D15">
        <v>0</v>
      </c>
      <c r="E15">
        <f>(E10-D10)/($D$85-$D$86)</f>
        <v>82.89055447690761</v>
      </c>
      <c r="F15">
        <f>(F10-D10)/($D$85-$D$87)</f>
        <v>338.15610390747668</v>
      </c>
      <c r="G15">
        <f>(G10-D10)/($D$85-$D$88)</f>
        <v>210.09015473967958</v>
      </c>
      <c r="H15">
        <f>(H10-D10)/($D$85-$D$91)</f>
        <v>261.53058501830526</v>
      </c>
      <c r="I15">
        <f>(I10-D10)/($D$85-$D$92)</f>
        <v>258.72540418192972</v>
      </c>
      <c r="J15">
        <f>(J10-D10)/($D$85-$D$89)</f>
        <v>174.79919442943304</v>
      </c>
      <c r="K15" s="10">
        <f>(K10-D10)/($D$85-$D$90)</f>
        <v>173.38994419479411</v>
      </c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</row>
    <row r="16" spans="1:48">
      <c r="A16" s="9"/>
      <c r="C16" t="s">
        <v>105</v>
      </c>
      <c r="D16">
        <v>0</v>
      </c>
      <c r="E16">
        <f>(E11-D11)/($D$85-$D$86)</f>
        <v>82.89055447690761</v>
      </c>
      <c r="F16">
        <f>(F11-D11)/($D$85-$D$87)</f>
        <v>338.15610390747668</v>
      </c>
      <c r="G16">
        <f>(G11-D11)/($D$85-$D$88)</f>
        <v>210.09015473967958</v>
      </c>
      <c r="H16">
        <f>(H11-D11)/($D$85-$D$91)</f>
        <v>370.06290919633955</v>
      </c>
      <c r="I16">
        <f>(I11-D11)/($D$85-$D$92)</f>
        <v>364.55188363285873</v>
      </c>
      <c r="J16">
        <f>(J11-D11)/($D$85-$D$89)</f>
        <v>188.02336054416816</v>
      </c>
      <c r="K16" s="10">
        <f>(K11-D11)/($D$85-$D$90)</f>
        <v>186.09748749713236</v>
      </c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</row>
    <row r="17" spans="1:48">
      <c r="A17" s="9"/>
      <c r="C17" t="s">
        <v>106</v>
      </c>
      <c r="D17">
        <v>0</v>
      </c>
      <c r="E17">
        <f>(E12-D12)/($D$85-$D$86)</f>
        <v>82.89055447690761</v>
      </c>
      <c r="F17">
        <f>(F12-D12)/($D$85-$D$87)</f>
        <v>338.15610390747668</v>
      </c>
      <c r="G17">
        <f>(G12-D12)/($D$85-$D$88)</f>
        <v>210.09015473967958</v>
      </c>
      <c r="H17">
        <f>(H12-D12)/($D$85-$D$91)</f>
        <v>152.99826084027103</v>
      </c>
      <c r="I17">
        <f>(I12-D12)/($D$85-$D$92)</f>
        <v>152.8989247310007</v>
      </c>
      <c r="J17">
        <f>(J12-D12)/($D$85-$D$89)</f>
        <v>161.57502831469805</v>
      </c>
      <c r="K17" s="10">
        <f>(K12-D12)/($D$85-$D$90)</f>
        <v>160.68240089245589</v>
      </c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</row>
    <row r="18" spans="1:48">
      <c r="A18" s="9"/>
      <c r="C18" t="s">
        <v>107</v>
      </c>
      <c r="D18">
        <v>0</v>
      </c>
      <c r="E18">
        <f>(E13-D13)/($D$85-$D$86)</f>
        <v>146.05247809699387</v>
      </c>
      <c r="F18">
        <f>(F13-D13)/($D$85-$D$87)</f>
        <v>338.15610390747668</v>
      </c>
      <c r="G18">
        <f>(G13-D13)/($D$85-$D$88)</f>
        <v>241.77918136093018</v>
      </c>
      <c r="H18">
        <f>(H13-D13)/($D$85-$D$91)</f>
        <v>261.53058501830526</v>
      </c>
      <c r="I18">
        <f>(I13-D13)/($D$85-$D$92)</f>
        <v>261.4056470486484</v>
      </c>
      <c r="J18">
        <f>(J13-D13)/($D$85-$D$89)</f>
        <v>174.79919442943304</v>
      </c>
      <c r="K18" s="10">
        <f>(K13-D13)/($D$85-$D$90)</f>
        <v>177.29985935070366</v>
      </c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</row>
    <row r="19" spans="1:48">
      <c r="A19" s="9"/>
      <c r="C19" t="s">
        <v>108</v>
      </c>
      <c r="D19">
        <v>0</v>
      </c>
      <c r="E19">
        <f>(E14-D14)/($D$85-$D$86)</f>
        <v>19.728630856821372</v>
      </c>
      <c r="F19">
        <f>(F14-D14)/($D$85-$D$87)</f>
        <v>338.15610390747668</v>
      </c>
      <c r="G19">
        <f>(G14-D14)/($D$85-$D$88)</f>
        <v>178.40112811842894</v>
      </c>
      <c r="H19">
        <f>(H14-D14)/($D$85-$D$91)</f>
        <v>261.53058501830526</v>
      </c>
      <c r="I19">
        <f>(I14-D14)/($D$85-$D$92)</f>
        <v>256.04516131521103</v>
      </c>
      <c r="J19">
        <f>(J14-D14)/($D$85-$D$89)</f>
        <v>174.79919442943304</v>
      </c>
      <c r="K19" s="10">
        <f>(K14-D14)/($D$85-$D$90)</f>
        <v>169.48002903888457</v>
      </c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</row>
    <row r="20" spans="1:48">
      <c r="A20" s="9" t="s">
        <v>110</v>
      </c>
      <c r="B20" t="s">
        <v>103</v>
      </c>
      <c r="C20" t="s">
        <v>104</v>
      </c>
      <c r="D20">
        <f>T59</f>
        <v>875.25926377233714</v>
      </c>
      <c r="E20">
        <f>X59</f>
        <v>926.5589845797781</v>
      </c>
      <c r="F20">
        <f>AB59</f>
        <v>1076.9159407314228</v>
      </c>
      <c r="G20">
        <f>AF59</f>
        <v>1128.2156615388637</v>
      </c>
      <c r="H20">
        <f>AJ59</f>
        <v>1112.654933362578</v>
      </c>
      <c r="I20">
        <f>AN59</f>
        <v>1117.8251181361761</v>
      </c>
      <c r="J20">
        <f>AR59</f>
        <v>1027.3375961225656</v>
      </c>
      <c r="K20" s="10">
        <f>AV59</f>
        <v>1032.5077808961637</v>
      </c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</row>
    <row r="21" spans="1:48">
      <c r="A21" s="9"/>
      <c r="C21" t="s">
        <v>105</v>
      </c>
      <c r="D21">
        <f t="shared" ref="D21:K21" si="4">D20+(B68/1000)*$I59*$B$5+$M59*B69*$B$5*1000</f>
        <v>875.78280412339529</v>
      </c>
      <c r="E21">
        <f t="shared" si="4"/>
        <v>927.08252493083626</v>
      </c>
      <c r="F21">
        <f t="shared" si="4"/>
        <v>1077.4394810824808</v>
      </c>
      <c r="G21">
        <f t="shared" si="4"/>
        <v>1128.7392018899218</v>
      </c>
      <c r="H21">
        <f t="shared" si="4"/>
        <v>1201.7067930065423</v>
      </c>
      <c r="I21">
        <f t="shared" si="4"/>
        <v>1206.8769777801404</v>
      </c>
      <c r="J21">
        <f t="shared" si="4"/>
        <v>1035.9023498016252</v>
      </c>
      <c r="K21" s="10">
        <f t="shared" si="4"/>
        <v>1041.0725345752232</v>
      </c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</row>
    <row r="22" spans="1:48">
      <c r="A22" s="9"/>
      <c r="C22" t="s">
        <v>106</v>
      </c>
      <c r="D22">
        <f t="shared" ref="D22:K22" si="5">D20+(B68/1000)*$I59*$B$6+$M59*B69*$B$6*1000</f>
        <v>874.73572342127898</v>
      </c>
      <c r="E22">
        <f t="shared" si="5"/>
        <v>926.03544422871994</v>
      </c>
      <c r="F22">
        <f t="shared" si="5"/>
        <v>1076.3924003803647</v>
      </c>
      <c r="G22">
        <f t="shared" si="5"/>
        <v>1127.6921211878057</v>
      </c>
      <c r="H22">
        <f t="shared" si="5"/>
        <v>1023.6030737186137</v>
      </c>
      <c r="I22">
        <f t="shared" si="5"/>
        <v>1028.7732584922119</v>
      </c>
      <c r="J22">
        <f t="shared" si="5"/>
        <v>1018.7728424435061</v>
      </c>
      <c r="K22" s="10">
        <f t="shared" si="5"/>
        <v>1023.9430272171041</v>
      </c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</row>
    <row r="23" spans="1:48">
      <c r="A23" s="9"/>
      <c r="C23" t="s">
        <v>107</v>
      </c>
      <c r="D23">
        <f t="shared" ref="D23:K23" si="6">D20+B71*$N59*$B$7</f>
        <v>875.25926377233714</v>
      </c>
      <c r="E23">
        <f t="shared" si="6"/>
        <v>965.64895167939517</v>
      </c>
      <c r="F23">
        <f t="shared" si="6"/>
        <v>1076.9159407314228</v>
      </c>
      <c r="G23">
        <f t="shared" si="6"/>
        <v>1167.3056286384808</v>
      </c>
      <c r="H23">
        <f t="shared" si="6"/>
        <v>1112.654933362578</v>
      </c>
      <c r="I23">
        <f t="shared" si="6"/>
        <v>1121.5551263660168</v>
      </c>
      <c r="J23">
        <f t="shared" si="6"/>
        <v>1027.3375961225656</v>
      </c>
      <c r="K23" s="10">
        <f t="shared" si="6"/>
        <v>1036.2377891260044</v>
      </c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</row>
    <row r="24" spans="1:48">
      <c r="A24" s="9"/>
      <c r="C24" t="s">
        <v>108</v>
      </c>
      <c r="D24">
        <f t="shared" ref="D24:K24" si="7">D20+B71*$N59*$B$8</f>
        <v>875.25926377233714</v>
      </c>
      <c r="E24">
        <f t="shared" si="7"/>
        <v>887.46901748016103</v>
      </c>
      <c r="F24">
        <f t="shared" si="7"/>
        <v>1076.9159407314228</v>
      </c>
      <c r="G24">
        <f t="shared" si="7"/>
        <v>1089.1256944392467</v>
      </c>
      <c r="H24">
        <f t="shared" si="7"/>
        <v>1112.654933362578</v>
      </c>
      <c r="I24">
        <f t="shared" si="7"/>
        <v>1114.0951099063354</v>
      </c>
      <c r="J24">
        <f t="shared" si="7"/>
        <v>1027.3375961225656</v>
      </c>
      <c r="K24" s="10">
        <f t="shared" si="7"/>
        <v>1028.777772666323</v>
      </c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</row>
    <row r="25" spans="1:48">
      <c r="A25" s="9"/>
      <c r="B25" t="s">
        <v>109</v>
      </c>
      <c r="C25" t="s">
        <v>104</v>
      </c>
      <c r="D25">
        <v>0</v>
      </c>
      <c r="E25">
        <f>(E20-D20)/($G$85-$G$86)</f>
        <v>71.831145212338456</v>
      </c>
      <c r="F25">
        <f>(F20-D20)/($G$85-$G$87)</f>
        <v>325.13680923265366</v>
      </c>
      <c r="G25">
        <f>(G20-D20)/($G$85-$G$88)</f>
        <v>189.56862912750171</v>
      </c>
      <c r="H25">
        <f>(H20-D20)/($G$85-$G$91)</f>
        <v>154.62151531213465</v>
      </c>
      <c r="I25">
        <f>(I20-D20)/($G$85-$G$92)</f>
        <v>153.2436534006363</v>
      </c>
      <c r="J25">
        <f>(J20-D20)/($G$85-$G$89)</f>
        <v>152.03515436638844</v>
      </c>
      <c r="K25" s="10">
        <f>(K20-D20)/($G$85-$G$90)</f>
        <v>149.56790601418606</v>
      </c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</row>
    <row r="26" spans="1:48">
      <c r="A26" s="9"/>
      <c r="C26" t="s">
        <v>105</v>
      </c>
      <c r="D26">
        <v>0</v>
      </c>
      <c r="E26">
        <f>(E21-D21)/($G$85-$G$86)</f>
        <v>71.831145212338456</v>
      </c>
      <c r="F26">
        <f>(F21-D21)/($G$85-$G$87)</f>
        <v>325.13680923265343</v>
      </c>
      <c r="G26">
        <f>(G21-D21)/($G$85-$G$88)</f>
        <v>189.56862912750162</v>
      </c>
      <c r="H26">
        <f>(H21-D21)/($G$85-$G$91)</f>
        <v>212.28214113876655</v>
      </c>
      <c r="I26">
        <f>(I21-D21)/($G$85-$G$92)</f>
        <v>209.1723953641029</v>
      </c>
      <c r="J26">
        <f>(J21-D21)/($G$85-$G$89)</f>
        <v>160.07408463819263</v>
      </c>
      <c r="K26" s="10">
        <f>(K21-D21)/($G$85-$G$90)</f>
        <v>157.2163561317503</v>
      </c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</row>
    <row r="27" spans="1:48">
      <c r="A27" s="9"/>
      <c r="C27" t="s">
        <v>106</v>
      </c>
      <c r="D27">
        <v>0</v>
      </c>
      <c r="E27">
        <f>(E22-D22)/($G$85-$G$86)</f>
        <v>71.831145212338456</v>
      </c>
      <c r="F27">
        <f>(F22-D22)/($G$85-$G$87)</f>
        <v>325.13680923265383</v>
      </c>
      <c r="G27">
        <f>(G22-D22)/($G$85-$G$88)</f>
        <v>189.56862912750179</v>
      </c>
      <c r="H27">
        <f>(H22-D22)/($G$85-$G$91)</f>
        <v>96.960889485502648</v>
      </c>
      <c r="I27">
        <f>(I22-D22)/($G$85-$G$92)</f>
        <v>97.314911437169741</v>
      </c>
      <c r="J27">
        <f>(J22-D22)/($G$85-$G$89)</f>
        <v>143.99622409458425</v>
      </c>
      <c r="K27" s="10">
        <f>(K22-D22)/($G$85-$G$90)</f>
        <v>141.91945589662183</v>
      </c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</row>
    <row r="28" spans="1:48">
      <c r="A28" s="9"/>
      <c r="C28" t="s">
        <v>107</v>
      </c>
      <c r="D28">
        <v>0</v>
      </c>
      <c r="E28">
        <f>(E23-D23)/($G$85-$G$86)</f>
        <v>126.56588955174327</v>
      </c>
      <c r="F28">
        <f>(F23-D23)/($G$85-$G$87)</f>
        <v>325.13680923265366</v>
      </c>
      <c r="G28">
        <f>(G23-D23)/($G$85-$G$88)</f>
        <v>218.86313023971726</v>
      </c>
      <c r="H28">
        <f>(H23-D23)/($G$85-$G$91)</f>
        <v>154.62151531213465</v>
      </c>
      <c r="I28">
        <f>(I23-D23)/($G$85-$G$92)</f>
        <v>155.60012723267801</v>
      </c>
      <c r="J28">
        <f>(J23-D23)/($G$85-$G$89)</f>
        <v>152.03515436638844</v>
      </c>
      <c r="K28" s="10">
        <f>(K23-D23)/($G$85-$G$90)</f>
        <v>153.11572656319407</v>
      </c>
    </row>
    <row r="29" spans="1:48">
      <c r="A29" s="9"/>
      <c r="C29" t="s">
        <v>108</v>
      </c>
      <c r="D29">
        <v>0</v>
      </c>
      <c r="E29">
        <f>(E24-D24)/($G$85-$G$86)</f>
        <v>17.096400872933646</v>
      </c>
      <c r="F29">
        <f>(F24-D24)/($G$85-$G$87)</f>
        <v>325.13680923265366</v>
      </c>
      <c r="G29">
        <f>(G24-D24)/($G$85-$G$88)</f>
        <v>160.27412801528618</v>
      </c>
      <c r="H29">
        <f>(H24-D24)/($G$85-$G$91)</f>
        <v>154.62151531213465</v>
      </c>
      <c r="I29">
        <f>(I24-D24)/($G$85-$G$92)</f>
        <v>150.8871795685946</v>
      </c>
      <c r="J29">
        <f>(J24-D24)/($G$85-$G$89)</f>
        <v>152.03515436638844</v>
      </c>
      <c r="K29" s="10">
        <f>(K24-D24)/($G$85-$G$90)</f>
        <v>146.02008546517806</v>
      </c>
    </row>
    <row r="30" spans="1:48">
      <c r="A30" s="9" t="s">
        <v>111</v>
      </c>
      <c r="B30" t="s">
        <v>103</v>
      </c>
      <c r="C30" t="s">
        <v>104</v>
      </c>
      <c r="D30">
        <f>Q60</f>
        <v>875.6725982562009</v>
      </c>
      <c r="E30">
        <f>U60</f>
        <v>896.87720688292245</v>
      </c>
      <c r="F30">
        <f>Y60</f>
        <v>1084.4132399319203</v>
      </c>
      <c r="G30">
        <f>AC60</f>
        <v>1105.617848558642</v>
      </c>
      <c r="H30">
        <f>AG60</f>
        <v>1313.5501590873344</v>
      </c>
      <c r="I30">
        <f>AK60</f>
        <v>1315.8486347130074</v>
      </c>
      <c r="J30">
        <f>AO60</f>
        <v>1034.0994589554871</v>
      </c>
      <c r="K30" s="10">
        <f>AS60</f>
        <v>1036.3979345811604</v>
      </c>
    </row>
    <row r="31" spans="1:48">
      <c r="A31" s="9"/>
      <c r="C31" t="s">
        <v>105</v>
      </c>
      <c r="D31">
        <f t="shared" ref="D31:K31" si="8">D30+(B68/1000)*$F60*$B$5+$J60*B69*$B$5*1000</f>
        <v>876.40280584919094</v>
      </c>
      <c r="E31">
        <f t="shared" si="8"/>
        <v>897.60741447591249</v>
      </c>
      <c r="F31">
        <f t="shared" si="8"/>
        <v>1085.1434475249102</v>
      </c>
      <c r="G31">
        <f t="shared" si="8"/>
        <v>1106.3480561516319</v>
      </c>
      <c r="H31">
        <f t="shared" si="8"/>
        <v>1503.0496315936766</v>
      </c>
      <c r="I31">
        <f t="shared" si="8"/>
        <v>1505.3481072193497</v>
      </c>
      <c r="J31">
        <f t="shared" si="8"/>
        <v>1046.0451440510074</v>
      </c>
      <c r="K31" s="10">
        <f t="shared" si="8"/>
        <v>1048.3436196766806</v>
      </c>
    </row>
    <row r="32" spans="1:48">
      <c r="A32" s="9"/>
      <c r="C32" t="s">
        <v>106</v>
      </c>
      <c r="D32">
        <f t="shared" ref="D32:K32" si="9">D30+(B68/1000)*$F60*$B$6+$J60*B69*$B$6*1000</f>
        <v>874.94239066321086</v>
      </c>
      <c r="E32">
        <f t="shared" si="9"/>
        <v>896.14699928993241</v>
      </c>
      <c r="F32">
        <f t="shared" si="9"/>
        <v>1083.6830323389304</v>
      </c>
      <c r="G32">
        <f t="shared" si="9"/>
        <v>1104.8876409656521</v>
      </c>
      <c r="H32">
        <f t="shared" si="9"/>
        <v>1124.0506865809921</v>
      </c>
      <c r="I32">
        <f t="shared" si="9"/>
        <v>1126.3491622066651</v>
      </c>
      <c r="J32">
        <f t="shared" si="9"/>
        <v>1022.1537738599667</v>
      </c>
      <c r="K32" s="10">
        <f t="shared" si="9"/>
        <v>1024.4522494856401</v>
      </c>
    </row>
    <row r="33" spans="1:11">
      <c r="A33" s="9"/>
      <c r="C33" t="s">
        <v>107</v>
      </c>
      <c r="D33">
        <f t="shared" ref="D33:K33" si="10">D30+B71*$N60*$B$7</f>
        <v>875.6725982562009</v>
      </c>
      <c r="E33">
        <f t="shared" si="10"/>
        <v>920.91961789217987</v>
      </c>
      <c r="F33">
        <f t="shared" si="10"/>
        <v>1084.4132399319203</v>
      </c>
      <c r="G33">
        <f t="shared" si="10"/>
        <v>1129.6602595678994</v>
      </c>
      <c r="H33">
        <f t="shared" si="10"/>
        <v>1313.5501590873344</v>
      </c>
      <c r="I33">
        <f t="shared" si="10"/>
        <v>1318.1427883688855</v>
      </c>
      <c r="J33">
        <f t="shared" si="10"/>
        <v>1034.0994589554871</v>
      </c>
      <c r="K33" s="10">
        <f t="shared" si="10"/>
        <v>1038.6920882370384</v>
      </c>
    </row>
    <row r="34" spans="1:11">
      <c r="A34" s="9"/>
      <c r="C34" t="s">
        <v>108</v>
      </c>
      <c r="D34">
        <f t="shared" ref="D34:K34" si="11">D30+B71*$N60*$B$8</f>
        <v>875.6725982562009</v>
      </c>
      <c r="E34">
        <f t="shared" si="11"/>
        <v>872.83479587366503</v>
      </c>
      <c r="F34">
        <f t="shared" si="11"/>
        <v>1084.4132399319203</v>
      </c>
      <c r="G34">
        <f t="shared" si="11"/>
        <v>1081.5754375493846</v>
      </c>
      <c r="H34">
        <f t="shared" si="11"/>
        <v>1313.5501590873344</v>
      </c>
      <c r="I34">
        <f t="shared" si="11"/>
        <v>1313.5544810571294</v>
      </c>
      <c r="J34">
        <f t="shared" si="11"/>
        <v>1034.0994589554871</v>
      </c>
      <c r="K34" s="10">
        <f t="shared" si="11"/>
        <v>1034.1037809252823</v>
      </c>
    </row>
    <row r="35" spans="1:11">
      <c r="A35" s="9"/>
      <c r="B35" t="s">
        <v>109</v>
      </c>
      <c r="C35" t="s">
        <v>104</v>
      </c>
      <c r="D35">
        <v>0</v>
      </c>
      <c r="E35">
        <f>(E30-D30)/($D$85-$D$86)</f>
        <v>34.262599072075673</v>
      </c>
      <c r="F35">
        <f>(F30-D30)/($D$85-$D$87)</f>
        <v>339.59403341221395</v>
      </c>
      <c r="G35">
        <f>(G30-D30)/($D$85-$D$88)</f>
        <v>186.40949836807542</v>
      </c>
      <c r="H35">
        <f>(H30-D30)/($D$85-$D$91)</f>
        <v>322.6872483965281</v>
      </c>
      <c r="I35">
        <f>(I30-D30)/($D$85-$D$92)</f>
        <v>316.29385489700593</v>
      </c>
      <c r="J35">
        <f>(J30-D30)/($D$85-$D$89)</f>
        <v>172.81962468205728</v>
      </c>
      <c r="K35" s="10">
        <f>(K30-D30)/($D$85-$D$90)</f>
        <v>168.47749112405043</v>
      </c>
    </row>
    <row r="36" spans="1:11">
      <c r="A36" s="9"/>
      <c r="C36" t="s">
        <v>105</v>
      </c>
      <c r="D36">
        <v>0</v>
      </c>
      <c r="E36">
        <f>(E31-D31)/($D$85-$D$86)</f>
        <v>34.262599072075673</v>
      </c>
      <c r="F36">
        <f>(F31-D31)/($D$85-$D$87)</f>
        <v>339.59403341221378</v>
      </c>
      <c r="G36">
        <f>(G31-D31)/($D$85-$D$88)</f>
        <v>186.40949836807533</v>
      </c>
      <c r="H36">
        <f>(H31-D31)/($D$85-$D$91)</f>
        <v>461.79790426367367</v>
      </c>
      <c r="I36">
        <f>(I31-D31)/($D$85-$D$92)</f>
        <v>451.93631050664288</v>
      </c>
      <c r="J36">
        <f>(J31-D31)/($D$85-$D$89)</f>
        <v>185.0540059231044</v>
      </c>
      <c r="K36" s="10">
        <f>(K31-D31)/($D$85-$D$90)</f>
        <v>180.23391705284214</v>
      </c>
    </row>
    <row r="37" spans="1:11">
      <c r="A37" s="9"/>
      <c r="C37" t="s">
        <v>106</v>
      </c>
      <c r="D37">
        <v>0</v>
      </c>
      <c r="E37">
        <f>(E32-D32)/($D$85-$D$86)</f>
        <v>34.262599072075673</v>
      </c>
      <c r="F37">
        <f>(F32-D32)/($D$85-$D$87)</f>
        <v>339.59403341221417</v>
      </c>
      <c r="G37">
        <f>(G32-D32)/($D$85-$D$88)</f>
        <v>186.40949836807553</v>
      </c>
      <c r="H37">
        <f>(H32-D32)/($D$85-$D$91)</f>
        <v>183.57659252938251</v>
      </c>
      <c r="I37">
        <f>(I32-D32)/($D$85-$D$92)</f>
        <v>180.651399287369</v>
      </c>
      <c r="J37">
        <f>(J32-D32)/($D$85-$D$89)</f>
        <v>160.58524344101005</v>
      </c>
      <c r="K37" s="10">
        <f>(K32-D32)/($D$85-$D$90)</f>
        <v>156.72106519525869</v>
      </c>
    </row>
    <row r="38" spans="1:11">
      <c r="A38" s="9"/>
      <c r="C38" t="s">
        <v>107</v>
      </c>
      <c r="D38">
        <v>0</v>
      </c>
      <c r="E38">
        <f>(E33-D33)/($D$85-$D$86)</f>
        <v>73.110544989746046</v>
      </c>
      <c r="F38">
        <f>(F33-D33)/($D$85-$D$87)</f>
        <v>339.59403341221395</v>
      </c>
      <c r="G38">
        <f>(G33-D33)/($D$85-$D$88)</f>
        <v>205.89993693943126</v>
      </c>
      <c r="H38">
        <f>(H33-D33)/($D$85-$D$91)</f>
        <v>322.6872483965281</v>
      </c>
      <c r="I38">
        <f>(I33-D33)/($D$85-$D$92)</f>
        <v>317.94234696255467</v>
      </c>
      <c r="J38">
        <f>(J33-D33)/($D$85-$D$89)</f>
        <v>172.81962468205728</v>
      </c>
      <c r="K38" s="10">
        <f>(K33-D33)/($D$85-$D$90)</f>
        <v>170.88229711813426</v>
      </c>
    </row>
    <row r="39" spans="1:11">
      <c r="A39" s="9"/>
      <c r="C39" t="s">
        <v>108</v>
      </c>
      <c r="D39">
        <v>0</v>
      </c>
      <c r="E39">
        <f>(E34-D34)/($D$85-$D$86)</f>
        <v>-4.5853468455946906</v>
      </c>
      <c r="F39">
        <f>(F34-D34)/($D$85-$D$87)</f>
        <v>339.59403341221395</v>
      </c>
      <c r="G39">
        <f>(G34-D34)/($D$85-$D$88)</f>
        <v>166.91905979671961</v>
      </c>
      <c r="H39">
        <f>(H34-D34)/($D$85-$D$91)</f>
        <v>322.6872483965281</v>
      </c>
      <c r="I39">
        <f>(I34-D34)/($D$85-$D$92)</f>
        <v>314.64536283145725</v>
      </c>
      <c r="J39">
        <f>(J34-D34)/($D$85-$D$89)</f>
        <v>172.81962468205728</v>
      </c>
      <c r="K39" s="10">
        <f>(K34-D34)/($D$85-$D$90)</f>
        <v>166.07268512996657</v>
      </c>
    </row>
    <row r="40" spans="1:11">
      <c r="A40" s="9" t="s">
        <v>112</v>
      </c>
      <c r="B40" t="s">
        <v>103</v>
      </c>
      <c r="C40" t="s">
        <v>104</v>
      </c>
      <c r="D40">
        <f>T60</f>
        <v>875.17699736668101</v>
      </c>
      <c r="E40">
        <f>X60</f>
        <v>896.38160599340256</v>
      </c>
      <c r="F40">
        <f>AB60</f>
        <v>1077.6194278163955</v>
      </c>
      <c r="G40">
        <f>AF60</f>
        <v>1098.8240364431172</v>
      </c>
      <c r="H40">
        <f>AJ60</f>
        <v>1153.9695723013344</v>
      </c>
      <c r="I40">
        <f>AN60</f>
        <v>1156.2680479270075</v>
      </c>
      <c r="J40">
        <f>AR60</f>
        <v>1025.9917753103171</v>
      </c>
      <c r="K40" s="10">
        <f>AV60</f>
        <v>1028.2902509359901</v>
      </c>
    </row>
    <row r="41" spans="1:11">
      <c r="A41" s="9"/>
      <c r="C41" t="s">
        <v>105</v>
      </c>
      <c r="D41">
        <f t="shared" ref="D41:K41" si="12">D40+(B68/1000)*$I60*$B$5+$M60*B69*$B$5*1000</f>
        <v>875.6594045149111</v>
      </c>
      <c r="E41">
        <f t="shared" si="12"/>
        <v>896.86401314163265</v>
      </c>
      <c r="F41">
        <f t="shared" si="12"/>
        <v>1078.1018349646256</v>
      </c>
      <c r="G41">
        <f t="shared" si="12"/>
        <v>1099.3064435913473</v>
      </c>
      <c r="H41">
        <f t="shared" si="12"/>
        <v>1263.678751414677</v>
      </c>
      <c r="I41">
        <f t="shared" si="12"/>
        <v>1265.97722704035</v>
      </c>
      <c r="J41">
        <f t="shared" si="12"/>
        <v>1033.8836185832524</v>
      </c>
      <c r="K41" s="10">
        <f t="shared" si="12"/>
        <v>1036.1820942089255</v>
      </c>
    </row>
    <row r="42" spans="1:11">
      <c r="A42" s="9"/>
      <c r="C42" t="s">
        <v>106</v>
      </c>
      <c r="D42">
        <f t="shared" ref="D42:K42" si="13">D40+(B68/1000)*$I60*$B$6+$M60*B69*$B$6*1000</f>
        <v>874.69459021845091</v>
      </c>
      <c r="E42">
        <f t="shared" si="13"/>
        <v>895.89919884517246</v>
      </c>
      <c r="F42">
        <f t="shared" si="13"/>
        <v>1077.1370206681654</v>
      </c>
      <c r="G42">
        <f t="shared" si="13"/>
        <v>1098.3416292948871</v>
      </c>
      <c r="H42">
        <f t="shared" si="13"/>
        <v>1044.2603931879919</v>
      </c>
      <c r="I42">
        <f t="shared" si="13"/>
        <v>1046.558868813665</v>
      </c>
      <c r="J42">
        <f t="shared" si="13"/>
        <v>1018.0999320373817</v>
      </c>
      <c r="K42" s="10">
        <f t="shared" si="13"/>
        <v>1020.3984076630547</v>
      </c>
    </row>
    <row r="43" spans="1:11">
      <c r="A43" s="9"/>
      <c r="C43" t="s">
        <v>107</v>
      </c>
      <c r="D43">
        <f t="shared" ref="D43:K43" si="14">D40+B71*$N60*$B$7</f>
        <v>875.17699736668101</v>
      </c>
      <c r="E43">
        <f t="shared" si="14"/>
        <v>920.42401700265998</v>
      </c>
      <c r="F43">
        <f t="shared" si="14"/>
        <v>1077.6194278163955</v>
      </c>
      <c r="G43">
        <f t="shared" si="14"/>
        <v>1122.8664474523746</v>
      </c>
      <c r="H43">
        <f t="shared" si="14"/>
        <v>1153.9695723013344</v>
      </c>
      <c r="I43">
        <f t="shared" si="14"/>
        <v>1158.5622015828856</v>
      </c>
      <c r="J43">
        <f t="shared" si="14"/>
        <v>1025.9917753103171</v>
      </c>
      <c r="K43" s="10">
        <f t="shared" si="14"/>
        <v>1030.5844045918682</v>
      </c>
    </row>
    <row r="44" spans="1:11">
      <c r="A44" s="9"/>
      <c r="C44" t="s">
        <v>108</v>
      </c>
      <c r="D44">
        <f t="shared" ref="D44:K44" si="15">D40+B71*$N60*$B$8</f>
        <v>875.17699736668101</v>
      </c>
      <c r="E44">
        <f t="shared" si="15"/>
        <v>872.33919498414514</v>
      </c>
      <c r="F44">
        <f t="shared" si="15"/>
        <v>1077.6194278163955</v>
      </c>
      <c r="G44">
        <f t="shared" si="15"/>
        <v>1074.7816254338597</v>
      </c>
      <c r="H44">
        <f t="shared" si="15"/>
        <v>1153.9695723013344</v>
      </c>
      <c r="I44">
        <f t="shared" si="15"/>
        <v>1153.9738942711294</v>
      </c>
      <c r="J44">
        <f t="shared" si="15"/>
        <v>1025.9917753103171</v>
      </c>
      <c r="K44" s="10">
        <f t="shared" si="15"/>
        <v>1025.9960972801121</v>
      </c>
    </row>
    <row r="45" spans="1:11">
      <c r="A45" s="9"/>
      <c r="B45" t="s">
        <v>109</v>
      </c>
      <c r="C45" t="s">
        <v>104</v>
      </c>
      <c r="D45">
        <v>0</v>
      </c>
      <c r="E45">
        <f>(E40-D40)/($G$85-$G$86)</f>
        <v>29.691220487420455</v>
      </c>
      <c r="F45">
        <f>(F40-D40)/($G$85-$G$87)</f>
        <v>326.40370198641216</v>
      </c>
      <c r="G45">
        <f>(G40-D40)/($G$85-$G$88)</f>
        <v>167.60383599894496</v>
      </c>
      <c r="H45">
        <f>(H40-D40)/($G$85-$G$91)</f>
        <v>181.58431646446533</v>
      </c>
      <c r="I45">
        <f>(I40-D40)/($G$85-$G$92)</f>
        <v>177.58237093616657</v>
      </c>
      <c r="J45">
        <f>(J40-D40)/($G$85-$G$89)</f>
        <v>150.77195870736315</v>
      </c>
      <c r="K45" s="10">
        <f>(K40-D40)/($G$85-$G$90)</f>
        <v>145.63462434019158</v>
      </c>
    </row>
    <row r="46" spans="1:11">
      <c r="A46" s="9"/>
      <c r="C46" t="s">
        <v>105</v>
      </c>
      <c r="D46">
        <v>0</v>
      </c>
      <c r="E46">
        <f>(E41-D41)/($G$85-$G$86)</f>
        <v>29.691220487420455</v>
      </c>
      <c r="F46">
        <f>(F41-D41)/($G$85-$G$87)</f>
        <v>326.40370198641216</v>
      </c>
      <c r="G46">
        <f>(G41-D41)/($G$85-$G$88)</f>
        <v>167.60383599894496</v>
      </c>
      <c r="H46">
        <f>(H41-D41)/($G$85-$G$91)</f>
        <v>252.72634286726267</v>
      </c>
      <c r="I46">
        <f>(I41-D41)/($G$85-$G$92)</f>
        <v>246.58758862845247</v>
      </c>
      <c r="J46">
        <f>(J41-D41)/($G$85-$G$89)</f>
        <v>158.17929114965483</v>
      </c>
      <c r="K46" s="10">
        <f>(K41-D41)/($G$85-$G$90)</f>
        <v>152.68215563770687</v>
      </c>
    </row>
    <row r="47" spans="1:11">
      <c r="A47" s="9"/>
      <c r="C47" t="s">
        <v>106</v>
      </c>
      <c r="D47">
        <v>0</v>
      </c>
      <c r="E47">
        <f>(E42-D42)/($G$85-$G$86)</f>
        <v>29.691220487420455</v>
      </c>
      <c r="F47">
        <f>(F42-D42)/($G$85-$G$87)</f>
        <v>326.40370198641216</v>
      </c>
      <c r="G47">
        <f>(G42-D42)/($G$85-$G$88)</f>
        <v>167.60383599894496</v>
      </c>
      <c r="H47">
        <f>(H42-D42)/($G$85-$G$91)</f>
        <v>110.442290061668</v>
      </c>
      <c r="I47">
        <f>(I42-D42)/($G$85-$G$92)</f>
        <v>108.57715324388064</v>
      </c>
      <c r="J47">
        <f>(J42-D42)/($G$85-$G$89)</f>
        <v>143.36462626507148</v>
      </c>
      <c r="K47" s="10">
        <f>(K42-D42)/($G$85-$G$90)</f>
        <v>138.58709304267632</v>
      </c>
    </row>
    <row r="48" spans="1:11">
      <c r="A48" s="9"/>
      <c r="C48" t="s">
        <v>107</v>
      </c>
      <c r="D48">
        <v>0</v>
      </c>
      <c r="E48">
        <f>(E43-D43)/($G$85-$G$86)</f>
        <v>63.356002464366348</v>
      </c>
      <c r="F48">
        <f>(F43-D43)/($G$85-$G$87)</f>
        <v>326.40370198641216</v>
      </c>
      <c r="G48">
        <f>(G43-D43)/($G$85-$G$88)</f>
        <v>185.62151389200039</v>
      </c>
      <c r="H48">
        <f>(H43-D43)/($G$85-$G$91)</f>
        <v>181.58431646446533</v>
      </c>
      <c r="I48">
        <f>(I43-D43)/($G$85-$G$92)</f>
        <v>179.03172780715406</v>
      </c>
      <c r="J48">
        <f>(J43-D43)/($G$85-$G$89)</f>
        <v>150.77195870736315</v>
      </c>
      <c r="K48" s="10">
        <f>(K43-D43)/($G$85-$G$90)</f>
        <v>147.81672287225132</v>
      </c>
    </row>
    <row r="49" spans="1:48">
      <c r="A49" s="12"/>
      <c r="B49" s="13"/>
      <c r="C49" s="13" t="s">
        <v>108</v>
      </c>
      <c r="D49" s="13">
        <v>0</v>
      </c>
      <c r="E49" s="13">
        <f>(E44-D44)/($G$85-$G$86)</f>
        <v>-3.9735614895254359</v>
      </c>
      <c r="F49" s="13">
        <f>(F44-D44)/($G$85-$G$87)</f>
        <v>326.40370198641216</v>
      </c>
      <c r="G49" s="13">
        <f>(G44-D44)/($G$85-$G$88)</f>
        <v>149.58615810588952</v>
      </c>
      <c r="H49" s="13">
        <f>(H44-D44)/($G$85-$G$91)</f>
        <v>181.58431646446533</v>
      </c>
      <c r="I49" s="13">
        <f>(I44-D44)/($G$85-$G$92)</f>
        <v>176.13301406517908</v>
      </c>
      <c r="J49" s="13">
        <f>(J44-D44)/($G$85-$G$89)</f>
        <v>150.77195870736315</v>
      </c>
      <c r="K49" s="14">
        <f>(K44-D44)/($G$85-$G$90)</f>
        <v>143.45252580813184</v>
      </c>
    </row>
    <row r="54" spans="1:48" ht="21">
      <c r="A54" s="23" t="s">
        <v>96</v>
      </c>
    </row>
    <row r="56" spans="1:48"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24" t="s">
        <v>0</v>
      </c>
      <c r="R56" s="24"/>
      <c r="S56" s="24"/>
      <c r="T56" s="24"/>
      <c r="U56" s="24"/>
      <c r="V56" s="24"/>
      <c r="W56" s="24"/>
      <c r="X56" s="24"/>
      <c r="Y56" s="24" t="s">
        <v>1</v>
      </c>
      <c r="Z56" s="24"/>
      <c r="AA56" s="24"/>
      <c r="AB56" s="24"/>
      <c r="AC56" s="24"/>
      <c r="AD56" s="24"/>
      <c r="AE56" s="24"/>
      <c r="AF56" s="24"/>
      <c r="AG56" s="24" t="s">
        <v>2</v>
      </c>
      <c r="AH56" s="24"/>
      <c r="AI56" s="24"/>
      <c r="AJ56" s="24"/>
      <c r="AK56" s="24"/>
      <c r="AL56" s="24"/>
      <c r="AM56" s="24"/>
      <c r="AN56" s="24"/>
      <c r="AO56" s="24" t="s">
        <v>3</v>
      </c>
      <c r="AP56" s="24"/>
      <c r="AQ56" s="24"/>
      <c r="AR56" s="24"/>
      <c r="AS56" s="24"/>
      <c r="AT56" s="24"/>
      <c r="AU56" s="24"/>
      <c r="AV56" s="24"/>
    </row>
    <row r="57" spans="1:48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24" t="s">
        <v>4</v>
      </c>
      <c r="R57" s="24"/>
      <c r="S57" s="24"/>
      <c r="T57" s="24"/>
      <c r="U57" s="24" t="s">
        <v>5</v>
      </c>
      <c r="V57" s="24"/>
      <c r="W57" s="24"/>
      <c r="X57" s="24"/>
      <c r="Y57" s="24" t="s">
        <v>4</v>
      </c>
      <c r="Z57" s="24"/>
      <c r="AA57" s="24"/>
      <c r="AB57" s="24"/>
      <c r="AC57" s="24" t="s">
        <v>5</v>
      </c>
      <c r="AD57" s="24"/>
      <c r="AE57" s="24"/>
      <c r="AF57" s="24"/>
      <c r="AG57" s="24" t="s">
        <v>4</v>
      </c>
      <c r="AH57" s="24"/>
      <c r="AI57" s="24"/>
      <c r="AJ57" s="24"/>
      <c r="AK57" s="24" t="s">
        <v>5</v>
      </c>
      <c r="AL57" s="24"/>
      <c r="AM57" s="24"/>
      <c r="AN57" s="24"/>
      <c r="AO57" s="24" t="s">
        <v>4</v>
      </c>
      <c r="AP57" s="24"/>
      <c r="AQ57" s="24"/>
      <c r="AR57" s="24"/>
      <c r="AS57" s="24" t="s">
        <v>5</v>
      </c>
      <c r="AT57" s="24"/>
      <c r="AU57" s="24"/>
      <c r="AV57" s="24"/>
    </row>
    <row r="58" spans="1:48">
      <c r="A58" s="15"/>
      <c r="B58" s="15" t="s">
        <v>7</v>
      </c>
      <c r="C58" s="15" t="s">
        <v>8</v>
      </c>
      <c r="D58" s="15" t="s">
        <v>9</v>
      </c>
      <c r="E58" s="15" t="s">
        <v>10</v>
      </c>
      <c r="F58" s="15" t="s">
        <v>11</v>
      </c>
      <c r="G58" s="15" t="s">
        <v>12</v>
      </c>
      <c r="H58" s="15" t="s">
        <v>13</v>
      </c>
      <c r="I58" s="15" t="s">
        <v>14</v>
      </c>
      <c r="J58" s="15" t="s">
        <v>113</v>
      </c>
      <c r="K58" s="15" t="s">
        <v>114</v>
      </c>
      <c r="L58" s="15" t="s">
        <v>115</v>
      </c>
      <c r="M58" s="15" t="s">
        <v>116</v>
      </c>
      <c r="N58" s="15" t="s">
        <v>117</v>
      </c>
      <c r="O58" s="15" t="s">
        <v>118</v>
      </c>
      <c r="P58" s="15" t="s">
        <v>21</v>
      </c>
      <c r="Q58" s="15">
        <v>2025</v>
      </c>
      <c r="R58" s="15">
        <v>2030</v>
      </c>
      <c r="S58" s="15">
        <v>2040</v>
      </c>
      <c r="T58" s="15">
        <v>2050</v>
      </c>
      <c r="U58" s="15">
        <v>2025</v>
      </c>
      <c r="V58" s="15">
        <v>2030</v>
      </c>
      <c r="W58" s="15">
        <v>2040</v>
      </c>
      <c r="X58" s="15">
        <v>2050</v>
      </c>
      <c r="Y58" s="15">
        <v>2025</v>
      </c>
      <c r="Z58" s="15">
        <v>2030</v>
      </c>
      <c r="AA58" s="15">
        <v>2040</v>
      </c>
      <c r="AB58" s="15">
        <v>2050</v>
      </c>
      <c r="AC58" s="15">
        <v>2025</v>
      </c>
      <c r="AD58" s="15">
        <v>2030</v>
      </c>
      <c r="AE58" s="15">
        <v>2040</v>
      </c>
      <c r="AF58" s="15">
        <v>2050</v>
      </c>
      <c r="AG58" s="15">
        <v>2025</v>
      </c>
      <c r="AH58" s="15">
        <v>2030</v>
      </c>
      <c r="AI58" s="15">
        <v>2040</v>
      </c>
      <c r="AJ58" s="15">
        <v>2050</v>
      </c>
      <c r="AK58" s="15">
        <v>2025</v>
      </c>
      <c r="AL58" s="15">
        <v>2030</v>
      </c>
      <c r="AM58" s="15">
        <v>2040</v>
      </c>
      <c r="AN58" s="15">
        <v>2050</v>
      </c>
      <c r="AO58" s="15">
        <v>2025</v>
      </c>
      <c r="AP58" s="15">
        <v>2030</v>
      </c>
      <c r="AQ58" s="15">
        <v>2040</v>
      </c>
      <c r="AR58" s="15">
        <v>2050</v>
      </c>
      <c r="AS58" s="15">
        <v>2025</v>
      </c>
      <c r="AT58" s="15">
        <v>2030</v>
      </c>
      <c r="AU58" s="15">
        <v>2040</v>
      </c>
      <c r="AV58" s="15">
        <v>2050</v>
      </c>
    </row>
    <row r="59" spans="1:48">
      <c r="A59" s="15" t="s">
        <v>35</v>
      </c>
      <c r="B59" s="15" t="s">
        <v>38</v>
      </c>
      <c r="C59" s="15">
        <v>11560</v>
      </c>
      <c r="D59" s="15">
        <v>51.434998999999998</v>
      </c>
      <c r="E59" s="15">
        <v>6.7595619999999998</v>
      </c>
      <c r="F59" s="15">
        <v>41.699699095757417</v>
      </c>
      <c r="G59" s="15">
        <v>34.693500357770667</v>
      </c>
      <c r="H59" s="15">
        <v>30.144674045148811</v>
      </c>
      <c r="I59" s="15">
        <v>27.659890089565391</v>
      </c>
      <c r="J59" s="15">
        <v>3.886392328209415</v>
      </c>
      <c r="K59" s="15">
        <v>3.1510945973744828</v>
      </c>
      <c r="L59" s="15">
        <v>2.578854849715376</v>
      </c>
      <c r="M59" s="15">
        <v>2.2916062083037931</v>
      </c>
      <c r="N59" s="15">
        <v>375.16235574053349</v>
      </c>
      <c r="O59" s="15">
        <v>207.6</v>
      </c>
      <c r="P59" s="15">
        <f t="shared" ref="P59:P60" si="16">71.11+0.015*O59</f>
        <v>74.224000000000004</v>
      </c>
      <c r="Q59" s="15">
        <f>$B$67+($B$68/1000)*$F59+$B$69*1000*$J59+$B$70*$P59+$B$71*$N59</f>
        <v>875.7907486417339</v>
      </c>
      <c r="R59" s="15">
        <f>$B$67*$B$76+($B$68/1000)*$G59+$B$69*1000*$K59+$B$70*$P59+$B$71*$N59*$B$76</f>
        <v>875.5255250464852</v>
      </c>
      <c r="S59" s="15">
        <f>$B$67*$B$77+($B$68/1000)*$H59+$B$69*1000*$L59+$B$70*$P59+$B$71*$N59*$B$77</f>
        <v>875.35332666703391</v>
      </c>
      <c r="T59" s="15">
        <f>$B$67*$B$78+($B$68/1000)*$I59+$B$69*1000*$M59+$B$70*$P59+$B$71*$N59*$B$78</f>
        <v>875.25926377233714</v>
      </c>
      <c r="U59" s="15">
        <f>$C$67+($C$68/1000)*$F59+$C$69*1000*$J59+$C$70*$P59+$C$71*$N59</f>
        <v>927.09046944917486</v>
      </c>
      <c r="V59" s="15">
        <f>$C$67*$B$76+($C$68/1000)*$G59+$C$69*1000*$K59+$C$70*$P59+$C$71*$N59*$B$76</f>
        <v>926.82524585392616</v>
      </c>
      <c r="W59" s="15">
        <f>$C$67*$B$77+($C$68/1000)*$I59+$C$69*1000*$L59+$C$70*$P59+$C$71*$N59*$B$77</f>
        <v>926.5589845797781</v>
      </c>
      <c r="X59" s="15">
        <f>$C$67*$B$78+($C$68/1000)*$I59+$C$69*1000*$M59+$C$70*$P59+$C$71*$N59*$B$78</f>
        <v>926.5589845797781</v>
      </c>
      <c r="Y59" s="15">
        <f>$D$67+($D$68/1000)*$F59+$D$69*1000*$J59+$D$70*$P59+$D$71*$N59</f>
        <v>1083.6475281232699</v>
      </c>
      <c r="Z59" s="15">
        <f>$D$67*$B$76+($D$68/1000)*$G59+$D$69*1000*$K59+$D$70*$P59*0.9744+$D$71*$N59*$B$76</f>
        <v>1081.9523709732939</v>
      </c>
      <c r="AA59" s="15">
        <f>$D$67*$B$77+($D$68/1000)*$H59+$D$69*1000*$L59+$D$70*$P59*0.9317+$D$71*$N59*$B$77</f>
        <v>1079.3950881099811</v>
      </c>
      <c r="AB59" s="15">
        <f>$D$67*$B$78+($D$68/1000)*$I59+$D$69*1000*$M59+$D$70*$P59*0.889+$D$71*$N59*$B$78</f>
        <v>1076.9159407314228</v>
      </c>
      <c r="AC59" s="15">
        <f>$E$67+($E$68/1000)*$F59+$E$69*1000*$J59+$E$70*$P59+$E$71*$N59</f>
        <v>1134.9472489307109</v>
      </c>
      <c r="AD59" s="15">
        <f>$E$67*$B$76+($E$68/1000)*$G59+$E$69*1000*$K59+$E$70*$P59*0.9744+$E$71*$N59*$B$76</f>
        <v>1133.2520917807349</v>
      </c>
      <c r="AE59" s="15">
        <f>$E$67*$B$77+($E$68/1000)*$H59+$E$69*1000*$L59+$E$70*$P59*0.9317+$E$71*$N59*$B$77</f>
        <v>1130.6948089174221</v>
      </c>
      <c r="AF59" s="15">
        <f>$E$67*$B$78+($E$68/1000)*$I59+$E$69*1000*$M59+$E$70*$P59*0.889+$E$71*$N59*$B$78</f>
        <v>1128.2156615388637</v>
      </c>
      <c r="AG59" s="15">
        <f>$F$67+($F$68/1000)*$F59+$F$69*1000*$J59+$F$70*$P59+$F$71*$N59</f>
        <v>1230.6804296551936</v>
      </c>
      <c r="AH59" s="15">
        <f>$F$67*$B$76+($F$68/1000)*$G59+$F$69*1000*$K59+$F$70*$P59+$F$71*$N59*$B$76</f>
        <v>1175.6573861503311</v>
      </c>
      <c r="AI59" s="15">
        <f>$F$67*$B$77+($F$68/1000)*$H59+$F$69*1000*$L59+$F$70*$P59+$F$71*$N59*$B$77</f>
        <v>1133.8633259927315</v>
      </c>
      <c r="AJ59" s="15">
        <f>$F$67*$B$78+($F$68/1000)*$I59+$F$69*1000*$M59+$F$70*$P59+$F$71*$N59*$B$78</f>
        <v>1112.654933362578</v>
      </c>
      <c r="AK59" s="15">
        <f>$G$67+($G$68/1000)*$F59+$G$69*1000*$J59+$G$70*$P59+$G$71*$N59</f>
        <v>1235.8506144287917</v>
      </c>
      <c r="AL59" s="15">
        <f>$G$67*$B$76+($G$68/1000)*$G59+$G$69*1000*$K59+$G$70*$P59+$G$71*$N59*$B$76</f>
        <v>1180.827570923929</v>
      </c>
      <c r="AM59" s="15">
        <f>$G$67*$B$77+($G$68/1000)*$H59+$G$69*1000*$L59+$G$70*$P59+$G$71*$N59*$B$77</f>
        <v>1139.0335107663295</v>
      </c>
      <c r="AN59" s="15">
        <f>$G$67*$B$78+($G$68/1000)*$I59+$G$69*1000*$M59+$G$70*$P59+$G$71*$N59*$B$78</f>
        <v>1117.8251181361761</v>
      </c>
      <c r="AO59" s="15">
        <f>$H$67+($H$68/1000)*$F59+$H$69*1000*$J59+$H$70*$P59+$H$71*$N59</f>
        <v>1036.0323165606949</v>
      </c>
      <c r="AP59" s="15">
        <f>$H$67*$B$76+($H$68/1000)*$G59+$H$69*1000*$K59+$H$70*$P59+$H$71*$N59*$B$76</f>
        <v>1031.693444191854</v>
      </c>
      <c r="AQ59" s="15">
        <f>$H$67*$B$77+($H$68/1000)*$H59+$H$69*1000*$L59+$H$70*$P59+$H$71*$N59*$B$77</f>
        <v>1028.8763992382931</v>
      </c>
      <c r="AR59" s="15">
        <f>$H$67*$B$78+($H$68/1000)*$I59+$H$69*1000*$M59+$H$70*$P59+$H$71*$N59*$B$78</f>
        <v>1027.3375961225656</v>
      </c>
      <c r="AS59" s="15">
        <f>$I$67+($I$68/1000)*$F59+$I$69*1000*$J59+$I$70*$P59+$I$71*$N59</f>
        <v>1041.2025013342929</v>
      </c>
      <c r="AT59" s="15">
        <f>$I$67*$B$76+($I$68/1000)*$G59+$I$69*1000*$K59+$I$70*$P59+$I$71*$N59*$B$76</f>
        <v>1036.8636289654523</v>
      </c>
      <c r="AU59" s="15">
        <f>$I$67*$B$77+($I$68/1000)*$H59+$I$69*1000*$L59+$I$70*$P59+$I$71*$N59*$B$77</f>
        <v>1034.0465840118911</v>
      </c>
      <c r="AV59" s="15">
        <f>$I$67*$B$78+($I$68/1000)*$I59+$I$69*1000*$M59+$I$70*$P59+$I$71*$N59*$B$78</f>
        <v>1032.5077808961637</v>
      </c>
    </row>
    <row r="60" spans="1:48">
      <c r="A60" s="15" t="s">
        <v>53</v>
      </c>
      <c r="B60" s="15" t="s">
        <v>54</v>
      </c>
      <c r="C60" s="15">
        <v>4500</v>
      </c>
      <c r="D60" s="15">
        <v>50.179744499999998</v>
      </c>
      <c r="E60" s="15">
        <v>15.534995800000001</v>
      </c>
      <c r="F60" s="15">
        <v>38.578615237295672</v>
      </c>
      <c r="G60" s="15">
        <v>31.967722327201219</v>
      </c>
      <c r="H60" s="15">
        <v>27.7762854592868</v>
      </c>
      <c r="I60" s="15">
        <v>25.48672451224952</v>
      </c>
      <c r="J60" s="15">
        <v>5.2366550844275492</v>
      </c>
      <c r="K60" s="15">
        <v>4.1926351897576826</v>
      </c>
      <c r="L60" s="15">
        <v>3.3848766648724959</v>
      </c>
      <c r="M60" s="15">
        <v>2.975739431206343</v>
      </c>
      <c r="N60" s="15">
        <v>230.7448233181934</v>
      </c>
      <c r="O60" s="15">
        <v>285.89999999999998</v>
      </c>
      <c r="P60" s="15">
        <f t="shared" si="16"/>
        <v>75.398499999999999</v>
      </c>
      <c r="Q60" s="15">
        <f>$B$67+($B$68/1000)*$F60+$B$69*1000*$J60+$B$70*$P60+$B$71*$N60</f>
        <v>875.6725982562009</v>
      </c>
      <c r="R60" s="15">
        <f>$B$67*$B$76+($B$68/1000)*$G60+$B$69*1000*$K60+$B$70*$P60+$B$71*$N60*$B$76</f>
        <v>875.42233918548504</v>
      </c>
      <c r="S60" s="15">
        <f>$B$67*$B$77+($B$68/1000)*$H60+$B$69*1000*$L60+$B$70*$P60+$B$71*$N60*$B$77</f>
        <v>875.26366998454751</v>
      </c>
      <c r="T60" s="15">
        <f>$B$67*$B$78+($B$68/1000)*$I60+$B$69*1000*$M60+$B$70*$P60+$B$71*$N60*$B$78</f>
        <v>875.17699736668101</v>
      </c>
      <c r="U60" s="15">
        <f>$C$67+($C$68/1000)*$F60+$C$69*1000*$J60+$C$70*$P60+$C$71*$N60</f>
        <v>896.87720688292245</v>
      </c>
      <c r="V60" s="15">
        <f>$C$67*$B$76+($C$68/1000)*$G60+$C$69*1000*$K60+$C$70*$P60+$C$71*$N60*$B$76</f>
        <v>896.62694781220659</v>
      </c>
      <c r="W60" s="15">
        <f>$C$67*$B$77+($C$68/1000)*$I60+$C$69*1000*$L60+$C$70*$P60+$C$71*$N60*$B$77</f>
        <v>896.38160599340256</v>
      </c>
      <c r="X60" s="15">
        <f>$C$67*$B$78+($C$68/1000)*$I60+$C$69*1000*$M60+$C$70*$P60+$C$71*$N60*$B$78</f>
        <v>896.38160599340256</v>
      </c>
      <c r="Y60" s="15">
        <f>$D$67+($D$68/1000)*$F60+$D$69*1000*$J60+$D$70*$P60+$D$71*$N60</f>
        <v>1084.4132399319203</v>
      </c>
      <c r="Z60" s="15">
        <f>$D$67*$B$76+($D$68/1000)*$G60+$D$69*1000*$K60+$D$70*$P60*0.9744+$D$71*$N60*$B$76</f>
        <v>1082.7104204343061</v>
      </c>
      <c r="AA60" s="15">
        <f>$D$67*$B$77+($D$68/1000)*$H60+$D$69*1000*$L60+$D$70*$P60*0.9317+$D$71*$N60*$B$77</f>
        <v>1080.1289258338154</v>
      </c>
      <c r="AB60" s="15">
        <f>$D$67*$B$78+($D$68/1000)*$I60+$D$69*1000*$M60+$D$70*$P60*0.889+$D$71*$N60*$B$78</f>
        <v>1077.6194278163955</v>
      </c>
      <c r="AC60" s="15">
        <f>$E$67+($E$68/1000)*$F60+$E$69*1000*$J60+$E$70*$P60+$E$71*$N60</f>
        <v>1105.617848558642</v>
      </c>
      <c r="AD60" s="15">
        <f>$E$67*$B$76+($E$68/1000)*$G60+$E$69*1000*$K60+$E$70*$P60*0.9744+$E$71*$N60*$B$76</f>
        <v>1103.9150290610278</v>
      </c>
      <c r="AE60" s="15">
        <f>$E$67*$B$77+($E$68/1000)*$H60+$E$69*1000*$L60+$E$70*$P60*0.9317+$E$71*$N60*$B$77</f>
        <v>1101.3335344605371</v>
      </c>
      <c r="AF60" s="15">
        <f>$E$67*$B$78+($E$68/1000)*$I60+$E$69*1000*$M60+$E$70*$P60*0.889+$E$71*$N60*$B$78</f>
        <v>1098.8240364431172</v>
      </c>
      <c r="AG60" s="15">
        <f>$F$67+($F$68/1000)*$F60+$F$69*1000*$J60+$F$70*$P60+$F$71*$N60</f>
        <v>1313.5501590873344</v>
      </c>
      <c r="AH60" s="15">
        <f>$F$67*$B$76+($F$68/1000)*$G60+$F$69*1000*$K60+$F$70*$P60+$F$71*$N60*$B$76</f>
        <v>1239.2181041963893</v>
      </c>
      <c r="AI60" s="15">
        <f>$F$67*$B$77+($F$68/1000)*$H60+$F$69*1000*$L60+$F$70*$P60+$F$71*$N60*$B$77</f>
        <v>1182.7569803434862</v>
      </c>
      <c r="AJ60" s="15">
        <f>$F$67*$B$78+($F$68/1000)*$I60+$F$69*1000*$M60+$F$70*$P60+$F$71*$N60*$B$78</f>
        <v>1153.9695723013344</v>
      </c>
      <c r="AK60" s="15">
        <f>$G$67+($G$68/1000)*$F60+$G$69*1000*$J60+$G$70*$P60+$G$71*$N60</f>
        <v>1315.8486347130074</v>
      </c>
      <c r="AL60" s="15">
        <f>$G$67*$B$76+($G$68/1000)*$G60+$G$69*1000*$K60+$G$70*$P60+$G$71*$N60*$B$76</f>
        <v>1241.5165798220623</v>
      </c>
      <c r="AM60" s="15">
        <f>$G$67*$B$77+($G$68/1000)*$H60+$G$69*1000*$L60+$G$70*$P60+$G$71*$N60*$B$77</f>
        <v>1185.0554559691593</v>
      </c>
      <c r="AN60" s="15">
        <f>$G$67*$B$78+($G$68/1000)*$I60+$G$69*1000*$M60+$G$70*$P60+$G$71*$N60*$B$78</f>
        <v>1156.2680479270075</v>
      </c>
      <c r="AO60" s="15">
        <f>$H$67+($H$68/1000)*$F60+$H$69*1000*$J60+$H$70*$P60+$H$71*$N60</f>
        <v>1034.0994589554871</v>
      </c>
      <c r="AP60" s="15">
        <f>$H$67*$B$76+($H$68/1000)*$G60+$H$69*1000*$K60+$H$70*$P60+$H$71*$N60*$B$76</f>
        <v>1030.0053957332359</v>
      </c>
      <c r="AQ60" s="15">
        <f>$H$67*$B$77+($H$68/1000)*$H60+$H$69*1000*$L60+$H$70*$P60+$H$71*$N60*$B$77</f>
        <v>1027.409678670097</v>
      </c>
      <c r="AR60" s="15">
        <f>$H$67*$B$78+($H$68/1000)*$I60+$H$69*1000*$M60+$H$70*$P60+$H$71*$N60*$B$78</f>
        <v>1025.9917753103171</v>
      </c>
      <c r="AS60" s="15">
        <f>$I$67+($I$68/1000)*$F60+$I$69*1000*$J60+$I$70*$P60+$I$71*$N60</f>
        <v>1036.3979345811604</v>
      </c>
      <c r="AT60" s="15">
        <f>$I$67*$B$76+($I$68/1000)*$G60+$I$69*1000*$K60+$I$70*$P60+$I$71*$N60*$B$76</f>
        <v>1032.303871358909</v>
      </c>
      <c r="AU60" s="15">
        <f>$I$67*$B$77+($I$68/1000)*$H60+$I$69*1000*$L60+$I$70*$P60+$I$71*$N60*$B$77</f>
        <v>1029.7081542957701</v>
      </c>
      <c r="AV60" s="15">
        <f>$I$67*$B$78+($I$68/1000)*$I60+$I$69*1000*$M60+$I$70*$P60+$I$71*$N60*$B$78</f>
        <v>1028.2902509359901</v>
      </c>
    </row>
    <row r="61" spans="1:48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</row>
    <row r="62" spans="1:48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</row>
    <row r="63" spans="1:48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</row>
    <row r="64" spans="1:48" ht="21">
      <c r="A64" s="23" t="s">
        <v>119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</row>
    <row r="65" spans="1:1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</row>
    <row r="66" spans="1:11">
      <c r="A66" s="15" t="s">
        <v>65</v>
      </c>
      <c r="B66" s="15" t="s">
        <v>0</v>
      </c>
      <c r="C66" s="15" t="s">
        <v>66</v>
      </c>
      <c r="D66" s="15" t="s">
        <v>1</v>
      </c>
      <c r="E66" s="15" t="s">
        <v>67</v>
      </c>
      <c r="F66" s="15" t="s">
        <v>2</v>
      </c>
      <c r="G66" s="15" t="s">
        <v>68</v>
      </c>
      <c r="H66" s="15" t="s">
        <v>3</v>
      </c>
      <c r="I66" s="15" t="s">
        <v>69</v>
      </c>
      <c r="J66" s="15" t="s">
        <v>70</v>
      </c>
      <c r="K66" s="15"/>
    </row>
    <row r="67" spans="1:11">
      <c r="A67" s="15" t="s">
        <v>71</v>
      </c>
      <c r="B67" s="15">
        <v>874.21218307022082</v>
      </c>
      <c r="C67" s="15">
        <v>847.33196967842764</v>
      </c>
      <c r="D67" s="15">
        <v>1026.2121830702208</v>
      </c>
      <c r="E67" s="15">
        <v>999.33196967842764</v>
      </c>
      <c r="F67" s="15">
        <v>934.55121407464958</v>
      </c>
      <c r="G67" s="15">
        <v>932.26138238856652</v>
      </c>
      <c r="H67" s="15">
        <v>1010.2080887644464</v>
      </c>
      <c r="I67" s="15">
        <v>1007.9182570783635</v>
      </c>
      <c r="J67" s="15" t="s">
        <v>72</v>
      </c>
      <c r="K67" s="15"/>
    </row>
    <row r="68" spans="1:11">
      <c r="A68" s="15" t="s">
        <v>73</v>
      </c>
      <c r="B68" s="15">
        <v>37.855562647780779</v>
      </c>
      <c r="C68" s="15">
        <v>37.855562647780779</v>
      </c>
      <c r="D68" s="15">
        <v>37.855562647780779</v>
      </c>
      <c r="E68" s="15">
        <v>37.855562647780779</v>
      </c>
      <c r="F68" s="15">
        <v>1136.6642970304833</v>
      </c>
      <c r="G68" s="15">
        <v>1136.6642970304833</v>
      </c>
      <c r="H68" s="15">
        <v>619.29050703571704</v>
      </c>
      <c r="I68" s="15">
        <v>619.29050703571704</v>
      </c>
      <c r="J68" s="15" t="s">
        <v>74</v>
      </c>
      <c r="K68" s="15"/>
    </row>
    <row r="69" spans="1:11">
      <c r="A69" s="15" t="s">
        <v>75</v>
      </c>
      <c r="B69" s="15">
        <v>0</v>
      </c>
      <c r="C69" s="15">
        <v>0</v>
      </c>
      <c r="D69" s="15">
        <v>0</v>
      </c>
      <c r="E69" s="15">
        <v>0</v>
      </c>
      <c r="F69" s="15">
        <v>6.4000398162601474E-2</v>
      </c>
      <c r="G69" s="15">
        <v>6.4000398162601474E-2</v>
      </c>
      <c r="H69" s="15">
        <v>0</v>
      </c>
      <c r="I69" s="15">
        <v>0</v>
      </c>
      <c r="J69" s="15" t="s">
        <v>76</v>
      </c>
      <c r="K69" s="15"/>
    </row>
    <row r="70" spans="1:11">
      <c r="A70" s="15" t="s">
        <v>77</v>
      </c>
      <c r="B70" s="15">
        <v>0</v>
      </c>
      <c r="C70" s="15">
        <v>0</v>
      </c>
      <c r="D70" s="15">
        <v>0.75254337520931369</v>
      </c>
      <c r="E70" s="15">
        <v>0.75254337520931369</v>
      </c>
      <c r="F70" s="15">
        <v>0</v>
      </c>
      <c r="G70" s="15">
        <v>0</v>
      </c>
      <c r="H70" s="15">
        <v>0</v>
      </c>
      <c r="I70" s="15">
        <v>0</v>
      </c>
      <c r="J70" s="15" t="s">
        <v>76</v>
      </c>
      <c r="K70" s="15"/>
    </row>
    <row r="71" spans="1:11">
      <c r="A71" s="15" t="s">
        <v>78</v>
      </c>
      <c r="B71" s="15">
        <v>0</v>
      </c>
      <c r="C71" s="15">
        <v>0.20838960253598648</v>
      </c>
      <c r="D71" s="15">
        <v>0</v>
      </c>
      <c r="E71" s="15">
        <v>0.20838960253598648</v>
      </c>
      <c r="F71" s="15">
        <v>0</v>
      </c>
      <c r="G71" s="15">
        <v>1.9884768142464097E-2</v>
      </c>
      <c r="H71" s="15">
        <v>0</v>
      </c>
      <c r="I71" s="15">
        <v>1.9884768142464097E-2</v>
      </c>
      <c r="J71" s="15" t="s">
        <v>76</v>
      </c>
      <c r="K71" s="15"/>
    </row>
    <row r="72" spans="1:1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</row>
    <row r="73" spans="1:1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</row>
    <row r="74" spans="1:11">
      <c r="A74" s="15"/>
      <c r="B74" s="15" t="s">
        <v>79</v>
      </c>
      <c r="C74" s="15"/>
      <c r="D74" s="15"/>
      <c r="E74" s="15"/>
      <c r="F74" s="15"/>
      <c r="G74" s="15"/>
      <c r="H74" s="15"/>
      <c r="I74" s="15"/>
      <c r="J74" s="15"/>
      <c r="K74" s="15"/>
    </row>
    <row r="75" spans="1:11">
      <c r="A75" s="15">
        <v>2025</v>
      </c>
      <c r="B75" s="15">
        <v>1</v>
      </c>
      <c r="C75" s="15"/>
      <c r="D75" s="15"/>
      <c r="E75" s="15"/>
      <c r="F75" s="15"/>
      <c r="G75" s="15"/>
      <c r="H75" s="15"/>
      <c r="I75" s="15"/>
      <c r="J75" s="15"/>
      <c r="K75" s="15"/>
    </row>
    <row r="76" spans="1:11">
      <c r="A76" s="15">
        <v>2030</v>
      </c>
      <c r="B76" s="15">
        <v>1</v>
      </c>
      <c r="C76" s="15"/>
      <c r="D76" s="15"/>
      <c r="E76" s="15"/>
      <c r="F76" s="15"/>
      <c r="G76" s="15"/>
      <c r="H76" s="15"/>
      <c r="I76" s="15"/>
      <c r="J76" s="15"/>
      <c r="K76" s="15"/>
    </row>
    <row r="77" spans="1:11">
      <c r="A77" s="15">
        <v>2040</v>
      </c>
      <c r="B77" s="15">
        <v>1</v>
      </c>
      <c r="C77" s="15"/>
      <c r="D77" s="15"/>
      <c r="E77" s="15"/>
      <c r="F77" s="15"/>
      <c r="G77" s="15"/>
      <c r="H77" s="15"/>
      <c r="I77" s="15"/>
      <c r="J77" s="15"/>
      <c r="K77" s="15"/>
    </row>
    <row r="78" spans="1:11">
      <c r="A78" s="15">
        <v>2050</v>
      </c>
      <c r="B78" s="15">
        <v>1</v>
      </c>
      <c r="C78" s="15"/>
      <c r="D78" s="15"/>
      <c r="E78" s="15"/>
      <c r="F78" s="15"/>
      <c r="G78" s="15"/>
      <c r="H78" s="15"/>
      <c r="I78" s="15"/>
      <c r="J78" s="15"/>
      <c r="K78" s="15"/>
    </row>
    <row r="82" spans="1:10" ht="21">
      <c r="A82" s="23" t="s">
        <v>133</v>
      </c>
    </row>
    <row r="83" spans="1:10">
      <c r="A83" s="15"/>
      <c r="B83" s="15"/>
      <c r="C83" s="15"/>
      <c r="D83" s="15"/>
      <c r="E83" s="15"/>
      <c r="F83" s="15"/>
      <c r="G83" s="15"/>
      <c r="H83" s="15"/>
      <c r="I83" s="15"/>
      <c r="J83" s="15"/>
    </row>
    <row r="84" spans="1:10">
      <c r="A84" s="16" t="s">
        <v>82</v>
      </c>
      <c r="B84" s="16" t="s">
        <v>83</v>
      </c>
      <c r="C84" s="16" t="s">
        <v>78</v>
      </c>
      <c r="D84" s="16" t="s">
        <v>84</v>
      </c>
      <c r="E84" s="16" t="s">
        <v>120</v>
      </c>
      <c r="F84" s="16" t="s">
        <v>121</v>
      </c>
      <c r="G84" s="16" t="s">
        <v>122</v>
      </c>
      <c r="H84" s="16" t="s">
        <v>123</v>
      </c>
      <c r="I84" s="16" t="s">
        <v>124</v>
      </c>
      <c r="J84" s="16" t="s">
        <v>125</v>
      </c>
    </row>
    <row r="85" spans="1:10">
      <c r="A85" s="15" t="s">
        <v>0</v>
      </c>
      <c r="B85" s="15"/>
      <c r="C85" s="15" t="s">
        <v>4</v>
      </c>
      <c r="D85" s="15">
        <v>2.052511</v>
      </c>
      <c r="E85" s="15">
        <v>2.0176989999999999</v>
      </c>
      <c r="F85" s="15">
        <v>1.974558</v>
      </c>
      <c r="G85" s="15">
        <v>1.9669449999999999</v>
      </c>
      <c r="H85" s="15">
        <v>2.0103559999999998</v>
      </c>
      <c r="I85" s="15">
        <v>1.9667479999999999</v>
      </c>
      <c r="J85" s="15">
        <v>1.961803</v>
      </c>
    </row>
    <row r="86" spans="1:10">
      <c r="A86" s="15" t="s">
        <v>0</v>
      </c>
      <c r="B86" s="15"/>
      <c r="C86" s="15" t="s">
        <v>91</v>
      </c>
      <c r="D86" s="15">
        <v>1.4336260000000001</v>
      </c>
      <c r="E86" s="15">
        <v>1.3701430000000001</v>
      </c>
      <c r="F86" s="15">
        <v>1.2650189999999999</v>
      </c>
      <c r="G86" s="15">
        <v>1.2527740000000001</v>
      </c>
      <c r="H86" s="15">
        <v>1.355855</v>
      </c>
      <c r="I86" s="15">
        <v>1.2509680000000001</v>
      </c>
      <c r="J86" s="15">
        <v>1.24495</v>
      </c>
    </row>
    <row r="87" spans="1:10">
      <c r="A87" s="15" t="s">
        <v>92</v>
      </c>
      <c r="B87" s="15"/>
      <c r="C87" s="15" t="s">
        <v>4</v>
      </c>
      <c r="D87" s="15">
        <v>1.4378340000000001</v>
      </c>
      <c r="E87" s="15">
        <v>1.399472</v>
      </c>
      <c r="F87" s="15">
        <v>1.354725</v>
      </c>
      <c r="G87" s="15">
        <v>1.346724</v>
      </c>
      <c r="H87" s="15">
        <v>1.391883</v>
      </c>
      <c r="I87" s="15">
        <v>1.346268</v>
      </c>
      <c r="J87" s="15">
        <v>1.340994</v>
      </c>
    </row>
    <row r="88" spans="1:10">
      <c r="A88" s="15" t="s">
        <v>92</v>
      </c>
      <c r="B88" s="15"/>
      <c r="C88" s="15" t="s">
        <v>91</v>
      </c>
      <c r="D88" s="15">
        <v>0.81896199999999997</v>
      </c>
      <c r="E88" s="15">
        <v>0.75192899999999996</v>
      </c>
      <c r="F88" s="15">
        <v>0.64519800000000005</v>
      </c>
      <c r="G88" s="15">
        <v>0.63256599999999996</v>
      </c>
      <c r="H88" s="15">
        <v>0.73739500000000002</v>
      </c>
      <c r="I88" s="15">
        <v>0.63050099999999998</v>
      </c>
      <c r="J88" s="15">
        <v>0.62415399999999999</v>
      </c>
    </row>
    <row r="89" spans="1:10">
      <c r="A89" s="15" t="s">
        <v>93</v>
      </c>
      <c r="B89" s="15"/>
      <c r="C89" s="15" t="s">
        <v>4</v>
      </c>
      <c r="D89" s="15">
        <v>1.1357930000000001</v>
      </c>
      <c r="E89" s="15">
        <v>1.0538609999999999</v>
      </c>
      <c r="F89" s="15">
        <v>0.978294</v>
      </c>
      <c r="G89" s="15">
        <v>0.96666099999999999</v>
      </c>
      <c r="H89" s="15">
        <v>1.0409360000000001</v>
      </c>
      <c r="I89" s="15">
        <v>0.96318000000000004</v>
      </c>
      <c r="J89" s="15">
        <v>0.95518599999999998</v>
      </c>
    </row>
    <row r="90" spans="1:10">
      <c r="A90" s="15" t="s">
        <v>93</v>
      </c>
      <c r="B90" s="15"/>
      <c r="C90" s="15" t="s">
        <v>91</v>
      </c>
      <c r="D90" s="15">
        <v>1.0985240000000001</v>
      </c>
      <c r="E90" s="15">
        <v>1.012621</v>
      </c>
      <c r="F90" s="15">
        <v>0.92772500000000002</v>
      </c>
      <c r="G90" s="15">
        <v>0.91559299999999999</v>
      </c>
      <c r="H90" s="15">
        <v>0.99864299999999995</v>
      </c>
      <c r="I90" s="15">
        <v>0.91190000000000004</v>
      </c>
      <c r="J90" s="15">
        <v>0.90381299999999998</v>
      </c>
    </row>
    <row r="91" spans="1:10">
      <c r="A91" s="15" t="s">
        <v>94</v>
      </c>
      <c r="B91" s="15" t="s">
        <v>95</v>
      </c>
      <c r="C91" s="15" t="s">
        <v>4</v>
      </c>
      <c r="D91" s="15">
        <v>0.69553900000000002</v>
      </c>
      <c r="E91" s="15">
        <v>0.54361800000000005</v>
      </c>
      <c r="F91" s="15">
        <v>0.44942199999999999</v>
      </c>
      <c r="G91" s="15">
        <v>0.43161100000000002</v>
      </c>
      <c r="H91" s="15">
        <v>0.52937999999999996</v>
      </c>
      <c r="I91" s="15">
        <v>0.42714000000000002</v>
      </c>
      <c r="J91" s="15">
        <v>0.41112500000000002</v>
      </c>
    </row>
    <row r="92" spans="1:10">
      <c r="A92" s="15" t="s">
        <v>94</v>
      </c>
      <c r="B92" s="15" t="s">
        <v>95</v>
      </c>
      <c r="C92" s="15" t="s">
        <v>91</v>
      </c>
      <c r="D92" s="15">
        <v>0.66084299999999996</v>
      </c>
      <c r="E92" s="15">
        <v>0.50522500000000004</v>
      </c>
      <c r="F92" s="15">
        <v>0.40234399999999998</v>
      </c>
      <c r="G92" s="15">
        <v>0.38406800000000002</v>
      </c>
      <c r="H92" s="15">
        <v>0.49000700000000003</v>
      </c>
      <c r="I92" s="15">
        <v>0.37939899999999999</v>
      </c>
      <c r="J92" s="15">
        <v>0.36329800000000001</v>
      </c>
    </row>
  </sheetData>
  <mergeCells count="12">
    <mergeCell ref="AO57:AR57"/>
    <mergeCell ref="AS57:AV57"/>
    <mergeCell ref="Q56:X56"/>
    <mergeCell ref="Y56:AF56"/>
    <mergeCell ref="AG56:AN56"/>
    <mergeCell ref="AO56:AV56"/>
    <mergeCell ref="Q57:T57"/>
    <mergeCell ref="U57:X57"/>
    <mergeCell ref="Y57:AB57"/>
    <mergeCell ref="AC57:AF57"/>
    <mergeCell ref="AG57:AJ57"/>
    <mergeCell ref="AK57:AN5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F63C07CA090634AAB1D457EEB84766A" ma:contentTypeVersion="3" ma:contentTypeDescription="Ein neues Dokument erstellen." ma:contentTypeScope="" ma:versionID="ea83e3cf294683a659b73c1c6953fc09">
  <xsd:schema xmlns:xsd="http://www.w3.org/2001/XMLSchema" xmlns:xs="http://www.w3.org/2001/XMLSchema" xmlns:p="http://schemas.microsoft.com/office/2006/metadata/properties" xmlns:ns2="212a8392-b8c1-470f-a564-b336548fab79" targetNamespace="http://schemas.microsoft.com/office/2006/metadata/properties" ma:root="true" ma:fieldsID="7a9a838d6cac262f2e179854d08eea91" ns2:_="">
    <xsd:import namespace="212a8392-b8c1-470f-a564-b336548fab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a8392-b8c1-470f-a564-b336548fab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63A73A-D168-4B03-A0EE-37DBF1B2DD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2a8392-b8c1-470f-a564-b336548fab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060798-BA27-485A-A890-8E6ACB6A0179}">
  <ds:schemaRefs>
    <ds:schemaRef ds:uri="http://purl.org/dc/terms/"/>
    <ds:schemaRef ds:uri="212a8392-b8c1-470f-a564-b336548fab79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7D694AB2-CA70-4EED-B693-F1266E8ECA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Carbon footprint</vt:lpstr>
      <vt:lpstr>Economic evaluation</vt:lpstr>
      <vt:lpstr>Carbon avoidance costs</vt:lpstr>
      <vt:lpstr>Sensitivity analysis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Johannes Kern</cp:lastModifiedBy>
  <cp:revision/>
  <dcterms:created xsi:type="dcterms:W3CDTF">2026-05-18T13:43:16Z</dcterms:created>
  <dcterms:modified xsi:type="dcterms:W3CDTF">2026-07-13T12:24:06Z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0x0101001F63C07CA090634AAB1D457EEB84766A</vt:lpwstr>
  </property>
</Properties>
</file>