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udentiuniparthenope-my.sharepoint.com/personal/gaia_mattei_uniparthenope_it/Documents/HD_Gaia/pubblicazioni/SanMarcoGeoarcheo/PAPER/supplementary/Def/"/>
    </mc:Choice>
  </mc:AlternateContent>
  <xr:revisionPtr revIDLastSave="73" documentId="8_{36ECBB12-B925-374F-A8EE-1C83D2432823}" xr6:coauthVersionLast="47" xr6:coauthVersionMax="47" xr10:uidLastSave="{5715A93D-A329-1842-8773-A34533A085CF}"/>
  <bookViews>
    <workbookView xWindow="540" yWindow="1100" windowWidth="26340" windowHeight="15300" xr2:uid="{7DE5B03C-99C6-B241-A043-04F90891F9D2}"/>
  </bookViews>
  <sheets>
    <sheet name="Foglio1" sheetId="1" r:id="rId1"/>
  </sheets>
  <definedNames>
    <definedName name="_xlnm._FilterDatabase" localSheetId="0" hidden="1">Foglio1!$A$1:$AL$17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K15" i="1" l="1"/>
  <c r="AL15" i="1" s="1"/>
  <c r="AK17" i="1"/>
  <c r="AL17" i="1" s="1"/>
  <c r="AK11" i="1"/>
  <c r="AL11" i="1" s="1"/>
  <c r="AK9" i="1"/>
  <c r="AL9" i="1" s="1"/>
  <c r="AK6" i="1"/>
  <c r="AL6" i="1" s="1"/>
  <c r="AK4" i="1"/>
  <c r="AL4" i="1" s="1"/>
  <c r="AK3" i="1"/>
  <c r="AL3" i="1" s="1"/>
  <c r="AJ17" i="1"/>
  <c r="R13" i="1"/>
  <c r="P13" i="1"/>
  <c r="AJ12" i="1"/>
  <c r="AJ11" i="1"/>
  <c r="AJ10" i="1"/>
  <c r="AJ9" i="1"/>
  <c r="AJ8" i="1"/>
  <c r="AJ7" i="1"/>
  <c r="AJ6" i="1"/>
  <c r="AJ5" i="1"/>
  <c r="AJ4" i="1"/>
  <c r="R2" i="1"/>
  <c r="P2" i="1"/>
  <c r="V3" i="1"/>
  <c r="AJ3" i="1" s="1"/>
</calcChain>
</file>

<file path=xl/sharedStrings.xml><?xml version="1.0" encoding="utf-8"?>
<sst xmlns="http://schemas.openxmlformats.org/spreadsheetml/2006/main" count="214" uniqueCount="108">
  <si>
    <t>ID</t>
  </si>
  <si>
    <t>Reference</t>
  </si>
  <si>
    <t>Sector</t>
  </si>
  <si>
    <t>Sub-region</t>
  </si>
  <si>
    <t>Latitude</t>
  </si>
  <si>
    <t>Longitude</t>
  </si>
  <si>
    <t>Dating_method</t>
  </si>
  <si>
    <t>Corrected_age</t>
  </si>
  <si>
    <t>Corrected_age_uncertainty</t>
  </si>
  <si>
    <t>Age</t>
  </si>
  <si>
    <t>Age_due_sigma_uncertainty_piu</t>
  </si>
  <si>
    <t>Age_due_sigma_uncertainty_meno</t>
  </si>
  <si>
    <t>Dated_facies</t>
  </si>
  <si>
    <t>Sampling_method</t>
  </si>
  <si>
    <t>Sample_thickness</t>
  </si>
  <si>
    <t>Sample_thickness_uncertainty</t>
  </si>
  <si>
    <t>Non_vertical_drilling_uncertainty</t>
  </si>
  <si>
    <t>Tidal_uncertainty</t>
  </si>
  <si>
    <t>dGPS_or_RTK_uncertainty</t>
  </si>
  <si>
    <t>Environmental_uncertainty</t>
  </si>
  <si>
    <t>Map_uncertainty</t>
  </si>
  <si>
    <t>Sample elevation_m_MSL</t>
  </si>
  <si>
    <t>Sample_elevation_uncertainty_piu</t>
  </si>
  <si>
    <t>Sample_elevation_uncertainty _meno</t>
  </si>
  <si>
    <t>MLW_m_MSL</t>
  </si>
  <si>
    <t>MTL_m_MSL</t>
  </si>
  <si>
    <t>MHW_m_MSL</t>
  </si>
  <si>
    <t>Type</t>
  </si>
  <si>
    <t>Type_descri</t>
  </si>
  <si>
    <t>Primary_indicator_type</t>
  </si>
  <si>
    <t>Secondary_indicator_type</t>
  </si>
  <si>
    <t>Supporting_evidence</t>
  </si>
  <si>
    <t>Sample_indicative_meaning</t>
  </si>
  <si>
    <t>Reference_water_level _m_MSL</t>
  </si>
  <si>
    <t>Indicative_range_uncertainty_m</t>
  </si>
  <si>
    <t>RSL</t>
  </si>
  <si>
    <t>RSL_2_sigma_Uncertainty_piu</t>
  </si>
  <si>
    <t>RSL_2_sigma_Uncertainty_meno</t>
  </si>
  <si>
    <t>NEW DATA</t>
  </si>
  <si>
    <t>#1</t>
  </si>
  <si>
    <t>Archeological dating</t>
  </si>
  <si>
    <t>Archaeological datum</t>
  </si>
  <si>
    <t>Direct measurement - GNSS</t>
  </si>
  <si>
    <t>index point</t>
  </si>
  <si>
    <t>Sluice gate of fish tank</t>
  </si>
  <si>
    <t>NULL</t>
  </si>
  <si>
    <t>Archaeological interpretation</t>
  </si>
  <si>
    <t>0,4 (fc) above MSL</t>
  </si>
  <si>
    <t>Goiran et al., 2009</t>
  </si>
  <si>
    <t>#2</t>
  </si>
  <si>
    <t>Portus, Tiber delta</t>
  </si>
  <si>
    <t>Radiocarbon</t>
  </si>
  <si>
    <r>
      <t>Shell (</t>
    </r>
    <r>
      <rPr>
        <i/>
        <sz val="11"/>
        <color theme="1"/>
        <rFont val="Arial"/>
        <family val="2"/>
      </rPr>
      <t>balanus</t>
    </r>
    <r>
      <rPr>
        <sz val="11"/>
        <color theme="1"/>
        <rFont val="Arial"/>
        <family val="2"/>
      </rPr>
      <t xml:space="preserve"> sp)</t>
    </r>
  </si>
  <si>
    <t>Hand sampling</t>
  </si>
  <si>
    <t>Index point</t>
  </si>
  <si>
    <t>archaeological marker</t>
  </si>
  <si>
    <t>MSL±0,1</t>
  </si>
  <si>
    <t>Caporizzo et al.,2021</t>
  </si>
  <si>
    <t>#3</t>
  </si>
  <si>
    <t>Archeological datum</t>
  </si>
  <si>
    <t>Concrete change on Roman pila</t>
  </si>
  <si>
    <t>archaeological interpretation</t>
  </si>
  <si>
    <t>0,5 (fc) above MSL</t>
  </si>
  <si>
    <t>Formia, Sarinola fishtank</t>
  </si>
  <si>
    <t>Direct measurement</t>
  </si>
  <si>
    <t>0,4 (fc+MHW) above MSL</t>
  </si>
  <si>
    <t>Formia, Porticciolo di Gianola  fishtank</t>
  </si>
  <si>
    <t>Formia, Villa Rubino fishtank</t>
  </si>
  <si>
    <t>Crepido of fish tank</t>
  </si>
  <si>
    <t>Formia, Marina di Castellone pilae</t>
  </si>
  <si>
    <t>Gaeta, Villa Geo Fonteo tank</t>
  </si>
  <si>
    <t>#4</t>
  </si>
  <si>
    <t>Aiello et al. 2021</t>
  </si>
  <si>
    <t>#5</t>
  </si>
  <si>
    <t>Garigliano Plain</t>
  </si>
  <si>
    <t>Peat</t>
  </si>
  <si>
    <t>Mechanical coring</t>
  </si>
  <si>
    <t>Terrestrial limiting points</t>
  </si>
  <si>
    <t>Swamp</t>
  </si>
  <si>
    <t>Paleoecological analysis</t>
  </si>
  <si>
    <t>above MSL</t>
  </si>
  <si>
    <t>Sacchi et al., 2014</t>
  </si>
  <si>
    <t>#6</t>
  </si>
  <si>
    <t>Volturno Plain</t>
  </si>
  <si>
    <t>Bivalve shell</t>
  </si>
  <si>
    <t>Semi enclosed lagoon</t>
  </si>
  <si>
    <t>intercalated sedimentary marker</t>
  </si>
  <si>
    <t>MSL to -1</t>
  </si>
  <si>
    <t>Aucelli et al,, 2016</t>
  </si>
  <si>
    <t>#7</t>
  </si>
  <si>
    <t>Single Beam Echosounder measuring/Direct measurement - GNSS</t>
  </si>
  <si>
    <t>0,3 (fc) above MSL</t>
  </si>
  <si>
    <t>Aucelli et al,,2016</t>
  </si>
  <si>
    <t>Direct measurements</t>
  </si>
  <si>
    <t>0,6 (fc) above MSL</t>
  </si>
  <si>
    <t>#8</t>
  </si>
  <si>
    <t>Ponza, fishtank</t>
  </si>
  <si>
    <t>Torre Astura, fishtank</t>
  </si>
  <si>
    <t>Sperlonga, Villa Tiberio breakwater</t>
  </si>
  <si>
    <t>Gaeta, Villa Accetta fishank</t>
  </si>
  <si>
    <t>Penisola Sorrentina - Sorrento fishtank</t>
  </si>
  <si>
    <t>Penisola Sorrentina - Capo Sorrento pier</t>
  </si>
  <si>
    <t>San Marco di Castellabate pier</t>
  </si>
  <si>
    <t>Penisola Sorrentina - Punta Campanella quay</t>
  </si>
  <si>
    <t>upper catena of Pier</t>
  </si>
  <si>
    <t xml:space="preserve">upper level of Pier </t>
  </si>
  <si>
    <t>limit between mediolittoral and infralittoral biocenosis (vermets, barnacles, oysters) on pier</t>
  </si>
  <si>
    <t>limit between mediolittoral and infralittoral biocenosis on Quay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</si>
</sst>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2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indexed="8"/>
      <name val="宋体"/>
      <charset val="134"/>
    </font>
    <font>
      <b/>
      <sz val="11"/>
      <name val="Arial"/>
      <family val="2"/>
    </font>
    <font>
      <sz val="11"/>
      <name val="Aptos Narrow"/>
      <family val="2"/>
      <scheme val="minor"/>
    </font>
    <font>
      <sz val="11"/>
      <name val="Arial"/>
      <family val="2"/>
    </font>
    <font>
      <sz val="12"/>
      <name val="Aptos Narrow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4F5D0"/>
        <bgColor indexed="64"/>
      </patternFill>
    </fill>
    <fill>
      <patternFill patternType="solid">
        <fgColor rgb="FFEAF7B5"/>
        <bgColor indexed="64"/>
      </patternFill>
    </fill>
    <fill>
      <patternFill patternType="solid">
        <fgColor rgb="FFFFD7EC"/>
        <bgColor indexed="64"/>
      </patternFill>
    </fill>
    <fill>
      <patternFill patternType="solid">
        <fgColor rgb="FFD8D1FF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/>
  </cellStyleXfs>
  <cellXfs count="54">
    <xf numFmtId="0" fontId="0" fillId="0" borderId="0" xfId="0"/>
    <xf numFmtId="0" fontId="3" fillId="2" borderId="1" xfId="1" applyFont="1" applyFill="1" applyBorder="1" applyAlignment="1" applyProtection="1">
      <alignment horizontal="left" vertical="top" wrapText="1"/>
      <protection locked="0"/>
    </xf>
    <xf numFmtId="0" fontId="3" fillId="3" borderId="1" xfId="1" applyFont="1" applyFill="1" applyBorder="1" applyAlignment="1" applyProtection="1">
      <alignment horizontal="left" vertical="top" wrapText="1"/>
      <protection locked="0"/>
    </xf>
    <xf numFmtId="0" fontId="3" fillId="4" borderId="1" xfId="1" applyFont="1" applyFill="1" applyBorder="1" applyAlignment="1" applyProtection="1">
      <alignment horizontal="left" vertical="top" wrapText="1"/>
      <protection locked="0"/>
    </xf>
    <xf numFmtId="0" fontId="3" fillId="5" borderId="1" xfId="1" applyFont="1" applyFill="1" applyBorder="1" applyAlignment="1" applyProtection="1">
      <alignment horizontal="left" vertical="top" wrapText="1"/>
      <protection locked="0"/>
    </xf>
    <xf numFmtId="0" fontId="3" fillId="6" borderId="1" xfId="1" applyFont="1" applyFill="1" applyBorder="1" applyAlignment="1" applyProtection="1">
      <alignment horizontal="left" vertical="top" wrapText="1"/>
      <protection locked="0"/>
    </xf>
    <xf numFmtId="0" fontId="3" fillId="7" borderId="1" xfId="1" applyFont="1" applyFill="1" applyBorder="1" applyAlignment="1" applyProtection="1">
      <alignment horizontal="left" vertical="top" wrapText="1"/>
      <protection locked="0"/>
    </xf>
    <xf numFmtId="2" fontId="3" fillId="8" borderId="1" xfId="1" applyNumberFormat="1" applyFont="1" applyFill="1" applyBorder="1" applyAlignment="1" applyProtection="1">
      <alignment horizontal="left" vertical="top" wrapText="1"/>
      <protection locked="0"/>
    </xf>
    <xf numFmtId="2" fontId="3" fillId="9" borderId="1" xfId="1" applyNumberFormat="1" applyFont="1" applyFill="1" applyBorder="1" applyAlignment="1" applyProtection="1">
      <alignment horizontal="left" vertical="top" wrapText="1"/>
      <protection locked="0"/>
    </xf>
    <xf numFmtId="2" fontId="3" fillId="10" borderId="1" xfId="1" applyNumberFormat="1" applyFont="1" applyFill="1" applyBorder="1" applyAlignment="1">
      <alignment horizontal="left" vertical="top" wrapText="1"/>
    </xf>
    <xf numFmtId="164" fontId="3" fillId="10" borderId="1" xfId="1" applyNumberFormat="1" applyFont="1" applyFill="1" applyBorder="1" applyAlignment="1">
      <alignment horizontal="left" vertical="top" wrapText="1"/>
    </xf>
    <xf numFmtId="0" fontId="4" fillId="3" borderId="2" xfId="2" applyFont="1" applyFill="1" applyBorder="1" applyAlignment="1">
      <alignment horizontal="left" vertical="top"/>
    </xf>
    <xf numFmtId="0" fontId="4" fillId="3" borderId="1" xfId="2" applyFont="1" applyFill="1" applyBorder="1" applyAlignment="1">
      <alignment horizontal="left" vertical="top"/>
    </xf>
    <xf numFmtId="0" fontId="4" fillId="4" borderId="1" xfId="2" applyFont="1" applyFill="1" applyBorder="1" applyAlignment="1">
      <alignment horizontal="left" vertical="top"/>
    </xf>
    <xf numFmtId="0" fontId="4" fillId="4" borderId="2" xfId="2" applyFont="1" applyFill="1" applyBorder="1" applyAlignment="1">
      <alignment horizontal="left" vertical="top"/>
    </xf>
    <xf numFmtId="0" fontId="4" fillId="5" borderId="1" xfId="2" applyFont="1" applyFill="1" applyBorder="1" applyAlignment="1">
      <alignment horizontal="left" vertical="top"/>
    </xf>
    <xf numFmtId="0" fontId="4" fillId="6" borderId="1" xfId="2" applyFont="1" applyFill="1" applyBorder="1" applyAlignment="1">
      <alignment horizontal="left" vertical="top"/>
    </xf>
    <xf numFmtId="0" fontId="4" fillId="6" borderId="2" xfId="2" applyFont="1" applyFill="1" applyBorder="1" applyAlignment="1">
      <alignment horizontal="left" vertical="top"/>
    </xf>
    <xf numFmtId="0" fontId="4" fillId="7" borderId="1" xfId="2" applyFont="1" applyFill="1" applyBorder="1" applyAlignment="1">
      <alignment horizontal="left" vertical="top"/>
    </xf>
    <xf numFmtId="2" fontId="4" fillId="7" borderId="1" xfId="2" applyNumberFormat="1" applyFont="1" applyFill="1" applyBorder="1" applyAlignment="1">
      <alignment horizontal="left" vertical="top"/>
    </xf>
    <xf numFmtId="2" fontId="5" fillId="8" borderId="1" xfId="1" applyNumberFormat="1" applyFont="1" applyFill="1" applyBorder="1" applyAlignment="1" applyProtection="1">
      <alignment horizontal="left" vertical="top"/>
      <protection locked="0"/>
    </xf>
    <xf numFmtId="0" fontId="5" fillId="9" borderId="2" xfId="1" applyFont="1" applyFill="1" applyBorder="1" applyAlignment="1" applyProtection="1">
      <alignment horizontal="left" vertical="top"/>
      <protection locked="0"/>
    </xf>
    <xf numFmtId="0" fontId="5" fillId="9" borderId="1" xfId="1" applyFont="1" applyFill="1" applyBorder="1" applyAlignment="1" applyProtection="1">
      <alignment horizontal="left" vertical="top"/>
      <protection locked="0"/>
    </xf>
    <xf numFmtId="2" fontId="5" fillId="10" borderId="1" xfId="1" applyNumberFormat="1" applyFont="1" applyFill="1" applyBorder="1" applyAlignment="1">
      <alignment horizontal="left" vertical="top"/>
    </xf>
    <xf numFmtId="165" fontId="5" fillId="10" borderId="1" xfId="1" applyNumberFormat="1" applyFont="1" applyFill="1" applyBorder="1" applyAlignment="1">
      <alignment horizontal="left" vertical="top"/>
    </xf>
    <xf numFmtId="0" fontId="5" fillId="2" borderId="1" xfId="2" applyFont="1" applyFill="1" applyBorder="1" applyAlignment="1">
      <alignment horizontal="left" vertical="top"/>
    </xf>
    <xf numFmtId="0" fontId="5" fillId="3" borderId="1" xfId="2" applyFont="1" applyFill="1" applyBorder="1" applyAlignment="1">
      <alignment horizontal="left" vertical="top"/>
    </xf>
    <xf numFmtId="2" fontId="5" fillId="3" borderId="1" xfId="2" applyNumberFormat="1" applyFont="1" applyFill="1" applyBorder="1" applyAlignment="1">
      <alignment horizontal="left" vertical="top"/>
    </xf>
    <xf numFmtId="0" fontId="6" fillId="4" borderId="1" xfId="2" applyFont="1" applyFill="1" applyBorder="1" applyAlignment="1">
      <alignment horizontal="left" vertical="top"/>
    </xf>
    <xf numFmtId="0" fontId="5" fillId="4" borderId="1" xfId="2" applyFont="1" applyFill="1" applyBorder="1" applyAlignment="1">
      <alignment horizontal="left" vertical="top"/>
    </xf>
    <xf numFmtId="1" fontId="7" fillId="4" borderId="1" xfId="2" applyNumberFormat="1" applyFont="1" applyFill="1" applyBorder="1" applyAlignment="1">
      <alignment horizontal="left" vertical="top"/>
    </xf>
    <xf numFmtId="0" fontId="7" fillId="5" borderId="1" xfId="2" applyFont="1" applyFill="1" applyBorder="1" applyAlignment="1">
      <alignment horizontal="left" vertical="top"/>
    </xf>
    <xf numFmtId="0" fontId="7" fillId="7" borderId="1" xfId="2" applyFont="1" applyFill="1" applyBorder="1" applyAlignment="1">
      <alignment horizontal="left" vertical="top"/>
    </xf>
    <xf numFmtId="0" fontId="5" fillId="7" borderId="1" xfId="2" applyFont="1" applyFill="1" applyBorder="1" applyAlignment="1">
      <alignment horizontal="left" vertical="top"/>
    </xf>
    <xf numFmtId="0" fontId="7" fillId="8" borderId="1" xfId="2" applyFont="1" applyFill="1" applyBorder="1" applyAlignment="1">
      <alignment horizontal="left" vertical="top"/>
    </xf>
    <xf numFmtId="0" fontId="5" fillId="8" borderId="1" xfId="2" applyFont="1" applyFill="1" applyBorder="1" applyAlignment="1">
      <alignment horizontal="left" vertical="top"/>
    </xf>
    <xf numFmtId="0" fontId="5" fillId="9" borderId="1" xfId="2" applyFont="1" applyFill="1" applyBorder="1" applyAlignment="1">
      <alignment horizontal="left" vertical="top"/>
    </xf>
    <xf numFmtId="0" fontId="7" fillId="9" borderId="1" xfId="2" applyFont="1" applyFill="1" applyBorder="1" applyAlignment="1">
      <alignment horizontal="left" vertical="top"/>
    </xf>
    <xf numFmtId="165" fontId="5" fillId="10" borderId="1" xfId="2" applyNumberFormat="1" applyFont="1" applyFill="1" applyBorder="1" applyAlignment="1">
      <alignment horizontal="left" vertical="top"/>
    </xf>
    <xf numFmtId="165" fontId="7" fillId="10" borderId="1" xfId="2" applyNumberFormat="1" applyFont="1" applyFill="1" applyBorder="1" applyAlignment="1">
      <alignment horizontal="left" vertical="top"/>
    </xf>
    <xf numFmtId="0" fontId="4" fillId="2" borderId="1" xfId="2" applyFont="1" applyFill="1" applyBorder="1" applyAlignment="1">
      <alignment horizontal="left" vertical="top"/>
    </xf>
    <xf numFmtId="164" fontId="5" fillId="10" borderId="1" xfId="1" applyNumberFormat="1" applyFont="1" applyFill="1" applyBorder="1" applyAlignment="1">
      <alignment horizontal="left" vertical="top"/>
    </xf>
    <xf numFmtId="0" fontId="7" fillId="2" borderId="1" xfId="2" applyFont="1" applyFill="1" applyBorder="1" applyAlignment="1">
      <alignment horizontal="left" vertical="top"/>
    </xf>
    <xf numFmtId="0" fontId="7" fillId="3" borderId="1" xfId="2" applyFont="1" applyFill="1" applyBorder="1" applyAlignment="1">
      <alignment horizontal="left" vertical="top"/>
    </xf>
    <xf numFmtId="2" fontId="7" fillId="3" borderId="1" xfId="2" applyNumberFormat="1" applyFont="1" applyFill="1" applyBorder="1" applyAlignment="1">
      <alignment horizontal="left" vertical="top"/>
    </xf>
    <xf numFmtId="0" fontId="7" fillId="4" borderId="1" xfId="2" applyFont="1" applyFill="1" applyBorder="1" applyAlignment="1">
      <alignment horizontal="left" vertical="top"/>
    </xf>
    <xf numFmtId="0" fontId="9" fillId="6" borderId="1" xfId="2" applyFont="1" applyFill="1" applyBorder="1" applyAlignment="1">
      <alignment horizontal="left" vertical="top"/>
    </xf>
    <xf numFmtId="0" fontId="7" fillId="9" borderId="1" xfId="2" quotePrefix="1" applyFont="1" applyFill="1" applyBorder="1" applyAlignment="1">
      <alignment horizontal="left" vertical="top"/>
    </xf>
    <xf numFmtId="2" fontId="7" fillId="10" borderId="1" xfId="2" applyNumberFormat="1" applyFont="1" applyFill="1" applyBorder="1" applyAlignment="1">
      <alignment horizontal="left" vertical="top"/>
    </xf>
    <xf numFmtId="0" fontId="0" fillId="11" borderId="1" xfId="0" applyFill="1" applyBorder="1"/>
    <xf numFmtId="0" fontId="1" fillId="11" borderId="1" xfId="2" applyFill="1" applyBorder="1"/>
    <xf numFmtId="0" fontId="5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11" fillId="6" borderId="1" xfId="2" applyFont="1" applyFill="1" applyBorder="1" applyAlignment="1">
      <alignment horizontal="left" vertical="top"/>
    </xf>
  </cellXfs>
  <cellStyles count="3">
    <cellStyle name="Normal_LA 2" xfId="1" xr:uid="{6EBDEF79-8399-8248-9475-7A42B9A66AE7}"/>
    <cellStyle name="Normale" xfId="0" builtinId="0"/>
    <cellStyle name="Normale 2" xfId="2" xr:uid="{C8F50156-C62E-4749-8C7B-734F13BB22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microsoft.com/office/2019/04/relationships/namedSheetView" Target="../namedSheetViews/namedSheetView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59E4A-E53D-634D-ADC8-5BD43248DFB5}">
  <dimension ref="A1:AL17"/>
  <sheetViews>
    <sheetView tabSelected="1" workbookViewId="0">
      <selection activeCell="P22" sqref="P22"/>
    </sheetView>
  </sheetViews>
  <sheetFormatPr baseColWidth="10" defaultColWidth="11" defaultRowHeight="16"/>
  <cols>
    <col min="4" max="4" width="33.83203125" bestFit="1" customWidth="1"/>
    <col min="14" max="14" width="50.33203125" bestFit="1" customWidth="1"/>
    <col min="30" max="30" width="27.6640625" bestFit="1" customWidth="1"/>
  </cols>
  <sheetData>
    <row r="1" spans="1:38" ht="60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7" t="s">
        <v>24</v>
      </c>
      <c r="Z1" s="7" t="s">
        <v>25</v>
      </c>
      <c r="AA1" s="7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8" t="s">
        <v>34</v>
      </c>
      <c r="AJ1" s="9" t="s">
        <v>35</v>
      </c>
      <c r="AK1" s="10" t="s">
        <v>36</v>
      </c>
      <c r="AL1" s="10" t="s">
        <v>37</v>
      </c>
    </row>
    <row r="2" spans="1:38">
      <c r="A2" s="50">
        <v>1</v>
      </c>
      <c r="B2" s="25" t="s">
        <v>48</v>
      </c>
      <c r="C2" s="51" t="s">
        <v>39</v>
      </c>
      <c r="D2" s="26" t="s">
        <v>50</v>
      </c>
      <c r="E2" s="27">
        <v>41.78</v>
      </c>
      <c r="F2" s="27">
        <v>12.25</v>
      </c>
      <c r="G2" s="28" t="s">
        <v>51</v>
      </c>
      <c r="H2" s="29">
        <v>2115</v>
      </c>
      <c r="I2" s="29">
        <v>30</v>
      </c>
      <c r="J2" s="30">
        <v>2147</v>
      </c>
      <c r="K2" s="30">
        <v>142</v>
      </c>
      <c r="L2" s="30">
        <v>-142</v>
      </c>
      <c r="M2" s="31" t="s">
        <v>52</v>
      </c>
      <c r="N2" s="16" t="s">
        <v>53</v>
      </c>
      <c r="O2" s="17">
        <v>0</v>
      </c>
      <c r="P2" s="16">
        <f t="shared" ref="P2" si="0">O2/2</f>
        <v>0</v>
      </c>
      <c r="Q2" s="17">
        <v>0</v>
      </c>
      <c r="R2" s="32">
        <f t="shared" ref="R2" si="1">(AA2-Y2)/4</f>
        <v>0.1</v>
      </c>
      <c r="S2" s="32">
        <v>0.1</v>
      </c>
      <c r="T2" s="32"/>
      <c r="U2" s="32"/>
      <c r="V2" s="33">
        <v>-0.8</v>
      </c>
      <c r="W2" s="33"/>
      <c r="X2" s="33"/>
      <c r="Y2" s="34">
        <v>-0.2</v>
      </c>
      <c r="Z2" s="34">
        <v>0</v>
      </c>
      <c r="AA2" s="35">
        <v>0.2</v>
      </c>
      <c r="AB2" s="36">
        <v>0</v>
      </c>
      <c r="AC2" s="36" t="s">
        <v>54</v>
      </c>
      <c r="AD2" s="36" t="s">
        <v>106</v>
      </c>
      <c r="AE2" s="37" t="s">
        <v>55</v>
      </c>
      <c r="AF2" s="36"/>
      <c r="AG2" s="36" t="s">
        <v>56</v>
      </c>
      <c r="AH2" s="36">
        <v>0</v>
      </c>
      <c r="AI2" s="36">
        <v>0</v>
      </c>
      <c r="AJ2" s="38">
        <v>-0.8</v>
      </c>
      <c r="AK2" s="39">
        <v>0.2</v>
      </c>
      <c r="AL2" s="24">
        <v>-0.2</v>
      </c>
    </row>
    <row r="3" spans="1:38">
      <c r="A3" s="49">
        <v>2</v>
      </c>
      <c r="B3" s="40" t="s">
        <v>38</v>
      </c>
      <c r="C3" s="52" t="s">
        <v>49</v>
      </c>
      <c r="D3" s="11" t="s">
        <v>97</v>
      </c>
      <c r="E3" s="11">
        <v>41.408499999999997</v>
      </c>
      <c r="F3" s="11">
        <v>12.764799999999999</v>
      </c>
      <c r="G3" s="13" t="s">
        <v>40</v>
      </c>
      <c r="H3" s="14">
        <v>2000</v>
      </c>
      <c r="I3" s="14">
        <v>50</v>
      </c>
      <c r="J3" s="14">
        <v>2000</v>
      </c>
      <c r="K3" s="14">
        <v>50</v>
      </c>
      <c r="L3" s="14">
        <v>50</v>
      </c>
      <c r="M3" s="15" t="s">
        <v>41</v>
      </c>
      <c r="N3" s="16" t="s">
        <v>42</v>
      </c>
      <c r="O3" s="17">
        <v>0</v>
      </c>
      <c r="P3" s="17">
        <v>0</v>
      </c>
      <c r="Q3" s="17">
        <v>0</v>
      </c>
      <c r="R3" s="18">
        <v>0.05</v>
      </c>
      <c r="S3" s="18">
        <v>0.05</v>
      </c>
      <c r="T3" s="18">
        <v>0</v>
      </c>
      <c r="U3" s="18">
        <v>0</v>
      </c>
      <c r="V3" s="19">
        <f>(-0.02-0.19)/2</f>
        <v>-0.105</v>
      </c>
      <c r="W3" s="18">
        <v>0.05</v>
      </c>
      <c r="X3" s="18">
        <v>0.05</v>
      </c>
      <c r="Y3" s="20">
        <v>-0.2</v>
      </c>
      <c r="Z3" s="20">
        <v>0</v>
      </c>
      <c r="AA3" s="20">
        <v>0.2</v>
      </c>
      <c r="AB3" s="21">
        <v>0</v>
      </c>
      <c r="AC3" s="22" t="s">
        <v>43</v>
      </c>
      <c r="AD3" s="22" t="s">
        <v>44</v>
      </c>
      <c r="AE3" s="22" t="s">
        <v>45</v>
      </c>
      <c r="AF3" s="22" t="s">
        <v>46</v>
      </c>
      <c r="AG3" s="22" t="s">
        <v>47</v>
      </c>
      <c r="AH3" s="21">
        <v>0.4</v>
      </c>
      <c r="AI3" s="21">
        <v>0.2</v>
      </c>
      <c r="AJ3" s="23">
        <f>V3-AH3</f>
        <v>-0.505</v>
      </c>
      <c r="AK3" s="24">
        <f>SQRT(R3^2+S3^2+T3^2+U3^2+W3^2)</f>
        <v>8.6602540378443879E-2</v>
      </c>
      <c r="AL3" s="24">
        <f>AK3*-1</f>
        <v>-8.6602540378443879E-2</v>
      </c>
    </row>
    <row r="4" spans="1:38">
      <c r="A4" s="50">
        <v>3</v>
      </c>
      <c r="B4" s="40" t="s">
        <v>57</v>
      </c>
      <c r="C4" s="51" t="s">
        <v>58</v>
      </c>
      <c r="D4" s="12" t="s">
        <v>98</v>
      </c>
      <c r="E4" s="12">
        <v>41.250629000000004</v>
      </c>
      <c r="F4" s="12">
        <v>13.448796</v>
      </c>
      <c r="G4" s="13" t="s">
        <v>40</v>
      </c>
      <c r="H4" s="13">
        <v>2000</v>
      </c>
      <c r="I4" s="13">
        <v>50</v>
      </c>
      <c r="J4" s="13">
        <v>2000</v>
      </c>
      <c r="K4" s="13">
        <v>50</v>
      </c>
      <c r="L4" s="13">
        <v>-50</v>
      </c>
      <c r="M4" s="31" t="s">
        <v>59</v>
      </c>
      <c r="N4" s="16" t="s">
        <v>42</v>
      </c>
      <c r="O4" s="16">
        <v>0</v>
      </c>
      <c r="P4" s="16">
        <v>0</v>
      </c>
      <c r="Q4" s="16">
        <v>0</v>
      </c>
      <c r="R4" s="18">
        <v>0.05</v>
      </c>
      <c r="S4" s="18">
        <v>0.05</v>
      </c>
      <c r="T4" s="18">
        <v>0</v>
      </c>
      <c r="U4" s="18">
        <v>0</v>
      </c>
      <c r="V4" s="18">
        <v>-0.06</v>
      </c>
      <c r="W4" s="18">
        <v>0.05</v>
      </c>
      <c r="X4" s="18">
        <v>0.05</v>
      </c>
      <c r="Y4" s="20">
        <v>-0.2</v>
      </c>
      <c r="Z4" s="20">
        <v>0</v>
      </c>
      <c r="AA4" s="20">
        <v>0.2</v>
      </c>
      <c r="AB4" s="22">
        <v>0</v>
      </c>
      <c r="AC4" s="37" t="s">
        <v>54</v>
      </c>
      <c r="AD4" s="22" t="s">
        <v>60</v>
      </c>
      <c r="AE4" s="22" t="s">
        <v>45</v>
      </c>
      <c r="AF4" s="22" t="s">
        <v>61</v>
      </c>
      <c r="AG4" s="22" t="s">
        <v>62</v>
      </c>
      <c r="AH4" s="22">
        <v>0.5</v>
      </c>
      <c r="AI4" s="22">
        <v>0.2</v>
      </c>
      <c r="AJ4" s="23">
        <f>V4-AH4</f>
        <v>-0.56000000000000005</v>
      </c>
      <c r="AK4" s="24">
        <f>SQRT(R4^2+S4^2+T4^2+U4^2+W4^2)</f>
        <v>8.6602540378443879E-2</v>
      </c>
      <c r="AL4" s="24">
        <f>AK4*-1</f>
        <v>-8.6602540378443879E-2</v>
      </c>
    </row>
    <row r="5" spans="1:38">
      <c r="A5" s="49">
        <v>4</v>
      </c>
      <c r="B5" s="40" t="s">
        <v>57</v>
      </c>
      <c r="C5" s="51" t="s">
        <v>58</v>
      </c>
      <c r="D5" s="12" t="s">
        <v>63</v>
      </c>
      <c r="E5" s="12">
        <v>41.255408000000003</v>
      </c>
      <c r="F5" s="12">
        <v>13.608394000000001</v>
      </c>
      <c r="G5" s="13" t="s">
        <v>40</v>
      </c>
      <c r="H5" s="13">
        <v>2000</v>
      </c>
      <c r="I5" s="13">
        <v>50</v>
      </c>
      <c r="J5" s="13">
        <v>2000</v>
      </c>
      <c r="K5" s="13">
        <v>50</v>
      </c>
      <c r="L5" s="13">
        <v>-50</v>
      </c>
      <c r="M5" s="31" t="s">
        <v>59</v>
      </c>
      <c r="N5" s="16" t="s">
        <v>64</v>
      </c>
      <c r="O5" s="16">
        <v>0</v>
      </c>
      <c r="P5" s="16">
        <v>0</v>
      </c>
      <c r="Q5" s="16">
        <v>0</v>
      </c>
      <c r="R5" s="18">
        <v>0.05</v>
      </c>
      <c r="S5" s="18">
        <v>0.05</v>
      </c>
      <c r="T5" s="18">
        <v>0.2</v>
      </c>
      <c r="U5" s="18">
        <v>0</v>
      </c>
      <c r="V5" s="18">
        <v>-0.15</v>
      </c>
      <c r="W5" s="18">
        <v>0.21299999999999999</v>
      </c>
      <c r="X5" s="18">
        <v>0.21299999999999999</v>
      </c>
      <c r="Y5" s="20">
        <v>-0.2</v>
      </c>
      <c r="Z5" s="20">
        <v>0</v>
      </c>
      <c r="AA5" s="20">
        <v>0.2</v>
      </c>
      <c r="AB5" s="37">
        <v>0</v>
      </c>
      <c r="AC5" s="37" t="s">
        <v>54</v>
      </c>
      <c r="AD5" s="22" t="s">
        <v>44</v>
      </c>
      <c r="AE5" s="22" t="s">
        <v>45</v>
      </c>
      <c r="AF5" s="22" t="s">
        <v>46</v>
      </c>
      <c r="AG5" s="22" t="s">
        <v>65</v>
      </c>
      <c r="AH5" s="22">
        <v>0.4</v>
      </c>
      <c r="AI5" s="22">
        <v>0.2</v>
      </c>
      <c r="AJ5" s="23">
        <f>V5-AH5</f>
        <v>-0.55000000000000004</v>
      </c>
      <c r="AK5" s="41">
        <v>0.29099999999999998</v>
      </c>
      <c r="AL5" s="41">
        <v>-0.29099999999999998</v>
      </c>
    </row>
    <row r="6" spans="1:38">
      <c r="A6" s="49">
        <v>5</v>
      </c>
      <c r="B6" s="40" t="s">
        <v>57</v>
      </c>
      <c r="C6" s="51" t="s">
        <v>58</v>
      </c>
      <c r="D6" s="12" t="s">
        <v>66</v>
      </c>
      <c r="E6" s="12">
        <v>41.247948999999998</v>
      </c>
      <c r="F6" s="12">
        <v>13.674871</v>
      </c>
      <c r="G6" s="13" t="s">
        <v>40</v>
      </c>
      <c r="H6" s="13">
        <v>2000</v>
      </c>
      <c r="I6" s="13">
        <v>50</v>
      </c>
      <c r="J6" s="13">
        <v>2000</v>
      </c>
      <c r="K6" s="13">
        <v>50</v>
      </c>
      <c r="L6" s="13">
        <v>-50</v>
      </c>
      <c r="M6" s="31" t="s">
        <v>59</v>
      </c>
      <c r="N6" s="16" t="s">
        <v>42</v>
      </c>
      <c r="O6" s="16">
        <v>0</v>
      </c>
      <c r="P6" s="16">
        <v>0</v>
      </c>
      <c r="Q6" s="16">
        <v>0</v>
      </c>
      <c r="R6" s="18">
        <v>0.05</v>
      </c>
      <c r="S6" s="18">
        <v>0.05</v>
      </c>
      <c r="T6" s="18">
        <v>0</v>
      </c>
      <c r="U6" s="18">
        <v>0</v>
      </c>
      <c r="V6" s="18">
        <v>-0.09</v>
      </c>
      <c r="W6" s="18">
        <v>0.05</v>
      </c>
      <c r="X6" s="18">
        <v>0.05</v>
      </c>
      <c r="Y6" s="20">
        <v>-0.2</v>
      </c>
      <c r="Z6" s="20">
        <v>0</v>
      </c>
      <c r="AA6" s="20">
        <v>0.2</v>
      </c>
      <c r="AB6" s="37">
        <v>0</v>
      </c>
      <c r="AC6" s="37" t="s">
        <v>54</v>
      </c>
      <c r="AD6" s="22" t="s">
        <v>44</v>
      </c>
      <c r="AE6" s="22" t="s">
        <v>45</v>
      </c>
      <c r="AF6" s="22" t="s">
        <v>46</v>
      </c>
      <c r="AG6" s="22" t="s">
        <v>65</v>
      </c>
      <c r="AH6" s="22">
        <v>0.4</v>
      </c>
      <c r="AI6" s="22">
        <v>0.2</v>
      </c>
      <c r="AJ6" s="23">
        <f t="shared" ref="AJ6:AJ10" si="2">V6-AH6</f>
        <v>-0.49</v>
      </c>
      <c r="AK6" s="24">
        <f>SQRT(R6^2+S6^2+T6^2+U6^2+W6^2)</f>
        <v>8.6602540378443879E-2</v>
      </c>
      <c r="AL6" s="24">
        <f>AK6*-1</f>
        <v>-8.6602540378443879E-2</v>
      </c>
    </row>
    <row r="7" spans="1:38">
      <c r="A7" s="49">
        <v>7</v>
      </c>
      <c r="B7" s="40" t="s">
        <v>57</v>
      </c>
      <c r="C7" s="51" t="s">
        <v>58</v>
      </c>
      <c r="D7" s="12" t="s">
        <v>67</v>
      </c>
      <c r="E7" s="12">
        <v>41.251629000000001</v>
      </c>
      <c r="F7" s="12">
        <v>13.601635</v>
      </c>
      <c r="G7" s="13" t="s">
        <v>40</v>
      </c>
      <c r="H7" s="13">
        <v>2000</v>
      </c>
      <c r="I7" s="13">
        <v>50</v>
      </c>
      <c r="J7" s="13">
        <v>2000</v>
      </c>
      <c r="K7" s="13">
        <v>50</v>
      </c>
      <c r="L7" s="13">
        <v>-50</v>
      </c>
      <c r="M7" s="31" t="s">
        <v>59</v>
      </c>
      <c r="N7" s="16" t="s">
        <v>64</v>
      </c>
      <c r="O7" s="16">
        <v>0</v>
      </c>
      <c r="P7" s="16">
        <v>0</v>
      </c>
      <c r="Q7" s="16">
        <v>0</v>
      </c>
      <c r="R7" s="18">
        <v>0.05</v>
      </c>
      <c r="S7" s="18">
        <v>0.05</v>
      </c>
      <c r="T7" s="18">
        <v>0.2</v>
      </c>
      <c r="U7" s="18">
        <v>0</v>
      </c>
      <c r="V7" s="18">
        <v>-0.22</v>
      </c>
      <c r="W7" s="18">
        <v>0.21299999999999999</v>
      </c>
      <c r="X7" s="18">
        <v>0.21299999999999999</v>
      </c>
      <c r="Y7" s="20">
        <v>-0.2</v>
      </c>
      <c r="Z7" s="20">
        <v>0</v>
      </c>
      <c r="AA7" s="20">
        <v>0.2</v>
      </c>
      <c r="AB7" s="22">
        <v>0</v>
      </c>
      <c r="AC7" s="37" t="s">
        <v>54</v>
      </c>
      <c r="AD7" s="22" t="s">
        <v>68</v>
      </c>
      <c r="AE7" s="22" t="s">
        <v>45</v>
      </c>
      <c r="AF7" s="22" t="s">
        <v>46</v>
      </c>
      <c r="AG7" s="22" t="s">
        <v>65</v>
      </c>
      <c r="AH7" s="22">
        <v>0.4</v>
      </c>
      <c r="AI7" s="22">
        <v>0.2</v>
      </c>
      <c r="AJ7" s="23">
        <f t="shared" si="2"/>
        <v>-0.62</v>
      </c>
      <c r="AK7" s="41">
        <v>0.29099999999999998</v>
      </c>
      <c r="AL7" s="41">
        <v>-0.29099999999999998</v>
      </c>
    </row>
    <row r="8" spans="1:38">
      <c r="A8" s="49">
        <v>8</v>
      </c>
      <c r="B8" s="40" t="s">
        <v>57</v>
      </c>
      <c r="C8" s="51" t="s">
        <v>58</v>
      </c>
      <c r="D8" s="12" t="s">
        <v>69</v>
      </c>
      <c r="E8" s="12">
        <v>41.253069000000004</v>
      </c>
      <c r="F8" s="12">
        <v>13.605235</v>
      </c>
      <c r="G8" s="13" t="s">
        <v>40</v>
      </c>
      <c r="H8" s="13">
        <v>2000</v>
      </c>
      <c r="I8" s="13">
        <v>50</v>
      </c>
      <c r="J8" s="13">
        <v>2000</v>
      </c>
      <c r="K8" s="13">
        <v>50</v>
      </c>
      <c r="L8" s="13">
        <v>-50</v>
      </c>
      <c r="M8" s="31" t="s">
        <v>59</v>
      </c>
      <c r="N8" s="16" t="s">
        <v>64</v>
      </c>
      <c r="O8" s="16">
        <v>0</v>
      </c>
      <c r="P8" s="16">
        <v>0</v>
      </c>
      <c r="Q8" s="16">
        <v>0</v>
      </c>
      <c r="R8" s="18">
        <v>0.05</v>
      </c>
      <c r="S8" s="18">
        <v>0.05</v>
      </c>
      <c r="T8" s="18">
        <v>0.2</v>
      </c>
      <c r="U8" s="18">
        <v>0</v>
      </c>
      <c r="V8" s="18">
        <v>-0.1</v>
      </c>
      <c r="W8" s="18">
        <v>0.21299999999999999</v>
      </c>
      <c r="X8" s="18">
        <v>0.21299999999999999</v>
      </c>
      <c r="Y8" s="20">
        <v>-0.2</v>
      </c>
      <c r="Z8" s="20">
        <v>0</v>
      </c>
      <c r="AA8" s="20">
        <v>0.2</v>
      </c>
      <c r="AB8" s="22">
        <v>0</v>
      </c>
      <c r="AC8" s="37" t="s">
        <v>54</v>
      </c>
      <c r="AD8" s="22" t="s">
        <v>60</v>
      </c>
      <c r="AE8" s="22" t="s">
        <v>45</v>
      </c>
      <c r="AF8" s="22" t="s">
        <v>61</v>
      </c>
      <c r="AG8" s="22" t="s">
        <v>62</v>
      </c>
      <c r="AH8" s="22">
        <v>0.5</v>
      </c>
      <c r="AI8" s="22">
        <v>0.2</v>
      </c>
      <c r="AJ8" s="23">
        <f t="shared" si="2"/>
        <v>-0.6</v>
      </c>
      <c r="AK8" s="41">
        <v>0.29099999999999998</v>
      </c>
      <c r="AL8" s="41">
        <v>-0.29099999999999998</v>
      </c>
    </row>
    <row r="9" spans="1:38">
      <c r="A9" s="49">
        <v>9</v>
      </c>
      <c r="B9" s="40" t="s">
        <v>57</v>
      </c>
      <c r="C9" s="51" t="s">
        <v>58</v>
      </c>
      <c r="D9" s="12" t="s">
        <v>70</v>
      </c>
      <c r="E9" s="12">
        <v>41.208314000000001</v>
      </c>
      <c r="F9" s="12">
        <v>13.553006999999999</v>
      </c>
      <c r="G9" s="13" t="s">
        <v>40</v>
      </c>
      <c r="H9" s="13">
        <v>2000</v>
      </c>
      <c r="I9" s="13">
        <v>50</v>
      </c>
      <c r="J9" s="13">
        <v>2000</v>
      </c>
      <c r="K9" s="13">
        <v>50</v>
      </c>
      <c r="L9" s="13">
        <v>-50</v>
      </c>
      <c r="M9" s="31" t="s">
        <v>59</v>
      </c>
      <c r="N9" s="16" t="s">
        <v>42</v>
      </c>
      <c r="O9" s="16">
        <v>0</v>
      </c>
      <c r="P9" s="16">
        <v>0</v>
      </c>
      <c r="Q9" s="16">
        <v>0</v>
      </c>
      <c r="R9" s="18">
        <v>0.05</v>
      </c>
      <c r="S9" s="18">
        <v>0.05</v>
      </c>
      <c r="T9" s="18">
        <v>0</v>
      </c>
      <c r="U9" s="18">
        <v>0</v>
      </c>
      <c r="V9" s="18">
        <v>-0.23</v>
      </c>
      <c r="W9" s="18">
        <v>0.05</v>
      </c>
      <c r="X9" s="18">
        <v>0.05</v>
      </c>
      <c r="Y9" s="20">
        <v>-0.2</v>
      </c>
      <c r="Z9" s="20">
        <v>0</v>
      </c>
      <c r="AA9" s="20">
        <v>0.2</v>
      </c>
      <c r="AB9" s="22">
        <v>0</v>
      </c>
      <c r="AC9" s="37" t="s">
        <v>54</v>
      </c>
      <c r="AD9" s="22" t="s">
        <v>60</v>
      </c>
      <c r="AE9" s="22" t="s">
        <v>45</v>
      </c>
      <c r="AF9" s="22" t="s">
        <v>46</v>
      </c>
      <c r="AG9" s="22" t="s">
        <v>62</v>
      </c>
      <c r="AH9" s="22">
        <v>0.5</v>
      </c>
      <c r="AI9" s="22">
        <v>0.2</v>
      </c>
      <c r="AJ9" s="23">
        <f>V9-AH9</f>
        <v>-0.73</v>
      </c>
      <c r="AK9" s="24">
        <f>SQRT(R9^2+S9^2+T9^2+U9^2+W9^2)</f>
        <v>8.6602540378443879E-2</v>
      </c>
      <c r="AL9" s="24">
        <f>AK9*-1</f>
        <v>-8.6602540378443879E-2</v>
      </c>
    </row>
    <row r="10" spans="1:38">
      <c r="A10" s="49">
        <v>10</v>
      </c>
      <c r="B10" s="40" t="s">
        <v>57</v>
      </c>
      <c r="C10" s="51" t="s">
        <v>58</v>
      </c>
      <c r="D10" s="12" t="s">
        <v>99</v>
      </c>
      <c r="E10" s="12">
        <v>41.240502999999997</v>
      </c>
      <c r="F10" s="12">
        <v>13.575195000000001</v>
      </c>
      <c r="G10" s="13" t="s">
        <v>40</v>
      </c>
      <c r="H10" s="13">
        <v>2000</v>
      </c>
      <c r="I10" s="13">
        <v>50</v>
      </c>
      <c r="J10" s="13">
        <v>2000</v>
      </c>
      <c r="K10" s="13">
        <v>50</v>
      </c>
      <c r="L10" s="13">
        <v>-50</v>
      </c>
      <c r="M10" s="31" t="s">
        <v>59</v>
      </c>
      <c r="N10" s="16" t="s">
        <v>64</v>
      </c>
      <c r="O10" s="16">
        <v>0</v>
      </c>
      <c r="P10" s="16">
        <v>0</v>
      </c>
      <c r="Q10" s="16">
        <v>0</v>
      </c>
      <c r="R10" s="18">
        <v>0.05</v>
      </c>
      <c r="S10" s="18">
        <v>0.05</v>
      </c>
      <c r="T10" s="18">
        <v>0.2</v>
      </c>
      <c r="U10" s="18">
        <v>0</v>
      </c>
      <c r="V10" s="18">
        <v>-0.12</v>
      </c>
      <c r="W10" s="18">
        <v>0.21299999999999999</v>
      </c>
      <c r="X10" s="18">
        <v>0.21299999999999999</v>
      </c>
      <c r="Y10" s="20">
        <v>-0.2</v>
      </c>
      <c r="Z10" s="20">
        <v>0</v>
      </c>
      <c r="AA10" s="20">
        <v>0.2</v>
      </c>
      <c r="AB10" s="37">
        <v>0</v>
      </c>
      <c r="AC10" s="37" t="s">
        <v>54</v>
      </c>
      <c r="AD10" s="22" t="s">
        <v>44</v>
      </c>
      <c r="AE10" s="22" t="s">
        <v>45</v>
      </c>
      <c r="AF10" s="22" t="s">
        <v>46</v>
      </c>
      <c r="AG10" s="22" t="s">
        <v>65</v>
      </c>
      <c r="AH10" s="22">
        <v>0.4</v>
      </c>
      <c r="AI10" s="22">
        <v>0.2</v>
      </c>
      <c r="AJ10" s="23">
        <f t="shared" si="2"/>
        <v>-0.52</v>
      </c>
      <c r="AK10" s="41">
        <v>0.29099999999999998</v>
      </c>
      <c r="AL10" s="41">
        <v>-0.29099999999999998</v>
      </c>
    </row>
    <row r="11" spans="1:38">
      <c r="A11" s="49">
        <v>11</v>
      </c>
      <c r="B11" s="40" t="s">
        <v>38</v>
      </c>
      <c r="C11" s="51" t="s">
        <v>71</v>
      </c>
      <c r="D11" s="12" t="s">
        <v>96</v>
      </c>
      <c r="E11" s="12">
        <v>40.896000000000001</v>
      </c>
      <c r="F11" s="12">
        <v>12.9704</v>
      </c>
      <c r="G11" s="13" t="s">
        <v>40</v>
      </c>
      <c r="H11" s="13">
        <v>2000</v>
      </c>
      <c r="I11" s="13">
        <v>50</v>
      </c>
      <c r="J11" s="13">
        <v>2000</v>
      </c>
      <c r="K11" s="13">
        <v>50</v>
      </c>
      <c r="L11" s="13">
        <v>-50</v>
      </c>
      <c r="M11" s="31" t="s">
        <v>59</v>
      </c>
      <c r="N11" s="16" t="s">
        <v>42</v>
      </c>
      <c r="O11" s="16">
        <v>0</v>
      </c>
      <c r="P11" s="16">
        <v>0</v>
      </c>
      <c r="Q11" s="16">
        <v>0</v>
      </c>
      <c r="R11" s="18">
        <v>0.05</v>
      </c>
      <c r="S11" s="18">
        <v>0.05</v>
      </c>
      <c r="T11" s="18">
        <v>0</v>
      </c>
      <c r="U11" s="18">
        <v>0</v>
      </c>
      <c r="V11" s="18">
        <v>-0.95</v>
      </c>
      <c r="W11" s="18">
        <v>0.05</v>
      </c>
      <c r="X11" s="18">
        <v>0.05</v>
      </c>
      <c r="Y11" s="20">
        <v>-0.2</v>
      </c>
      <c r="Z11" s="20">
        <v>0</v>
      </c>
      <c r="AA11" s="20">
        <v>0.2</v>
      </c>
      <c r="AB11" s="22">
        <v>0</v>
      </c>
      <c r="AC11" s="37" t="s">
        <v>54</v>
      </c>
      <c r="AD11" s="22" t="s">
        <v>44</v>
      </c>
      <c r="AE11" s="22" t="s">
        <v>45</v>
      </c>
      <c r="AF11" s="22" t="s">
        <v>46</v>
      </c>
      <c r="AG11" s="22" t="s">
        <v>65</v>
      </c>
      <c r="AH11" s="22">
        <v>0.4</v>
      </c>
      <c r="AI11" s="22">
        <v>0.2</v>
      </c>
      <c r="AJ11" s="23">
        <f>V11-AH11</f>
        <v>-1.35</v>
      </c>
      <c r="AK11" s="24">
        <f>SQRT(R11^2+S11^2+T11^2+U11^2+W11^2)</f>
        <v>8.6602540378443879E-2</v>
      </c>
      <c r="AL11" s="24">
        <f>AK11*-1</f>
        <v>-8.6602540378443879E-2</v>
      </c>
    </row>
    <row r="12" spans="1:38">
      <c r="A12" s="49">
        <v>12</v>
      </c>
      <c r="B12" s="40" t="s">
        <v>72</v>
      </c>
      <c r="C12" s="51" t="s">
        <v>73</v>
      </c>
      <c r="D12" s="12" t="s">
        <v>74</v>
      </c>
      <c r="E12" s="12">
        <v>41.183</v>
      </c>
      <c r="F12" s="12">
        <v>13.829000000000001</v>
      </c>
      <c r="G12" s="13" t="s">
        <v>51</v>
      </c>
      <c r="H12" s="13">
        <v>2503</v>
      </c>
      <c r="I12" s="13">
        <v>45</v>
      </c>
      <c r="J12" s="13">
        <v>2556.5</v>
      </c>
      <c r="K12" s="13">
        <v>182.5</v>
      </c>
      <c r="L12" s="13">
        <v>-182.5</v>
      </c>
      <c r="M12" s="15" t="s">
        <v>75</v>
      </c>
      <c r="N12" s="16" t="s">
        <v>76</v>
      </c>
      <c r="O12" s="53">
        <v>0.1</v>
      </c>
      <c r="P12" s="16">
        <v>0.05</v>
      </c>
      <c r="Q12" s="16">
        <v>0.05</v>
      </c>
      <c r="R12" s="18">
        <v>0.1</v>
      </c>
      <c r="S12" s="18">
        <v>0.05</v>
      </c>
      <c r="T12" s="18">
        <v>0.2</v>
      </c>
      <c r="U12" s="18">
        <v>0</v>
      </c>
      <c r="V12" s="18">
        <v>-1.5</v>
      </c>
      <c r="W12" s="18">
        <v>0.21299999999999999</v>
      </c>
      <c r="X12" s="18">
        <v>0.21299999999999999</v>
      </c>
      <c r="Y12" s="20">
        <v>-0.2</v>
      </c>
      <c r="Z12" s="20">
        <v>0</v>
      </c>
      <c r="AA12" s="20">
        <v>0.2</v>
      </c>
      <c r="AB12" s="22">
        <v>1</v>
      </c>
      <c r="AC12" s="22" t="s">
        <v>77</v>
      </c>
      <c r="AD12" s="22" t="s">
        <v>78</v>
      </c>
      <c r="AE12" s="22" t="s">
        <v>45</v>
      </c>
      <c r="AF12" s="22" t="s">
        <v>79</v>
      </c>
      <c r="AG12" s="22" t="s">
        <v>80</v>
      </c>
      <c r="AH12" s="22" t="s">
        <v>45</v>
      </c>
      <c r="AI12" s="22" t="s">
        <v>45</v>
      </c>
      <c r="AJ12" s="23">
        <f>V12</f>
        <v>-1.5</v>
      </c>
      <c r="AK12" s="41">
        <v>0.122</v>
      </c>
      <c r="AL12" s="41">
        <v>-0.122</v>
      </c>
    </row>
    <row r="13" spans="1:38">
      <c r="A13" s="49">
        <v>13</v>
      </c>
      <c r="B13" s="42" t="s">
        <v>81</v>
      </c>
      <c r="C13" s="51" t="s">
        <v>82</v>
      </c>
      <c r="D13" s="43" t="s">
        <v>83</v>
      </c>
      <c r="E13" s="44">
        <v>40.94</v>
      </c>
      <c r="F13" s="44">
        <v>14.03</v>
      </c>
      <c r="G13" s="28" t="s">
        <v>51</v>
      </c>
      <c r="H13" s="45">
        <v>2505</v>
      </c>
      <c r="I13" s="29">
        <v>32</v>
      </c>
      <c r="J13" s="30">
        <v>2163</v>
      </c>
      <c r="K13" s="30">
        <v>145</v>
      </c>
      <c r="L13" s="30">
        <v>-145</v>
      </c>
      <c r="M13" s="31" t="s">
        <v>84</v>
      </c>
      <c r="N13" s="16" t="s">
        <v>76</v>
      </c>
      <c r="O13" s="53">
        <v>0.2</v>
      </c>
      <c r="P13" s="53">
        <f>O13/2</f>
        <v>0.1</v>
      </c>
      <c r="Q13" s="46">
        <v>0</v>
      </c>
      <c r="R13" s="32">
        <f>(AA13-Y13)/4</f>
        <v>0.1</v>
      </c>
      <c r="S13" s="32">
        <v>0.05</v>
      </c>
      <c r="T13" s="32">
        <v>0</v>
      </c>
      <c r="U13" s="32">
        <v>0</v>
      </c>
      <c r="V13" s="32">
        <v>-1.5099999999999998</v>
      </c>
      <c r="W13" s="32">
        <v>0.122</v>
      </c>
      <c r="X13" s="32">
        <v>0.122</v>
      </c>
      <c r="Y13" s="34">
        <v>-0.2</v>
      </c>
      <c r="Z13" s="34">
        <v>0</v>
      </c>
      <c r="AA13" s="35">
        <v>0.2</v>
      </c>
      <c r="AB13" s="36">
        <v>0</v>
      </c>
      <c r="AC13" s="36" t="s">
        <v>54</v>
      </c>
      <c r="AD13" s="37" t="s">
        <v>85</v>
      </c>
      <c r="AE13" s="37" t="s">
        <v>86</v>
      </c>
      <c r="AF13" s="37"/>
      <c r="AG13" s="36" t="s">
        <v>87</v>
      </c>
      <c r="AH13" s="47">
        <v>-0.5</v>
      </c>
      <c r="AI13" s="47">
        <v>0.5</v>
      </c>
      <c r="AJ13" s="48">
        <v>-1.0099999999999998</v>
      </c>
      <c r="AK13" s="39">
        <v>0.5</v>
      </c>
      <c r="AL13" s="24">
        <v>-0.5</v>
      </c>
    </row>
    <row r="14" spans="1:38">
      <c r="A14" s="49">
        <v>15</v>
      </c>
      <c r="B14" s="40" t="s">
        <v>88</v>
      </c>
      <c r="C14" s="51" t="s">
        <v>89</v>
      </c>
      <c r="D14" s="12" t="s">
        <v>100</v>
      </c>
      <c r="E14" s="12">
        <v>40.6282</v>
      </c>
      <c r="F14" s="12">
        <v>14.3683</v>
      </c>
      <c r="G14" s="13" t="s">
        <v>40</v>
      </c>
      <c r="H14" s="13">
        <v>1950</v>
      </c>
      <c r="I14" s="13">
        <v>10</v>
      </c>
      <c r="J14" s="13">
        <v>1950</v>
      </c>
      <c r="K14" s="13">
        <v>10</v>
      </c>
      <c r="L14" s="13">
        <v>10</v>
      </c>
      <c r="M14" s="15" t="s">
        <v>59</v>
      </c>
      <c r="N14" s="16" t="s">
        <v>64</v>
      </c>
      <c r="O14" s="16">
        <v>0.01</v>
      </c>
      <c r="P14" s="16">
        <v>0</v>
      </c>
      <c r="Q14" s="16">
        <v>0</v>
      </c>
      <c r="R14" s="18">
        <v>0.05</v>
      </c>
      <c r="S14" s="18">
        <v>0.05</v>
      </c>
      <c r="T14" s="18">
        <v>0.2</v>
      </c>
      <c r="U14" s="18">
        <v>0</v>
      </c>
      <c r="V14" s="18">
        <v>-0.8</v>
      </c>
      <c r="W14" s="18">
        <v>0.21199999999999999</v>
      </c>
      <c r="X14" s="18">
        <v>0.21199999999999999</v>
      </c>
      <c r="Y14" s="20">
        <v>0.2</v>
      </c>
      <c r="Z14" s="20">
        <v>0</v>
      </c>
      <c r="AA14" s="20">
        <v>0.2</v>
      </c>
      <c r="AB14" s="22">
        <v>0</v>
      </c>
      <c r="AC14" s="22" t="s">
        <v>43</v>
      </c>
      <c r="AD14" s="22" t="s">
        <v>68</v>
      </c>
      <c r="AE14" s="22" t="s">
        <v>45</v>
      </c>
      <c r="AF14" s="22" t="s">
        <v>46</v>
      </c>
      <c r="AG14" s="22" t="s">
        <v>65</v>
      </c>
      <c r="AH14" s="22">
        <v>0.4</v>
      </c>
      <c r="AI14" s="22">
        <v>0</v>
      </c>
      <c r="AJ14" s="23">
        <v>-1.2</v>
      </c>
      <c r="AK14" s="24">
        <v>0.21199999999999999</v>
      </c>
      <c r="AL14" s="24">
        <v>-0.21199999999999999</v>
      </c>
    </row>
    <row r="15" spans="1:38">
      <c r="A15" s="49">
        <v>16</v>
      </c>
      <c r="B15" s="40" t="s">
        <v>88</v>
      </c>
      <c r="C15" s="51" t="s">
        <v>89</v>
      </c>
      <c r="D15" s="12" t="s">
        <v>101</v>
      </c>
      <c r="E15" s="12">
        <v>40.633699999999997</v>
      </c>
      <c r="F15" s="12">
        <v>14.352</v>
      </c>
      <c r="G15" s="13" t="s">
        <v>40</v>
      </c>
      <c r="H15" s="13">
        <v>1950</v>
      </c>
      <c r="I15" s="13">
        <v>20</v>
      </c>
      <c r="J15" s="13">
        <v>1950</v>
      </c>
      <c r="K15" s="13">
        <v>20</v>
      </c>
      <c r="L15" s="13">
        <v>20</v>
      </c>
      <c r="M15" s="15" t="s">
        <v>41</v>
      </c>
      <c r="N15" s="16" t="s">
        <v>90</v>
      </c>
      <c r="O15" s="16">
        <v>0.01</v>
      </c>
      <c r="P15" s="16">
        <v>0</v>
      </c>
      <c r="Q15" s="16">
        <v>0</v>
      </c>
      <c r="R15" s="18">
        <v>0.05</v>
      </c>
      <c r="S15" s="18">
        <v>0.05</v>
      </c>
      <c r="T15" s="18">
        <v>0</v>
      </c>
      <c r="U15" s="18">
        <v>0</v>
      </c>
      <c r="V15" s="18">
        <v>-0.93</v>
      </c>
      <c r="W15" s="18">
        <v>0.05</v>
      </c>
      <c r="X15" s="18">
        <v>0.05</v>
      </c>
      <c r="Y15" s="20">
        <v>0.2</v>
      </c>
      <c r="Z15" s="20">
        <v>0</v>
      </c>
      <c r="AA15" s="20">
        <v>0.2</v>
      </c>
      <c r="AB15" s="22">
        <v>0</v>
      </c>
      <c r="AC15" s="22" t="s">
        <v>43</v>
      </c>
      <c r="AD15" s="22" t="s">
        <v>105</v>
      </c>
      <c r="AE15" s="22" t="s">
        <v>45</v>
      </c>
      <c r="AF15" s="22" t="s">
        <v>46</v>
      </c>
      <c r="AG15" s="22" t="s">
        <v>91</v>
      </c>
      <c r="AH15" s="22">
        <v>0.3</v>
      </c>
      <c r="AI15" s="22">
        <v>0.3</v>
      </c>
      <c r="AJ15" s="23">
        <v>-1.2</v>
      </c>
      <c r="AK15" s="24">
        <f>SQRT(R15^2+S15^2+T15^2+U15^2+W15^2)</f>
        <v>8.6602540378443879E-2</v>
      </c>
      <c r="AL15" s="24">
        <f>AK15*-1</f>
        <v>-8.6602540378443879E-2</v>
      </c>
    </row>
    <row r="16" spans="1:38">
      <c r="A16" s="49">
        <v>17</v>
      </c>
      <c r="B16" s="40" t="s">
        <v>92</v>
      </c>
      <c r="C16" s="51" t="s">
        <v>89</v>
      </c>
      <c r="D16" s="12" t="s">
        <v>103</v>
      </c>
      <c r="E16" s="12">
        <v>40.569299999999998</v>
      </c>
      <c r="F16" s="12">
        <v>14.3245</v>
      </c>
      <c r="G16" s="13" t="s">
        <v>40</v>
      </c>
      <c r="H16" s="13">
        <v>1950</v>
      </c>
      <c r="I16" s="13">
        <v>20</v>
      </c>
      <c r="J16" s="13">
        <v>1950</v>
      </c>
      <c r="K16" s="13">
        <v>20</v>
      </c>
      <c r="L16" s="13">
        <v>20</v>
      </c>
      <c r="M16" s="15" t="s">
        <v>41</v>
      </c>
      <c r="N16" s="16" t="s">
        <v>93</v>
      </c>
      <c r="O16" s="16">
        <v>0.01</v>
      </c>
      <c r="P16" s="16">
        <v>0</v>
      </c>
      <c r="Q16" s="16">
        <v>0</v>
      </c>
      <c r="R16" s="18">
        <v>0.05</v>
      </c>
      <c r="S16" s="18">
        <v>0.05</v>
      </c>
      <c r="T16" s="18">
        <v>0.2</v>
      </c>
      <c r="U16" s="18">
        <v>0</v>
      </c>
      <c r="V16" s="18">
        <v>-0.5</v>
      </c>
      <c r="W16" s="18">
        <v>0.21199999999999999</v>
      </c>
      <c r="X16" s="18">
        <v>0.21199999999999999</v>
      </c>
      <c r="Y16" s="20">
        <v>0.2</v>
      </c>
      <c r="Z16" s="20">
        <v>0</v>
      </c>
      <c r="AA16" s="20">
        <v>0.2</v>
      </c>
      <c r="AB16" s="22">
        <v>0</v>
      </c>
      <c r="AC16" s="22" t="s">
        <v>43</v>
      </c>
      <c r="AD16" s="22" t="s">
        <v>107</v>
      </c>
      <c r="AE16" s="22" t="s">
        <v>45</v>
      </c>
      <c r="AF16" s="22" t="s">
        <v>46</v>
      </c>
      <c r="AG16" s="22" t="s">
        <v>94</v>
      </c>
      <c r="AH16" s="22">
        <v>0.6</v>
      </c>
      <c r="AI16" s="22">
        <v>0.6</v>
      </c>
      <c r="AJ16" s="23">
        <v>-1.1000000000000001</v>
      </c>
      <c r="AK16" s="24">
        <v>0.63600000000000001</v>
      </c>
      <c r="AL16" s="24">
        <v>-0.63600000000000001</v>
      </c>
    </row>
    <row r="17" spans="1:38">
      <c r="A17" s="49">
        <v>18</v>
      </c>
      <c r="B17" s="40" t="s">
        <v>38</v>
      </c>
      <c r="C17" s="51" t="s">
        <v>95</v>
      </c>
      <c r="D17" s="12" t="s">
        <v>102</v>
      </c>
      <c r="E17" s="11">
        <v>40.267699999999998</v>
      </c>
      <c r="F17" s="11">
        <v>14.9321</v>
      </c>
      <c r="G17" s="13" t="s">
        <v>40</v>
      </c>
      <c r="H17" s="13">
        <v>1950</v>
      </c>
      <c r="I17" s="13">
        <v>20</v>
      </c>
      <c r="J17" s="13">
        <v>1950</v>
      </c>
      <c r="K17" s="13">
        <v>20</v>
      </c>
      <c r="L17" s="13">
        <v>20</v>
      </c>
      <c r="M17" s="15" t="s">
        <v>41</v>
      </c>
      <c r="N17" s="16" t="s">
        <v>42</v>
      </c>
      <c r="O17" s="17">
        <v>0</v>
      </c>
      <c r="P17" s="17">
        <v>0</v>
      </c>
      <c r="Q17" s="17">
        <v>0</v>
      </c>
      <c r="R17" s="18">
        <v>0.05</v>
      </c>
      <c r="S17" s="18">
        <v>0.05</v>
      </c>
      <c r="T17" s="18">
        <v>0</v>
      </c>
      <c r="U17" s="18">
        <v>0</v>
      </c>
      <c r="V17" s="18">
        <v>-0.05</v>
      </c>
      <c r="W17" s="18">
        <v>0.05</v>
      </c>
      <c r="X17" s="18">
        <v>0.05</v>
      </c>
      <c r="Y17" s="20">
        <v>-0.2</v>
      </c>
      <c r="Z17" s="20">
        <v>0</v>
      </c>
      <c r="AA17" s="20">
        <v>0.2</v>
      </c>
      <c r="AB17" s="21">
        <v>0</v>
      </c>
      <c r="AC17" s="22" t="s">
        <v>43</v>
      </c>
      <c r="AD17" s="21" t="s">
        <v>104</v>
      </c>
      <c r="AE17" s="22" t="s">
        <v>45</v>
      </c>
      <c r="AF17" s="22" t="s">
        <v>46</v>
      </c>
      <c r="AG17" s="22" t="s">
        <v>62</v>
      </c>
      <c r="AH17" s="21">
        <v>0.5</v>
      </c>
      <c r="AI17" s="21">
        <v>0.2</v>
      </c>
      <c r="AJ17" s="23">
        <f>V17-AH17</f>
        <v>-0.55000000000000004</v>
      </c>
      <c r="AK17" s="24">
        <f>SQRT(R17^2+S17^2+T17^2+U17^2+W17^2)</f>
        <v>8.6602540378443879E-2</v>
      </c>
      <c r="AL17" s="24">
        <f>AK17*-1</f>
        <v>-8.6602540378443879E-2</v>
      </c>
    </row>
  </sheetData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Gaia Mattei</dc:creator>
  <cp:keywords/>
  <dc:description/>
  <cp:lastModifiedBy>Gaia Mattei</cp:lastModifiedBy>
  <cp:revision/>
  <dcterms:created xsi:type="dcterms:W3CDTF">2026-06-20T13:39:43Z</dcterms:created>
  <dcterms:modified xsi:type="dcterms:W3CDTF">2026-07-02T13:11:39Z</dcterms:modified>
  <cp:category/>
  <cp:contentStatus/>
</cp:coreProperties>
</file>