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0236" yWindow="-12" windowWidth="10272" windowHeight="8160"/>
  </bookViews>
  <sheets>
    <sheet name="Resistant_enterococci" sheetId="15" r:id="rId1"/>
    <sheet name="Resistance_host_groups" sheetId="13" r:id="rId2"/>
    <sheet name="Resistance_host_Species" sheetId="14" r:id="rId3"/>
  </sheets>
  <calcPr calcId="144525"/>
</workbook>
</file>

<file path=xl/calcChain.xml><?xml version="1.0" encoding="utf-8"?>
<calcChain xmlns="http://schemas.openxmlformats.org/spreadsheetml/2006/main">
  <c r="F40" i="15" l="1"/>
  <c r="D40" i="15"/>
  <c r="B40" i="15"/>
  <c r="C10" i="13"/>
  <c r="B40" i="13"/>
  <c r="C40" i="13" s="1"/>
  <c r="D40" i="13"/>
  <c r="E40" i="13" s="1"/>
  <c r="F40" i="13"/>
  <c r="F45" i="14"/>
  <c r="B41" i="14"/>
  <c r="D41" i="14"/>
  <c r="H41" i="14"/>
  <c r="J41" i="14"/>
  <c r="L41" i="14"/>
  <c r="P41" i="14"/>
  <c r="C15" i="14" l="1"/>
  <c r="C14" i="14"/>
  <c r="C13" i="14"/>
  <c r="C12" i="14"/>
  <c r="C11" i="14"/>
  <c r="C10" i="14"/>
  <c r="C9" i="14"/>
  <c r="C8" i="14"/>
  <c r="C7" i="14"/>
  <c r="C6" i="14"/>
  <c r="C5" i="14"/>
  <c r="C4" i="14"/>
  <c r="C30" i="14"/>
  <c r="C29" i="14"/>
  <c r="C28" i="14"/>
  <c r="C27" i="14"/>
  <c r="C26" i="14"/>
  <c r="C25" i="14"/>
  <c r="C24" i="14"/>
  <c r="C23" i="14"/>
  <c r="C22" i="14"/>
  <c r="C21" i="14"/>
  <c r="C20" i="14"/>
  <c r="C19" i="14"/>
  <c r="C47" i="14"/>
  <c r="C46" i="14"/>
  <c r="B45" i="14"/>
  <c r="C45" i="14" s="1"/>
  <c r="B44" i="14"/>
  <c r="C44" i="14" s="1"/>
  <c r="B43" i="14"/>
  <c r="C43" i="14" s="1"/>
  <c r="B42" i="14"/>
  <c r="C42" i="14" s="1"/>
  <c r="C41" i="14"/>
  <c r="B40" i="14"/>
  <c r="C40" i="14" s="1"/>
  <c r="B39" i="14"/>
  <c r="C39" i="14" s="1"/>
  <c r="B38" i="14"/>
  <c r="C38" i="14" s="1"/>
  <c r="B37" i="14"/>
  <c r="C37" i="14" s="1"/>
  <c r="B36" i="14"/>
  <c r="C36" i="14" s="1"/>
  <c r="B35" i="14"/>
  <c r="C35" i="14" s="1"/>
  <c r="B34" i="14"/>
  <c r="C34" i="14" s="1"/>
  <c r="C47" i="15"/>
  <c r="C46" i="15"/>
  <c r="B45" i="15"/>
  <c r="C45" i="15" s="1"/>
  <c r="B44" i="15"/>
  <c r="C44" i="15" s="1"/>
  <c r="B43" i="15"/>
  <c r="C43" i="15" s="1"/>
  <c r="B42" i="15"/>
  <c r="C42" i="15" s="1"/>
  <c r="B41" i="15"/>
  <c r="C41" i="15" s="1"/>
  <c r="C40" i="15"/>
  <c r="B39" i="15"/>
  <c r="C39" i="15" s="1"/>
  <c r="B38" i="15"/>
  <c r="C38" i="15" s="1"/>
  <c r="B37" i="15"/>
  <c r="C37" i="15" s="1"/>
  <c r="B36" i="15"/>
  <c r="C36" i="15" s="1"/>
  <c r="B35" i="15"/>
  <c r="C35" i="15" s="1"/>
  <c r="B34" i="15"/>
  <c r="C34" i="15" s="1"/>
  <c r="C30" i="15"/>
  <c r="C29" i="15"/>
  <c r="C28" i="15"/>
  <c r="C27" i="15"/>
  <c r="C26" i="15"/>
  <c r="C25" i="15"/>
  <c r="C24" i="15"/>
  <c r="C23" i="15"/>
  <c r="C22" i="15"/>
  <c r="C21" i="15"/>
  <c r="C20" i="15"/>
  <c r="C19" i="15"/>
  <c r="C15" i="15"/>
  <c r="C14" i="15"/>
  <c r="C13" i="15"/>
  <c r="C12" i="15"/>
  <c r="C11" i="15"/>
  <c r="C10" i="15"/>
  <c r="C9" i="15"/>
  <c r="C8" i="15"/>
  <c r="C7" i="15"/>
  <c r="C6" i="15"/>
  <c r="C5" i="15"/>
  <c r="C4" i="15"/>
  <c r="Q46" i="14"/>
  <c r="Q47" i="14"/>
  <c r="O46" i="14"/>
  <c r="O47" i="14"/>
  <c r="I46" i="14"/>
  <c r="I47" i="14"/>
  <c r="M46" i="14"/>
  <c r="M47" i="14"/>
  <c r="G46" i="14"/>
  <c r="G47" i="14"/>
  <c r="K46" i="14"/>
  <c r="K47" i="14"/>
  <c r="E46" i="14"/>
  <c r="E47" i="14"/>
  <c r="J40" i="14"/>
  <c r="K40" i="14" s="1"/>
  <c r="E20" i="14"/>
  <c r="E21" i="14"/>
  <c r="E22" i="14"/>
  <c r="E23" i="14"/>
  <c r="E24" i="14"/>
  <c r="E25" i="14"/>
  <c r="E26" i="14"/>
  <c r="E27" i="14"/>
  <c r="E28" i="14"/>
  <c r="E29" i="14"/>
  <c r="E30" i="14"/>
  <c r="E19" i="14"/>
  <c r="K20" i="14"/>
  <c r="K21" i="14"/>
  <c r="K22" i="14"/>
  <c r="K23" i="14"/>
  <c r="K24" i="14"/>
  <c r="K25" i="14"/>
  <c r="K26" i="14"/>
  <c r="K27" i="14"/>
  <c r="K28" i="14"/>
  <c r="K29" i="14"/>
  <c r="K30" i="14"/>
  <c r="K19" i="14"/>
  <c r="G20" i="14"/>
  <c r="G21" i="14"/>
  <c r="G22" i="14"/>
  <c r="G23" i="14"/>
  <c r="G24" i="14"/>
  <c r="G25" i="14"/>
  <c r="G26" i="14"/>
  <c r="G27" i="14"/>
  <c r="G28" i="14"/>
  <c r="G29" i="14"/>
  <c r="G30" i="14"/>
  <c r="G19" i="14"/>
  <c r="M20" i="14"/>
  <c r="M21" i="14"/>
  <c r="M22" i="14"/>
  <c r="M23" i="14"/>
  <c r="M24" i="14"/>
  <c r="M25" i="14"/>
  <c r="M26" i="14"/>
  <c r="M27" i="14"/>
  <c r="M28" i="14"/>
  <c r="M29" i="14"/>
  <c r="M30" i="14"/>
  <c r="M19" i="14"/>
  <c r="I20" i="14"/>
  <c r="I21" i="14"/>
  <c r="I22" i="14"/>
  <c r="I23" i="14"/>
  <c r="I24" i="14"/>
  <c r="I25" i="14"/>
  <c r="I26" i="14"/>
  <c r="I27" i="14"/>
  <c r="I28" i="14"/>
  <c r="I29" i="14"/>
  <c r="I30" i="14"/>
  <c r="I19" i="14"/>
  <c r="O20" i="14"/>
  <c r="O21" i="14"/>
  <c r="O22" i="14"/>
  <c r="O23" i="14"/>
  <c r="O24" i="14"/>
  <c r="O25" i="14"/>
  <c r="O26" i="14"/>
  <c r="O27" i="14"/>
  <c r="O28" i="14"/>
  <c r="O29" i="14"/>
  <c r="O30" i="14"/>
  <c r="O19" i="14"/>
  <c r="Q20" i="14"/>
  <c r="Q21" i="14"/>
  <c r="Q22" i="14"/>
  <c r="Q23" i="14"/>
  <c r="Q24" i="14"/>
  <c r="Q25" i="14"/>
  <c r="Q26" i="14"/>
  <c r="Q27" i="14"/>
  <c r="Q28" i="14"/>
  <c r="Q29" i="14"/>
  <c r="Q30" i="14"/>
  <c r="Q19" i="14"/>
  <c r="Q5" i="14"/>
  <c r="Q6" i="14"/>
  <c r="Q7" i="14"/>
  <c r="Q8" i="14"/>
  <c r="Q9" i="14"/>
  <c r="Q10" i="14"/>
  <c r="Q11" i="14"/>
  <c r="Q12" i="14"/>
  <c r="Q13" i="14"/>
  <c r="Q14" i="14"/>
  <c r="Q15" i="14"/>
  <c r="Q4" i="14"/>
  <c r="O5" i="14"/>
  <c r="O6" i="14"/>
  <c r="O7" i="14"/>
  <c r="O8" i="14"/>
  <c r="O9" i="14"/>
  <c r="O10" i="14"/>
  <c r="O11" i="14"/>
  <c r="O12" i="14"/>
  <c r="O13" i="14"/>
  <c r="O14" i="14"/>
  <c r="O15" i="14"/>
  <c r="O4" i="14"/>
  <c r="I5" i="14"/>
  <c r="I6" i="14"/>
  <c r="I7" i="14"/>
  <c r="I8" i="14"/>
  <c r="I9" i="14"/>
  <c r="I10" i="14"/>
  <c r="I11" i="14"/>
  <c r="I12" i="14"/>
  <c r="I13" i="14"/>
  <c r="I14" i="14"/>
  <c r="I15" i="14"/>
  <c r="I4" i="14"/>
  <c r="M5" i="14"/>
  <c r="M6" i="14"/>
  <c r="M7" i="14"/>
  <c r="M8" i="14"/>
  <c r="M9" i="14"/>
  <c r="M10" i="14"/>
  <c r="M11" i="14"/>
  <c r="M12" i="14"/>
  <c r="M13" i="14"/>
  <c r="M14" i="14"/>
  <c r="M15" i="14"/>
  <c r="M4" i="14"/>
  <c r="G5" i="14"/>
  <c r="G6" i="14"/>
  <c r="G7" i="14"/>
  <c r="G8" i="14"/>
  <c r="G9" i="14"/>
  <c r="G10" i="14"/>
  <c r="G11" i="14"/>
  <c r="G12" i="14"/>
  <c r="G13" i="14"/>
  <c r="G14" i="14"/>
  <c r="G15" i="14"/>
  <c r="G4" i="14"/>
  <c r="K5" i="14"/>
  <c r="K6" i="14"/>
  <c r="K7" i="14"/>
  <c r="K8" i="14"/>
  <c r="K9" i="14"/>
  <c r="K10" i="14"/>
  <c r="K11" i="14"/>
  <c r="K12" i="14"/>
  <c r="K13" i="14"/>
  <c r="K14" i="14"/>
  <c r="K15" i="14"/>
  <c r="K4" i="14"/>
  <c r="E5" i="14"/>
  <c r="E6" i="14"/>
  <c r="E7" i="14"/>
  <c r="E8" i="14"/>
  <c r="E9" i="14"/>
  <c r="E10" i="14"/>
  <c r="E11" i="14"/>
  <c r="E12" i="14"/>
  <c r="E13" i="14"/>
  <c r="E14" i="14"/>
  <c r="E15" i="14"/>
  <c r="E4" i="14"/>
  <c r="P34" i="14"/>
  <c r="Q34" i="14" s="1"/>
  <c r="N34" i="14"/>
  <c r="O34" i="14" s="1"/>
  <c r="H34" i="14"/>
  <c r="I34" i="14" s="1"/>
  <c r="L34" i="14"/>
  <c r="M34" i="14" s="1"/>
  <c r="F34" i="14"/>
  <c r="G34" i="14" s="1"/>
  <c r="J34" i="14"/>
  <c r="K34" i="14" s="1"/>
  <c r="D34" i="14"/>
  <c r="E34" i="14" s="1"/>
  <c r="E41" i="13"/>
  <c r="E46" i="13"/>
  <c r="E47" i="13"/>
  <c r="E34" i="13"/>
  <c r="F35" i="13"/>
  <c r="F36" i="13"/>
  <c r="G36" i="13" s="1"/>
  <c r="F37" i="13"/>
  <c r="G37" i="13" s="1"/>
  <c r="F38" i="13"/>
  <c r="G38" i="13" s="1"/>
  <c r="F39" i="13"/>
  <c r="G39" i="13" s="1"/>
  <c r="F41" i="13"/>
  <c r="F42" i="13"/>
  <c r="G42" i="13" s="1"/>
  <c r="F43" i="13"/>
  <c r="F44" i="13"/>
  <c r="G44" i="13" s="1"/>
  <c r="F45" i="13"/>
  <c r="G45" i="13" s="1"/>
  <c r="F34" i="13"/>
  <c r="D35" i="13"/>
  <c r="E35" i="13" s="1"/>
  <c r="D36" i="13"/>
  <c r="E36" i="13" s="1"/>
  <c r="D37" i="13"/>
  <c r="E37" i="13" s="1"/>
  <c r="D38" i="13"/>
  <c r="E38" i="13" s="1"/>
  <c r="D39" i="13"/>
  <c r="E39" i="13" s="1"/>
  <c r="D41" i="13"/>
  <c r="D42" i="13"/>
  <c r="E42" i="13" s="1"/>
  <c r="D43" i="13"/>
  <c r="E43" i="13" s="1"/>
  <c r="D44" i="13"/>
  <c r="E44" i="13" s="1"/>
  <c r="D45" i="13"/>
  <c r="E45" i="13" s="1"/>
  <c r="G35" i="13"/>
  <c r="G40" i="13"/>
  <c r="G41" i="13"/>
  <c r="G43" i="13"/>
  <c r="G46" i="13"/>
  <c r="G47" i="13"/>
  <c r="G34" i="13"/>
  <c r="D34" i="13"/>
  <c r="C41" i="13"/>
  <c r="C46" i="13"/>
  <c r="C47" i="13"/>
  <c r="B35" i="13"/>
  <c r="C35" i="13" s="1"/>
  <c r="B36" i="13"/>
  <c r="C36" i="13" s="1"/>
  <c r="B37" i="13"/>
  <c r="C37" i="13" s="1"/>
  <c r="B38" i="13"/>
  <c r="C38" i="13" s="1"/>
  <c r="B39" i="13"/>
  <c r="C39" i="13" s="1"/>
  <c r="B41" i="13"/>
  <c r="B42" i="13"/>
  <c r="C42" i="13" s="1"/>
  <c r="B43" i="13"/>
  <c r="C43" i="13" s="1"/>
  <c r="B44" i="13"/>
  <c r="C44" i="13" s="1"/>
  <c r="B45" i="13"/>
  <c r="C45" i="13" s="1"/>
  <c r="B34" i="13"/>
  <c r="C34" i="13" s="1"/>
  <c r="G20" i="13"/>
  <c r="G21" i="13"/>
  <c r="G22" i="13"/>
  <c r="G23" i="13"/>
  <c r="G24" i="13"/>
  <c r="G25" i="13"/>
  <c r="G26" i="13"/>
  <c r="G27" i="13"/>
  <c r="G28" i="13"/>
  <c r="G29" i="13"/>
  <c r="G30" i="13"/>
  <c r="G19" i="13"/>
  <c r="E20" i="13"/>
  <c r="E21" i="13"/>
  <c r="E22" i="13"/>
  <c r="E23" i="13"/>
  <c r="E24" i="13"/>
  <c r="E25" i="13"/>
  <c r="E26" i="13"/>
  <c r="E27" i="13"/>
  <c r="E28" i="13"/>
  <c r="E29" i="13"/>
  <c r="E30" i="13"/>
  <c r="E19" i="13"/>
  <c r="C20" i="13"/>
  <c r="C21" i="13"/>
  <c r="C22" i="13"/>
  <c r="C23" i="13"/>
  <c r="C24" i="13"/>
  <c r="C25" i="13"/>
  <c r="C26" i="13"/>
  <c r="C27" i="13"/>
  <c r="C28" i="13"/>
  <c r="C29" i="13"/>
  <c r="C30" i="13"/>
  <c r="C19" i="13"/>
  <c r="E5" i="13"/>
  <c r="E6" i="13"/>
  <c r="E7" i="13"/>
  <c r="E8" i="13"/>
  <c r="E9" i="13"/>
  <c r="E10" i="13"/>
  <c r="E11" i="13"/>
  <c r="E12" i="13"/>
  <c r="E13" i="13"/>
  <c r="E14" i="13"/>
  <c r="E15" i="13"/>
  <c r="E4" i="13"/>
  <c r="G5" i="13"/>
  <c r="G6" i="13"/>
  <c r="G7" i="13"/>
  <c r="G8" i="13"/>
  <c r="G9" i="13"/>
  <c r="G10" i="13"/>
  <c r="G11" i="13"/>
  <c r="G12" i="13"/>
  <c r="G13" i="13"/>
  <c r="G14" i="13"/>
  <c r="G15" i="13"/>
  <c r="G4" i="13"/>
  <c r="C5" i="13"/>
  <c r="C6" i="13"/>
  <c r="C7" i="13"/>
  <c r="C8" i="13"/>
  <c r="C9" i="13"/>
  <c r="C11" i="13"/>
  <c r="C12" i="13"/>
  <c r="C13" i="13"/>
  <c r="C14" i="13"/>
  <c r="C15" i="13"/>
  <c r="C4" i="13"/>
  <c r="G47" i="15" l="1"/>
  <c r="E47" i="15"/>
  <c r="G46" i="15"/>
  <c r="E46" i="15"/>
  <c r="F45" i="15"/>
  <c r="G45" i="15" s="1"/>
  <c r="D45" i="15"/>
  <c r="E45" i="15" s="1"/>
  <c r="F44" i="15"/>
  <c r="G44" i="15" s="1"/>
  <c r="D44" i="15"/>
  <c r="E44" i="15" s="1"/>
  <c r="F43" i="15"/>
  <c r="G43" i="15" s="1"/>
  <c r="D43" i="15"/>
  <c r="E43" i="15" s="1"/>
  <c r="F42" i="15"/>
  <c r="G42" i="15" s="1"/>
  <c r="D42" i="15"/>
  <c r="E42" i="15" s="1"/>
  <c r="F41" i="15"/>
  <c r="G41" i="15" s="1"/>
  <c r="D41" i="15"/>
  <c r="E41" i="15" s="1"/>
  <c r="G40" i="15"/>
  <c r="E40" i="15"/>
  <c r="F39" i="15"/>
  <c r="G39" i="15" s="1"/>
  <c r="D39" i="15"/>
  <c r="E39" i="15" s="1"/>
  <c r="F38" i="15"/>
  <c r="G38" i="15" s="1"/>
  <c r="D38" i="15"/>
  <c r="E38" i="15" s="1"/>
  <c r="F37" i="15"/>
  <c r="G37" i="15" s="1"/>
  <c r="D37" i="15"/>
  <c r="E37" i="15" s="1"/>
  <c r="F36" i="15"/>
  <c r="G36" i="15" s="1"/>
  <c r="D36" i="15"/>
  <c r="E36" i="15" s="1"/>
  <c r="F35" i="15"/>
  <c r="G35" i="15" s="1"/>
  <c r="D35" i="15"/>
  <c r="E35" i="15" s="1"/>
  <c r="F34" i="15"/>
  <c r="G34" i="15" s="1"/>
  <c r="D34" i="15"/>
  <c r="E34" i="15" s="1"/>
  <c r="G30" i="15"/>
  <c r="E30" i="15"/>
  <c r="G29" i="15"/>
  <c r="E29" i="15"/>
  <c r="G28" i="15"/>
  <c r="E28" i="15"/>
  <c r="G27" i="15"/>
  <c r="E27" i="15"/>
  <c r="G26" i="15"/>
  <c r="E26" i="15"/>
  <c r="G25" i="15"/>
  <c r="E25" i="15"/>
  <c r="G24" i="15"/>
  <c r="E24" i="15"/>
  <c r="G23" i="15"/>
  <c r="E23" i="15"/>
  <c r="G22" i="15"/>
  <c r="E22" i="15"/>
  <c r="G21" i="15"/>
  <c r="E21" i="15"/>
  <c r="G20" i="15"/>
  <c r="E20" i="15"/>
  <c r="G19" i="15"/>
  <c r="E19" i="15"/>
  <c r="G15" i="15"/>
  <c r="E15" i="15"/>
  <c r="G14" i="15"/>
  <c r="E14" i="15"/>
  <c r="G13" i="15"/>
  <c r="E13" i="15"/>
  <c r="G12" i="15"/>
  <c r="E12" i="15"/>
  <c r="G11" i="15"/>
  <c r="E11" i="15"/>
  <c r="G10" i="15"/>
  <c r="E10" i="15"/>
  <c r="G9" i="15"/>
  <c r="E9" i="15"/>
  <c r="G8" i="15"/>
  <c r="E8" i="15"/>
  <c r="G7" i="15"/>
  <c r="E7" i="15"/>
  <c r="G6" i="15"/>
  <c r="E6" i="15"/>
  <c r="G5" i="15"/>
  <c r="E5" i="15"/>
  <c r="G4" i="15"/>
  <c r="E4" i="15"/>
  <c r="F35" i="14" l="1"/>
  <c r="G35" i="14" s="1"/>
  <c r="F36" i="14"/>
  <c r="G36" i="14" s="1"/>
  <c r="F37" i="14"/>
  <c r="G37" i="14" s="1"/>
  <c r="F38" i="14"/>
  <c r="G38" i="14" s="1"/>
  <c r="F39" i="14"/>
  <c r="G39" i="14" s="1"/>
  <c r="F40" i="14"/>
  <c r="G40" i="14" s="1"/>
  <c r="F41" i="14"/>
  <c r="G41" i="14" s="1"/>
  <c r="F42" i="14"/>
  <c r="G42" i="14" s="1"/>
  <c r="F43" i="14"/>
  <c r="G43" i="14" s="1"/>
  <c r="F44" i="14"/>
  <c r="G44" i="14" s="1"/>
  <c r="G45" i="14"/>
  <c r="P45" i="14"/>
  <c r="Q45" i="14" s="1"/>
  <c r="N45" i="14"/>
  <c r="O45" i="14" s="1"/>
  <c r="H45" i="14"/>
  <c r="I45" i="14" s="1"/>
  <c r="L45" i="14"/>
  <c r="M45" i="14" s="1"/>
  <c r="J45" i="14"/>
  <c r="K45" i="14" s="1"/>
  <c r="D45" i="14"/>
  <c r="E45" i="14" s="1"/>
  <c r="P44" i="14"/>
  <c r="Q44" i="14" s="1"/>
  <c r="N44" i="14"/>
  <c r="O44" i="14" s="1"/>
  <c r="H44" i="14"/>
  <c r="I44" i="14" s="1"/>
  <c r="L44" i="14"/>
  <c r="M44" i="14" s="1"/>
  <c r="J44" i="14"/>
  <c r="K44" i="14" s="1"/>
  <c r="D44" i="14"/>
  <c r="E44" i="14" s="1"/>
  <c r="P43" i="14"/>
  <c r="Q43" i="14" s="1"/>
  <c r="N43" i="14"/>
  <c r="O43" i="14" s="1"/>
  <c r="H43" i="14"/>
  <c r="I43" i="14" s="1"/>
  <c r="L43" i="14"/>
  <c r="M43" i="14" s="1"/>
  <c r="J43" i="14"/>
  <c r="K43" i="14" s="1"/>
  <c r="D43" i="14"/>
  <c r="E43" i="14" s="1"/>
  <c r="P42" i="14"/>
  <c r="Q42" i="14" s="1"/>
  <c r="N42" i="14"/>
  <c r="O42" i="14" s="1"/>
  <c r="H42" i="14"/>
  <c r="I42" i="14" s="1"/>
  <c r="L42" i="14"/>
  <c r="M42" i="14" s="1"/>
  <c r="J42" i="14"/>
  <c r="K42" i="14" s="1"/>
  <c r="D42" i="14"/>
  <c r="E42" i="14" s="1"/>
  <c r="Q41" i="14"/>
  <c r="N41" i="14"/>
  <c r="O41" i="14" s="1"/>
  <c r="I41" i="14"/>
  <c r="M41" i="14"/>
  <c r="K41" i="14"/>
  <c r="E41" i="14"/>
  <c r="P40" i="14"/>
  <c r="Q40" i="14" s="1"/>
  <c r="N40" i="14"/>
  <c r="O40" i="14" s="1"/>
  <c r="H40" i="14"/>
  <c r="I40" i="14" s="1"/>
  <c r="L40" i="14"/>
  <c r="M40" i="14" s="1"/>
  <c r="D40" i="14"/>
  <c r="E40" i="14" s="1"/>
  <c r="P39" i="14"/>
  <c r="Q39" i="14" s="1"/>
  <c r="N39" i="14"/>
  <c r="O39" i="14" s="1"/>
  <c r="H39" i="14"/>
  <c r="I39" i="14" s="1"/>
  <c r="L39" i="14"/>
  <c r="M39" i="14" s="1"/>
  <c r="J39" i="14"/>
  <c r="K39" i="14" s="1"/>
  <c r="D39" i="14"/>
  <c r="E39" i="14" s="1"/>
  <c r="P38" i="14"/>
  <c r="Q38" i="14" s="1"/>
  <c r="N38" i="14"/>
  <c r="O38" i="14" s="1"/>
  <c r="H38" i="14"/>
  <c r="I38" i="14" s="1"/>
  <c r="L38" i="14"/>
  <c r="M38" i="14" s="1"/>
  <c r="J38" i="14"/>
  <c r="K38" i="14" s="1"/>
  <c r="D38" i="14"/>
  <c r="E38" i="14" s="1"/>
  <c r="P37" i="14"/>
  <c r="Q37" i="14" s="1"/>
  <c r="N37" i="14"/>
  <c r="O37" i="14" s="1"/>
  <c r="H37" i="14"/>
  <c r="I37" i="14" s="1"/>
  <c r="L37" i="14"/>
  <c r="M37" i="14" s="1"/>
  <c r="J37" i="14"/>
  <c r="K37" i="14" s="1"/>
  <c r="D37" i="14"/>
  <c r="E37" i="14" s="1"/>
  <c r="P36" i="14"/>
  <c r="Q36" i="14" s="1"/>
  <c r="N36" i="14"/>
  <c r="O36" i="14" s="1"/>
  <c r="H36" i="14"/>
  <c r="I36" i="14" s="1"/>
  <c r="L36" i="14"/>
  <c r="M36" i="14" s="1"/>
  <c r="J36" i="14"/>
  <c r="K36" i="14" s="1"/>
  <c r="D36" i="14"/>
  <c r="E36" i="14" s="1"/>
  <c r="P35" i="14"/>
  <c r="Q35" i="14" s="1"/>
  <c r="N35" i="14"/>
  <c r="O35" i="14" s="1"/>
  <c r="H35" i="14"/>
  <c r="I35" i="14" s="1"/>
  <c r="L35" i="14"/>
  <c r="M35" i="14" s="1"/>
  <c r="J35" i="14"/>
  <c r="K35" i="14" s="1"/>
  <c r="D35" i="14"/>
  <c r="E35" i="14" s="1"/>
</calcChain>
</file>

<file path=xl/sharedStrings.xml><?xml version="1.0" encoding="utf-8"?>
<sst xmlns="http://schemas.openxmlformats.org/spreadsheetml/2006/main" count="274" uniqueCount="49">
  <si>
    <t>n</t>
  </si>
  <si>
    <t>%</t>
  </si>
  <si>
    <t>Antibiotics</t>
  </si>
  <si>
    <t>Resistance</t>
  </si>
  <si>
    <t>Amoxicillin/Clavulanic acid</t>
  </si>
  <si>
    <t>Chloramphenicol</t>
  </si>
  <si>
    <t>Ciprofloxacin</t>
  </si>
  <si>
    <t>Erythromycin</t>
  </si>
  <si>
    <t>Nitrofurantoin</t>
  </si>
  <si>
    <t>Gentamicin</t>
  </si>
  <si>
    <t>Imipenem</t>
  </si>
  <si>
    <t>Linezolid</t>
  </si>
  <si>
    <t>Penicillin G</t>
  </si>
  <si>
    <t>Streptomycin</t>
  </si>
  <si>
    <t>Tetracycline</t>
  </si>
  <si>
    <t>Vancomycin</t>
  </si>
  <si>
    <t>Intermediate Resistance</t>
  </si>
  <si>
    <t xml:space="preserve">n </t>
  </si>
  <si>
    <t>Non-Susceptibility (Intermediate+Resistance)</t>
  </si>
  <si>
    <t>MDR</t>
  </si>
  <si>
    <t>Possible XDR</t>
  </si>
  <si>
    <t>Intermediate resistance</t>
  </si>
  <si>
    <t>Farm (n=86)</t>
  </si>
  <si>
    <t>Meat (n=31)</t>
  </si>
  <si>
    <t>Poultry (n=60)</t>
  </si>
  <si>
    <t>Cattle (n=3)</t>
  </si>
  <si>
    <t>Goat (n=7)</t>
  </si>
  <si>
    <t>Camel (n=16)</t>
  </si>
  <si>
    <t>Beef (n=18)</t>
  </si>
  <si>
    <t>Overall (n=117)</t>
  </si>
  <si>
    <r>
      <rPr>
        <b/>
        <i/>
        <sz val="11"/>
        <rFont val="Calibri"/>
        <family val="2"/>
        <scheme val="minor"/>
      </rPr>
      <t>E. faecalis</t>
    </r>
    <r>
      <rPr>
        <b/>
        <sz val="11"/>
        <rFont val="Calibri"/>
        <family val="2"/>
        <scheme val="minor"/>
      </rPr>
      <t xml:space="preserve"> (n=86)</t>
    </r>
  </si>
  <si>
    <t>E. faecium (n=31)</t>
  </si>
  <si>
    <t>Chicken meat (n=9)</t>
  </si>
  <si>
    <t>Mutton (n=4)</t>
  </si>
  <si>
    <t>Break Points</t>
  </si>
  <si>
    <t>15-16</t>
  </si>
  <si>
    <t>15-18</t>
  </si>
  <si>
    <t>21-22</t>
  </si>
  <si>
    <t>14-22</t>
  </si>
  <si>
    <t>16-20</t>
  </si>
  <si>
    <t>13-17</t>
  </si>
  <si>
    <t>S &gt;= 15</t>
  </si>
  <si>
    <r>
      <t>21-49</t>
    </r>
    <r>
      <rPr>
        <vertAlign val="superscript"/>
        <sz val="11"/>
        <color theme="1"/>
        <rFont val="Calibri"/>
        <family val="2"/>
        <scheme val="minor"/>
      </rPr>
      <t>2</t>
    </r>
  </si>
  <si>
    <r>
      <t>14-17</t>
    </r>
    <r>
      <rPr>
        <vertAlign val="superscript"/>
        <sz val="11"/>
        <color theme="1"/>
        <rFont val="Calibri"/>
        <family val="2"/>
        <scheme val="minor"/>
      </rPr>
      <t>1</t>
    </r>
  </si>
  <si>
    <r>
      <t>13-14</t>
    </r>
    <r>
      <rPr>
        <vertAlign val="superscript"/>
        <sz val="11"/>
        <color theme="1"/>
        <rFont val="Calibri"/>
        <family val="2"/>
        <scheme val="minor"/>
      </rPr>
      <t>1</t>
    </r>
  </si>
  <si>
    <r>
      <t>12-14</t>
    </r>
    <r>
      <rPr>
        <vertAlign val="superscript"/>
        <sz val="11"/>
        <color theme="1"/>
        <rFont val="Calibri"/>
        <family val="2"/>
        <scheme val="minor"/>
      </rPr>
      <t>1</t>
    </r>
  </si>
  <si>
    <t xml:space="preserve">Note: </t>
  </si>
  <si>
    <t>EUCAST 2020</t>
  </si>
  <si>
    <t>Qingxiang Yang 2017, AM Hammad, ‎2014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</si>
</sst>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b/>
      <sz val="11"/>
      <color theme="1"/>
      <name val="Times New Roman"/>
      <family val="1"/>
    </font>
    <font>
      <b/>
      <i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2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2" borderId="0" xfId="0" applyFont="1" applyFill="1"/>
    <xf numFmtId="0" fontId="3" fillId="0" borderId="1" xfId="0" applyFont="1" applyBorder="1" applyAlignment="1">
      <alignment horizontal="center"/>
    </xf>
    <xf numFmtId="0" fontId="4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1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1" applyFont="1"/>
    <xf numFmtId="0" fontId="5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0" fillId="3" borderId="1" xfId="0" applyFill="1" applyBorder="1"/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colors>
    <mruColors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ubmed.ncbi.nlm.nih.gov/?term=Yang+Q&amp;cauthor_id=2859920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7"/>
  <sheetViews>
    <sheetView tabSelected="1" zoomScale="85" zoomScaleNormal="85" workbookViewId="0">
      <selection activeCell="J22" sqref="J22"/>
    </sheetView>
  </sheetViews>
  <sheetFormatPr defaultRowHeight="14.4" x14ac:dyDescent="0.3"/>
  <cols>
    <col min="1" max="1" width="26.6640625" bestFit="1" customWidth="1"/>
    <col min="2" max="2" width="12.109375" customWidth="1"/>
    <col min="3" max="3" width="13.6640625" customWidth="1"/>
    <col min="8" max="8" width="12" bestFit="1" customWidth="1"/>
    <col min="11" max="11" width="37" bestFit="1" customWidth="1"/>
  </cols>
  <sheetData>
    <row r="1" spans="1:11" ht="15" x14ac:dyDescent="0.25">
      <c r="A1" s="29" t="s">
        <v>3</v>
      </c>
      <c r="B1" s="29"/>
      <c r="C1" s="29"/>
      <c r="D1" s="29"/>
      <c r="E1" s="29"/>
      <c r="F1" s="30"/>
      <c r="G1" s="30"/>
    </row>
    <row r="2" spans="1:11" s="12" customFormat="1" ht="15" x14ac:dyDescent="0.25">
      <c r="A2" s="5" t="s">
        <v>2</v>
      </c>
      <c r="B2" s="33" t="s">
        <v>29</v>
      </c>
      <c r="C2" s="34"/>
      <c r="D2" s="33" t="s">
        <v>30</v>
      </c>
      <c r="E2" s="34"/>
      <c r="F2" s="37" t="s">
        <v>31</v>
      </c>
      <c r="G2" s="37"/>
      <c r="H2" s="13" t="s">
        <v>34</v>
      </c>
    </row>
    <row r="3" spans="1:11" ht="15" x14ac:dyDescent="0.25">
      <c r="A3" s="6"/>
      <c r="B3" s="4" t="s">
        <v>0</v>
      </c>
      <c r="C3" s="4" t="s">
        <v>1</v>
      </c>
      <c r="D3" s="4" t="s">
        <v>0</v>
      </c>
      <c r="E3" s="4" t="s">
        <v>1</v>
      </c>
      <c r="F3" s="4" t="s">
        <v>0</v>
      </c>
      <c r="G3" s="4" t="s">
        <v>1</v>
      </c>
      <c r="H3" s="14"/>
      <c r="J3" s="17" t="s">
        <v>46</v>
      </c>
    </row>
    <row r="4" spans="1:11" ht="16.2" x14ac:dyDescent="0.3">
      <c r="A4" s="7" t="s">
        <v>4</v>
      </c>
      <c r="B4" s="4">
        <v>19</v>
      </c>
      <c r="C4" s="11">
        <f>B4/117*100</f>
        <v>16.239316239316238</v>
      </c>
      <c r="D4" s="4">
        <v>16</v>
      </c>
      <c r="E4" s="11">
        <f>D4/86*100</f>
        <v>18.604651162790699</v>
      </c>
      <c r="F4" s="4">
        <v>3</v>
      </c>
      <c r="G4" s="11">
        <f>F4/31*100</f>
        <v>9.67741935483871</v>
      </c>
      <c r="H4" s="15" t="s">
        <v>43</v>
      </c>
      <c r="J4" s="18">
        <v>1</v>
      </c>
      <c r="K4" s="19" t="s">
        <v>48</v>
      </c>
    </row>
    <row r="5" spans="1:11" ht="15" x14ac:dyDescent="0.25">
      <c r="A5" s="7" t="s">
        <v>5</v>
      </c>
      <c r="B5" s="4">
        <v>13</v>
      </c>
      <c r="C5" s="11">
        <f t="shared" ref="C5:C15" si="0">B5/117*100</f>
        <v>11.111111111111111</v>
      </c>
      <c r="D5" s="4">
        <v>11</v>
      </c>
      <c r="E5" s="11">
        <f t="shared" ref="E5:E15" si="1">D5/86*100</f>
        <v>12.790697674418606</v>
      </c>
      <c r="F5" s="4">
        <v>2</v>
      </c>
      <c r="G5" s="11">
        <f t="shared" ref="G5:G15" si="2">F5/31*100</f>
        <v>6.4516129032258061</v>
      </c>
      <c r="H5" s="15" t="s">
        <v>40</v>
      </c>
      <c r="J5" s="18">
        <v>2</v>
      </c>
      <c r="K5" t="s">
        <v>47</v>
      </c>
    </row>
    <row r="6" spans="1:11" ht="15" x14ac:dyDescent="0.25">
      <c r="A6" s="7" t="s">
        <v>6</v>
      </c>
      <c r="B6" s="4">
        <v>37</v>
      </c>
      <c r="C6" s="11">
        <f t="shared" si="0"/>
        <v>31.623931623931622</v>
      </c>
      <c r="D6" s="4">
        <v>28</v>
      </c>
      <c r="E6" s="11">
        <f t="shared" si="1"/>
        <v>32.558139534883722</v>
      </c>
      <c r="F6" s="4">
        <v>9</v>
      </c>
      <c r="G6" s="11">
        <f t="shared" si="2"/>
        <v>29.032258064516132</v>
      </c>
      <c r="H6" s="15" t="s">
        <v>39</v>
      </c>
    </row>
    <row r="7" spans="1:11" ht="15" x14ac:dyDescent="0.25">
      <c r="A7" s="7" t="s">
        <v>7</v>
      </c>
      <c r="B7" s="4">
        <v>76</v>
      </c>
      <c r="C7" s="11">
        <f t="shared" si="0"/>
        <v>64.957264957264954</v>
      </c>
      <c r="D7" s="4">
        <v>54</v>
      </c>
      <c r="E7" s="11">
        <f t="shared" si="1"/>
        <v>62.790697674418603</v>
      </c>
      <c r="F7" s="4">
        <v>22</v>
      </c>
      <c r="G7" s="11">
        <f t="shared" si="2"/>
        <v>70.967741935483872</v>
      </c>
      <c r="H7" s="15" t="s">
        <v>38</v>
      </c>
    </row>
    <row r="8" spans="1:11" ht="15" x14ac:dyDescent="0.25">
      <c r="A8" s="7" t="s">
        <v>8</v>
      </c>
      <c r="B8" s="4">
        <v>12</v>
      </c>
      <c r="C8" s="11">
        <f t="shared" si="0"/>
        <v>10.256410256410255</v>
      </c>
      <c r="D8" s="4">
        <v>9</v>
      </c>
      <c r="E8" s="11">
        <f t="shared" si="1"/>
        <v>10.465116279069768</v>
      </c>
      <c r="F8" s="4">
        <v>3</v>
      </c>
      <c r="G8" s="11">
        <f t="shared" si="2"/>
        <v>9.67741935483871</v>
      </c>
      <c r="H8" s="15" t="s">
        <v>35</v>
      </c>
    </row>
    <row r="9" spans="1:11" ht="17.25" x14ac:dyDescent="0.25">
      <c r="A9" s="7" t="s">
        <v>9</v>
      </c>
      <c r="B9" s="4">
        <v>62</v>
      </c>
      <c r="C9" s="11">
        <f t="shared" si="0"/>
        <v>52.991452991452995</v>
      </c>
      <c r="D9" s="4">
        <v>43</v>
      </c>
      <c r="E9" s="11">
        <f t="shared" si="1"/>
        <v>50</v>
      </c>
      <c r="F9" s="4">
        <v>19</v>
      </c>
      <c r="G9" s="11">
        <f t="shared" si="2"/>
        <v>61.29032258064516</v>
      </c>
      <c r="H9" s="15" t="s">
        <v>44</v>
      </c>
    </row>
    <row r="10" spans="1:11" ht="17.25" x14ac:dyDescent="0.25">
      <c r="A10" s="7" t="s">
        <v>10</v>
      </c>
      <c r="B10" s="4">
        <v>16</v>
      </c>
      <c r="C10" s="11">
        <f t="shared" si="0"/>
        <v>13.675213675213676</v>
      </c>
      <c r="D10" s="4">
        <v>8</v>
      </c>
      <c r="E10" s="11">
        <f t="shared" si="1"/>
        <v>9.3023255813953494</v>
      </c>
      <c r="F10" s="4">
        <v>8</v>
      </c>
      <c r="G10" s="11">
        <f t="shared" si="2"/>
        <v>25.806451612903224</v>
      </c>
      <c r="H10" s="15" t="s">
        <v>42</v>
      </c>
    </row>
    <row r="11" spans="1:11" ht="15" x14ac:dyDescent="0.25">
      <c r="A11" s="7" t="s">
        <v>11</v>
      </c>
      <c r="B11" s="4">
        <v>20</v>
      </c>
      <c r="C11" s="11">
        <f t="shared" si="0"/>
        <v>17.094017094017094</v>
      </c>
      <c r="D11" s="4">
        <v>16</v>
      </c>
      <c r="E11" s="11">
        <f t="shared" si="1"/>
        <v>18.604651162790699</v>
      </c>
      <c r="F11" s="4">
        <v>4</v>
      </c>
      <c r="G11" s="11">
        <f t="shared" si="2"/>
        <v>12.903225806451612</v>
      </c>
      <c r="H11" s="15" t="s">
        <v>37</v>
      </c>
    </row>
    <row r="12" spans="1:11" ht="15" x14ac:dyDescent="0.25">
      <c r="A12" s="7" t="s">
        <v>12</v>
      </c>
      <c r="B12" s="4">
        <v>31</v>
      </c>
      <c r="C12" s="11">
        <f t="shared" si="0"/>
        <v>26.495726495726498</v>
      </c>
      <c r="D12" s="4">
        <v>25</v>
      </c>
      <c r="E12" s="11">
        <f t="shared" si="1"/>
        <v>29.069767441860467</v>
      </c>
      <c r="F12" s="4">
        <v>6</v>
      </c>
      <c r="G12" s="11">
        <f t="shared" si="2"/>
        <v>19.35483870967742</v>
      </c>
      <c r="H12" s="15" t="s">
        <v>41</v>
      </c>
    </row>
    <row r="13" spans="1:11" ht="17.25" x14ac:dyDescent="0.25">
      <c r="A13" s="7" t="s">
        <v>13</v>
      </c>
      <c r="B13" s="4">
        <v>114</v>
      </c>
      <c r="C13" s="11">
        <f t="shared" si="0"/>
        <v>97.435897435897431</v>
      </c>
      <c r="D13" s="4">
        <v>83</v>
      </c>
      <c r="E13" s="11">
        <f t="shared" si="1"/>
        <v>96.511627906976756</v>
      </c>
      <c r="F13" s="4">
        <v>31</v>
      </c>
      <c r="G13" s="11">
        <f t="shared" si="2"/>
        <v>100</v>
      </c>
      <c r="H13" s="16" t="s">
        <v>45</v>
      </c>
    </row>
    <row r="14" spans="1:11" ht="15" x14ac:dyDescent="0.25">
      <c r="A14" s="7" t="s">
        <v>14</v>
      </c>
      <c r="B14" s="4">
        <v>87</v>
      </c>
      <c r="C14" s="11">
        <f t="shared" si="0"/>
        <v>74.358974358974365</v>
      </c>
      <c r="D14" s="4">
        <v>64</v>
      </c>
      <c r="E14" s="11">
        <f t="shared" si="1"/>
        <v>74.418604651162795</v>
      </c>
      <c r="F14" s="4">
        <v>23</v>
      </c>
      <c r="G14" s="11">
        <f t="shared" si="2"/>
        <v>74.193548387096769</v>
      </c>
      <c r="H14" s="15" t="s">
        <v>36</v>
      </c>
    </row>
    <row r="15" spans="1:11" ht="15" x14ac:dyDescent="0.25">
      <c r="A15" s="7" t="s">
        <v>15</v>
      </c>
      <c r="B15" s="4">
        <v>18</v>
      </c>
      <c r="C15" s="11">
        <f t="shared" si="0"/>
        <v>15.384615384615385</v>
      </c>
      <c r="D15" s="4">
        <v>14</v>
      </c>
      <c r="E15" s="11">
        <f t="shared" si="1"/>
        <v>16.279069767441861</v>
      </c>
      <c r="F15" s="4">
        <v>4</v>
      </c>
      <c r="G15" s="11">
        <f t="shared" si="2"/>
        <v>12.903225806451612</v>
      </c>
      <c r="H15" s="15" t="s">
        <v>35</v>
      </c>
    </row>
    <row r="16" spans="1:11" ht="15" x14ac:dyDescent="0.25">
      <c r="A16" s="31" t="s">
        <v>21</v>
      </c>
      <c r="B16" s="31"/>
      <c r="C16" s="31"/>
      <c r="D16" s="31"/>
      <c r="E16" s="31"/>
      <c r="F16" s="32"/>
      <c r="G16" s="32"/>
    </row>
    <row r="17" spans="1:7" s="12" customFormat="1" ht="15" x14ac:dyDescent="0.25">
      <c r="A17" s="8" t="s">
        <v>2</v>
      </c>
      <c r="B17" s="35" t="s">
        <v>29</v>
      </c>
      <c r="C17" s="36"/>
      <c r="D17" s="33" t="s">
        <v>30</v>
      </c>
      <c r="E17" s="34"/>
      <c r="F17" s="33" t="s">
        <v>31</v>
      </c>
      <c r="G17" s="34"/>
    </row>
    <row r="18" spans="1:7" ht="15" x14ac:dyDescent="0.25">
      <c r="A18" s="6"/>
      <c r="B18" s="4" t="s">
        <v>0</v>
      </c>
      <c r="C18" s="4" t="s">
        <v>1</v>
      </c>
      <c r="D18" s="4" t="s">
        <v>0</v>
      </c>
      <c r="E18" s="4" t="s">
        <v>1</v>
      </c>
      <c r="F18" s="4" t="s">
        <v>0</v>
      </c>
      <c r="G18" s="4" t="s">
        <v>1</v>
      </c>
    </row>
    <row r="19" spans="1:7" ht="15" x14ac:dyDescent="0.25">
      <c r="A19" s="7" t="s">
        <v>4</v>
      </c>
      <c r="B19" s="4">
        <v>12</v>
      </c>
      <c r="C19" s="11">
        <f t="shared" ref="C19:C30" si="3">B19/117*100</f>
        <v>10.256410256410255</v>
      </c>
      <c r="D19" s="4">
        <v>10</v>
      </c>
      <c r="E19" s="11">
        <f>D19/86*100</f>
        <v>11.627906976744185</v>
      </c>
      <c r="F19" s="4">
        <v>2</v>
      </c>
      <c r="G19" s="11">
        <f>F19/31*100</f>
        <v>6.4516129032258061</v>
      </c>
    </row>
    <row r="20" spans="1:7" ht="15" x14ac:dyDescent="0.25">
      <c r="A20" s="7" t="s">
        <v>5</v>
      </c>
      <c r="B20" s="4">
        <v>9</v>
      </c>
      <c r="C20" s="11">
        <f t="shared" si="3"/>
        <v>7.6923076923076925</v>
      </c>
      <c r="D20" s="4">
        <v>7</v>
      </c>
      <c r="E20" s="11">
        <f t="shared" ref="E20:E30" si="4">D20/86*100</f>
        <v>8.1395348837209305</v>
      </c>
      <c r="F20" s="4">
        <v>2</v>
      </c>
      <c r="G20" s="11">
        <f t="shared" ref="G20:G30" si="5">F20/31*100</f>
        <v>6.4516129032258061</v>
      </c>
    </row>
    <row r="21" spans="1:7" ht="15" x14ac:dyDescent="0.25">
      <c r="A21" s="7" t="s">
        <v>6</v>
      </c>
      <c r="B21" s="4">
        <v>44</v>
      </c>
      <c r="C21" s="11">
        <f t="shared" si="3"/>
        <v>37.606837606837608</v>
      </c>
      <c r="D21" s="4">
        <v>30</v>
      </c>
      <c r="E21" s="11">
        <f t="shared" si="4"/>
        <v>34.883720930232556</v>
      </c>
      <c r="F21" s="4">
        <v>14</v>
      </c>
      <c r="G21" s="11">
        <f t="shared" si="5"/>
        <v>45.161290322580641</v>
      </c>
    </row>
    <row r="22" spans="1:7" ht="15" x14ac:dyDescent="0.25">
      <c r="A22" s="7" t="s">
        <v>7</v>
      </c>
      <c r="B22" s="4">
        <v>34</v>
      </c>
      <c r="C22" s="11">
        <f t="shared" si="3"/>
        <v>29.059829059829063</v>
      </c>
      <c r="D22" s="4">
        <v>25</v>
      </c>
      <c r="E22" s="11">
        <f t="shared" si="4"/>
        <v>29.069767441860467</v>
      </c>
      <c r="F22" s="4">
        <v>9</v>
      </c>
      <c r="G22" s="11">
        <f t="shared" si="5"/>
        <v>29.032258064516132</v>
      </c>
    </row>
    <row r="23" spans="1:7" ht="15" x14ac:dyDescent="0.25">
      <c r="A23" s="7" t="s">
        <v>8</v>
      </c>
      <c r="B23" s="4">
        <v>9</v>
      </c>
      <c r="C23" s="11">
        <f t="shared" si="3"/>
        <v>7.6923076923076925</v>
      </c>
      <c r="D23" s="4">
        <v>5</v>
      </c>
      <c r="E23" s="11">
        <f t="shared" si="4"/>
        <v>5.8139534883720927</v>
      </c>
      <c r="F23" s="4">
        <v>4</v>
      </c>
      <c r="G23" s="11">
        <f t="shared" si="5"/>
        <v>12.903225806451612</v>
      </c>
    </row>
    <row r="24" spans="1:7" ht="15" x14ac:dyDescent="0.25">
      <c r="A24" s="7" t="s">
        <v>9</v>
      </c>
      <c r="B24" s="4">
        <v>18</v>
      </c>
      <c r="C24" s="11">
        <f t="shared" si="3"/>
        <v>15.384615384615385</v>
      </c>
      <c r="D24" s="4">
        <v>11</v>
      </c>
      <c r="E24" s="11">
        <f t="shared" si="4"/>
        <v>12.790697674418606</v>
      </c>
      <c r="F24" s="4">
        <v>7</v>
      </c>
      <c r="G24" s="11">
        <f t="shared" si="5"/>
        <v>22.58064516129032</v>
      </c>
    </row>
    <row r="25" spans="1:7" ht="15" x14ac:dyDescent="0.25">
      <c r="A25" s="7" t="s">
        <v>10</v>
      </c>
      <c r="B25" s="4">
        <v>101</v>
      </c>
      <c r="C25" s="11">
        <f t="shared" si="3"/>
        <v>86.324786324786331</v>
      </c>
      <c r="D25" s="4">
        <v>78</v>
      </c>
      <c r="E25" s="11">
        <f t="shared" si="4"/>
        <v>90.697674418604649</v>
      </c>
      <c r="F25" s="4">
        <v>23</v>
      </c>
      <c r="G25" s="11">
        <f t="shared" si="5"/>
        <v>74.193548387096769</v>
      </c>
    </row>
    <row r="26" spans="1:7" ht="15" x14ac:dyDescent="0.25">
      <c r="A26" s="7" t="s">
        <v>11</v>
      </c>
      <c r="B26" s="4">
        <v>3</v>
      </c>
      <c r="C26" s="11">
        <f t="shared" si="3"/>
        <v>2.5641025641025639</v>
      </c>
      <c r="D26" s="4">
        <v>2</v>
      </c>
      <c r="E26" s="11">
        <f t="shared" si="4"/>
        <v>2.3255813953488373</v>
      </c>
      <c r="F26" s="4">
        <v>1</v>
      </c>
      <c r="G26" s="11">
        <f t="shared" si="5"/>
        <v>3.225806451612903</v>
      </c>
    </row>
    <row r="27" spans="1:7" ht="15" x14ac:dyDescent="0.25">
      <c r="A27" s="7" t="s">
        <v>12</v>
      </c>
      <c r="B27" s="4">
        <v>0</v>
      </c>
      <c r="C27" s="11">
        <f t="shared" si="3"/>
        <v>0</v>
      </c>
      <c r="D27" s="4">
        <v>0</v>
      </c>
      <c r="E27" s="11">
        <f t="shared" si="4"/>
        <v>0</v>
      </c>
      <c r="F27" s="4">
        <v>0</v>
      </c>
      <c r="G27" s="11">
        <f t="shared" si="5"/>
        <v>0</v>
      </c>
    </row>
    <row r="28" spans="1:7" ht="15" x14ac:dyDescent="0.25">
      <c r="A28" s="7" t="s">
        <v>13</v>
      </c>
      <c r="B28" s="4">
        <v>0</v>
      </c>
      <c r="C28" s="11">
        <f t="shared" si="3"/>
        <v>0</v>
      </c>
      <c r="D28" s="4">
        <v>0</v>
      </c>
      <c r="E28" s="11">
        <f t="shared" si="4"/>
        <v>0</v>
      </c>
      <c r="F28" s="4">
        <v>0</v>
      </c>
      <c r="G28" s="11">
        <f t="shared" si="5"/>
        <v>0</v>
      </c>
    </row>
    <row r="29" spans="1:7" x14ac:dyDescent="0.3">
      <c r="A29" s="7" t="s">
        <v>14</v>
      </c>
      <c r="B29" s="4">
        <v>2</v>
      </c>
      <c r="C29" s="11">
        <f t="shared" si="3"/>
        <v>1.7094017094017095</v>
      </c>
      <c r="D29" s="4">
        <v>2</v>
      </c>
      <c r="E29" s="11">
        <f t="shared" si="4"/>
        <v>2.3255813953488373</v>
      </c>
      <c r="F29" s="4">
        <v>0</v>
      </c>
      <c r="G29" s="11">
        <f t="shared" si="5"/>
        <v>0</v>
      </c>
    </row>
    <row r="30" spans="1:7" x14ac:dyDescent="0.3">
      <c r="A30" s="7" t="s">
        <v>15</v>
      </c>
      <c r="B30" s="4">
        <v>33</v>
      </c>
      <c r="C30" s="11">
        <f t="shared" si="3"/>
        <v>28.205128205128204</v>
      </c>
      <c r="D30" s="4">
        <v>27</v>
      </c>
      <c r="E30" s="11">
        <f t="shared" si="4"/>
        <v>31.395348837209301</v>
      </c>
      <c r="F30" s="4">
        <v>6</v>
      </c>
      <c r="G30" s="11">
        <f t="shared" si="5"/>
        <v>19.35483870967742</v>
      </c>
    </row>
    <row r="31" spans="1:7" x14ac:dyDescent="0.3">
      <c r="A31" s="31" t="s">
        <v>18</v>
      </c>
      <c r="B31" s="31"/>
      <c r="C31" s="31"/>
      <c r="D31" s="31"/>
      <c r="E31" s="31"/>
      <c r="F31" s="31"/>
      <c r="G31" s="31"/>
    </row>
    <row r="32" spans="1:7" s="12" customFormat="1" ht="15" customHeight="1" x14ac:dyDescent="0.3">
      <c r="A32" s="8" t="s">
        <v>2</v>
      </c>
      <c r="B32" s="33" t="s">
        <v>29</v>
      </c>
      <c r="C32" s="34"/>
      <c r="D32" s="33" t="s">
        <v>30</v>
      </c>
      <c r="E32" s="34"/>
      <c r="F32" s="33" t="s">
        <v>31</v>
      </c>
      <c r="G32" s="34"/>
    </row>
    <row r="33" spans="1:7" x14ac:dyDescent="0.3">
      <c r="A33" s="6"/>
      <c r="B33" s="4" t="s">
        <v>0</v>
      </c>
      <c r="C33" s="4" t="s">
        <v>1</v>
      </c>
      <c r="D33" s="4" t="s">
        <v>0</v>
      </c>
      <c r="E33" s="4" t="s">
        <v>1</v>
      </c>
      <c r="F33" s="4" t="s">
        <v>0</v>
      </c>
      <c r="G33" s="4" t="s">
        <v>1</v>
      </c>
    </row>
    <row r="34" spans="1:7" x14ac:dyDescent="0.3">
      <c r="A34" s="7" t="s">
        <v>4</v>
      </c>
      <c r="B34" s="4">
        <f>B19+B4</f>
        <v>31</v>
      </c>
      <c r="C34" s="11">
        <f>B34/117*100</f>
        <v>26.495726495726498</v>
      </c>
      <c r="D34" s="4">
        <f t="shared" ref="D34:D45" si="6">D19+D4</f>
        <v>26</v>
      </c>
      <c r="E34" s="11">
        <f>D34/86*100</f>
        <v>30.232558139534881</v>
      </c>
      <c r="F34" s="4">
        <f t="shared" ref="F34:F45" si="7">F19+F4</f>
        <v>5</v>
      </c>
      <c r="G34" s="11">
        <f>F34/31*100</f>
        <v>16.129032258064516</v>
      </c>
    </row>
    <row r="35" spans="1:7" x14ac:dyDescent="0.3">
      <c r="A35" s="7" t="s">
        <v>5</v>
      </c>
      <c r="B35" s="4">
        <f t="shared" ref="B35:B45" si="8">B20+B5</f>
        <v>22</v>
      </c>
      <c r="C35" s="11">
        <f t="shared" ref="C35:C47" si="9">B35/117*100</f>
        <v>18.803418803418804</v>
      </c>
      <c r="D35" s="4">
        <f t="shared" si="6"/>
        <v>18</v>
      </c>
      <c r="E35" s="11">
        <f t="shared" ref="E35:E47" si="10">D35/86*100</f>
        <v>20.930232558139537</v>
      </c>
      <c r="F35" s="4">
        <f t="shared" si="7"/>
        <v>4</v>
      </c>
      <c r="G35" s="11">
        <f t="shared" ref="G35:G47" si="11">F35/31*100</f>
        <v>12.903225806451612</v>
      </c>
    </row>
    <row r="36" spans="1:7" x14ac:dyDescent="0.3">
      <c r="A36" s="7" t="s">
        <v>6</v>
      </c>
      <c r="B36" s="4">
        <f t="shared" si="8"/>
        <v>81</v>
      </c>
      <c r="C36" s="11">
        <f t="shared" si="9"/>
        <v>69.230769230769226</v>
      </c>
      <c r="D36" s="4">
        <f t="shared" si="6"/>
        <v>58</v>
      </c>
      <c r="E36" s="11">
        <f t="shared" si="10"/>
        <v>67.441860465116278</v>
      </c>
      <c r="F36" s="4">
        <f t="shared" si="7"/>
        <v>23</v>
      </c>
      <c r="G36" s="11">
        <f t="shared" si="11"/>
        <v>74.193548387096769</v>
      </c>
    </row>
    <row r="37" spans="1:7" x14ac:dyDescent="0.3">
      <c r="A37" s="7" t="s">
        <v>7</v>
      </c>
      <c r="B37" s="4">
        <f t="shared" si="8"/>
        <v>110</v>
      </c>
      <c r="C37" s="11">
        <f t="shared" si="9"/>
        <v>94.01709401709401</v>
      </c>
      <c r="D37" s="4">
        <f t="shared" si="6"/>
        <v>79</v>
      </c>
      <c r="E37" s="11">
        <f t="shared" si="10"/>
        <v>91.860465116279073</v>
      </c>
      <c r="F37" s="4">
        <f t="shared" si="7"/>
        <v>31</v>
      </c>
      <c r="G37" s="11">
        <f t="shared" si="11"/>
        <v>100</v>
      </c>
    </row>
    <row r="38" spans="1:7" x14ac:dyDescent="0.3">
      <c r="A38" s="7" t="s">
        <v>8</v>
      </c>
      <c r="B38" s="4">
        <f t="shared" si="8"/>
        <v>21</v>
      </c>
      <c r="C38" s="11">
        <f t="shared" si="9"/>
        <v>17.948717948717949</v>
      </c>
      <c r="D38" s="4">
        <f t="shared" si="6"/>
        <v>14</v>
      </c>
      <c r="E38" s="11">
        <f t="shared" si="10"/>
        <v>16.279069767441861</v>
      </c>
      <c r="F38" s="4">
        <f t="shared" si="7"/>
        <v>7</v>
      </c>
      <c r="G38" s="11">
        <f t="shared" si="11"/>
        <v>22.58064516129032</v>
      </c>
    </row>
    <row r="39" spans="1:7" x14ac:dyDescent="0.3">
      <c r="A39" s="7" t="s">
        <v>9</v>
      </c>
      <c r="B39" s="4">
        <f t="shared" si="8"/>
        <v>80</v>
      </c>
      <c r="C39" s="11">
        <f t="shared" si="9"/>
        <v>68.376068376068375</v>
      </c>
      <c r="D39" s="4">
        <f t="shared" si="6"/>
        <v>54</v>
      </c>
      <c r="E39" s="11">
        <f t="shared" si="10"/>
        <v>62.790697674418603</v>
      </c>
      <c r="F39" s="4">
        <f t="shared" si="7"/>
        <v>26</v>
      </c>
      <c r="G39" s="11">
        <f t="shared" si="11"/>
        <v>83.870967741935488</v>
      </c>
    </row>
    <row r="40" spans="1:7" x14ac:dyDescent="0.3">
      <c r="A40" s="7" t="s">
        <v>10</v>
      </c>
      <c r="B40" s="4">
        <f t="shared" si="8"/>
        <v>117</v>
      </c>
      <c r="C40" s="11">
        <f t="shared" si="9"/>
        <v>100</v>
      </c>
      <c r="D40" s="4">
        <f t="shared" si="6"/>
        <v>86</v>
      </c>
      <c r="E40" s="11">
        <f t="shared" si="10"/>
        <v>100</v>
      </c>
      <c r="F40" s="4">
        <f t="shared" si="7"/>
        <v>31</v>
      </c>
      <c r="G40" s="11">
        <f t="shared" si="11"/>
        <v>100</v>
      </c>
    </row>
    <row r="41" spans="1:7" x14ac:dyDescent="0.3">
      <c r="A41" s="7" t="s">
        <v>11</v>
      </c>
      <c r="B41" s="4">
        <f t="shared" si="8"/>
        <v>23</v>
      </c>
      <c r="C41" s="11">
        <f t="shared" si="9"/>
        <v>19.658119658119659</v>
      </c>
      <c r="D41" s="4">
        <f t="shared" si="6"/>
        <v>18</v>
      </c>
      <c r="E41" s="11">
        <f t="shared" si="10"/>
        <v>20.930232558139537</v>
      </c>
      <c r="F41" s="4">
        <f t="shared" si="7"/>
        <v>5</v>
      </c>
      <c r="G41" s="11">
        <f t="shared" si="11"/>
        <v>16.129032258064516</v>
      </c>
    </row>
    <row r="42" spans="1:7" x14ac:dyDescent="0.3">
      <c r="A42" s="7" t="s">
        <v>12</v>
      </c>
      <c r="B42" s="4">
        <f t="shared" si="8"/>
        <v>31</v>
      </c>
      <c r="C42" s="11">
        <f t="shared" si="9"/>
        <v>26.495726495726498</v>
      </c>
      <c r="D42" s="4">
        <f t="shared" si="6"/>
        <v>25</v>
      </c>
      <c r="E42" s="11">
        <f t="shared" si="10"/>
        <v>29.069767441860467</v>
      </c>
      <c r="F42" s="4">
        <f t="shared" si="7"/>
        <v>6</v>
      </c>
      <c r="G42" s="11">
        <f t="shared" si="11"/>
        <v>19.35483870967742</v>
      </c>
    </row>
    <row r="43" spans="1:7" x14ac:dyDescent="0.3">
      <c r="A43" s="7" t="s">
        <v>13</v>
      </c>
      <c r="B43" s="4">
        <f t="shared" si="8"/>
        <v>114</v>
      </c>
      <c r="C43" s="11">
        <f t="shared" si="9"/>
        <v>97.435897435897431</v>
      </c>
      <c r="D43" s="4">
        <f t="shared" si="6"/>
        <v>83</v>
      </c>
      <c r="E43" s="11">
        <f t="shared" si="10"/>
        <v>96.511627906976756</v>
      </c>
      <c r="F43" s="4">
        <f t="shared" si="7"/>
        <v>31</v>
      </c>
      <c r="G43" s="11">
        <f t="shared" si="11"/>
        <v>100</v>
      </c>
    </row>
    <row r="44" spans="1:7" x14ac:dyDescent="0.3">
      <c r="A44" s="7" t="s">
        <v>14</v>
      </c>
      <c r="B44" s="4">
        <f t="shared" si="8"/>
        <v>89</v>
      </c>
      <c r="C44" s="11">
        <f t="shared" si="9"/>
        <v>76.068376068376068</v>
      </c>
      <c r="D44" s="4">
        <f t="shared" si="6"/>
        <v>66</v>
      </c>
      <c r="E44" s="11">
        <f t="shared" si="10"/>
        <v>76.744186046511629</v>
      </c>
      <c r="F44" s="4">
        <f t="shared" si="7"/>
        <v>23</v>
      </c>
      <c r="G44" s="11">
        <f t="shared" si="11"/>
        <v>74.193548387096769</v>
      </c>
    </row>
    <row r="45" spans="1:7" x14ac:dyDescent="0.3">
      <c r="A45" s="7" t="s">
        <v>15</v>
      </c>
      <c r="B45" s="4">
        <f t="shared" si="8"/>
        <v>51</v>
      </c>
      <c r="C45" s="11">
        <f t="shared" si="9"/>
        <v>43.589743589743591</v>
      </c>
      <c r="D45" s="4">
        <f t="shared" si="6"/>
        <v>41</v>
      </c>
      <c r="E45" s="11">
        <f t="shared" si="10"/>
        <v>47.674418604651166</v>
      </c>
      <c r="F45" s="4">
        <f t="shared" si="7"/>
        <v>10</v>
      </c>
      <c r="G45" s="11">
        <f t="shared" si="11"/>
        <v>32.258064516129032</v>
      </c>
    </row>
    <row r="46" spans="1:7" x14ac:dyDescent="0.3">
      <c r="A46" s="20" t="s">
        <v>19</v>
      </c>
      <c r="B46" s="21">
        <v>93</v>
      </c>
      <c r="C46" s="22">
        <f t="shared" si="9"/>
        <v>79.487179487179489</v>
      </c>
      <c r="D46" s="23">
        <v>68</v>
      </c>
      <c r="E46" s="22">
        <f t="shared" si="10"/>
        <v>79.069767441860463</v>
      </c>
      <c r="F46" s="23">
        <v>25</v>
      </c>
      <c r="G46" s="22">
        <f t="shared" si="11"/>
        <v>80.645161290322577</v>
      </c>
    </row>
    <row r="47" spans="1:7" x14ac:dyDescent="0.3">
      <c r="A47" s="20" t="s">
        <v>20</v>
      </c>
      <c r="B47" s="21">
        <v>8</v>
      </c>
      <c r="C47" s="22">
        <f t="shared" si="9"/>
        <v>6.8376068376068382</v>
      </c>
      <c r="D47" s="23">
        <v>7</v>
      </c>
      <c r="E47" s="22">
        <f t="shared" si="10"/>
        <v>8.1395348837209305</v>
      </c>
      <c r="F47" s="23">
        <v>1</v>
      </c>
      <c r="G47" s="22">
        <f t="shared" si="11"/>
        <v>3.225806451612903</v>
      </c>
    </row>
  </sheetData>
  <mergeCells count="12">
    <mergeCell ref="A1:G1"/>
    <mergeCell ref="A16:G16"/>
    <mergeCell ref="A31:G31"/>
    <mergeCell ref="D32:E32"/>
    <mergeCell ref="F32:G32"/>
    <mergeCell ref="B2:C2"/>
    <mergeCell ref="B17:C17"/>
    <mergeCell ref="B32:C32"/>
    <mergeCell ref="D2:E2"/>
    <mergeCell ref="F2:G2"/>
    <mergeCell ref="D17:E17"/>
    <mergeCell ref="F17:G17"/>
  </mergeCells>
  <hyperlinks>
    <hyperlink ref="K4" r:id="rId1" display="https://pubmed.ncbi.nlm.nih.gov/?term=Yang+Q&amp;cauthor_id=28599203"/>
  </hyperlinks>
  <pageMargins left="0.17" right="0.2" top="0.48" bottom="0.75" header="0.3" footer="0.3"/>
  <pageSetup paperSize="9" scale="93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90"/>
  <sheetViews>
    <sheetView topLeftCell="B28" workbookViewId="0">
      <selection activeCell="E49" sqref="E49"/>
    </sheetView>
  </sheetViews>
  <sheetFormatPr defaultRowHeight="14.4" x14ac:dyDescent="0.3"/>
  <cols>
    <col min="1" max="1" width="26.6640625" bestFit="1" customWidth="1"/>
    <col min="2" max="3" width="16" customWidth="1"/>
    <col min="5" max="5" width="10.6640625" customWidth="1"/>
    <col min="6" max="6" width="10.33203125" customWidth="1"/>
    <col min="7" max="7" width="11.33203125" customWidth="1"/>
  </cols>
  <sheetData>
    <row r="1" spans="1:63" ht="15" x14ac:dyDescent="0.25">
      <c r="A1" s="29" t="s">
        <v>3</v>
      </c>
      <c r="B1" s="29"/>
      <c r="C1" s="29"/>
      <c r="D1" s="29"/>
      <c r="E1" s="29"/>
      <c r="F1" s="29"/>
      <c r="G1" s="29"/>
    </row>
    <row r="2" spans="1:63" s="3" customFormat="1" ht="15" x14ac:dyDescent="0.25">
      <c r="A2" s="5" t="s">
        <v>2</v>
      </c>
      <c r="B2" s="38" t="s">
        <v>29</v>
      </c>
      <c r="C2" s="39"/>
      <c r="D2" s="38" t="s">
        <v>22</v>
      </c>
      <c r="E2" s="39"/>
      <c r="F2" s="38" t="s">
        <v>23</v>
      </c>
      <c r="G2" s="39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</row>
    <row r="3" spans="1:63" ht="15" x14ac:dyDescent="0.25">
      <c r="A3" s="6"/>
      <c r="B3" s="4" t="s">
        <v>0</v>
      </c>
      <c r="C3" s="4" t="s">
        <v>1</v>
      </c>
      <c r="D3" s="4" t="s">
        <v>0</v>
      </c>
      <c r="E3" s="4" t="s">
        <v>1</v>
      </c>
      <c r="F3" s="4" t="s">
        <v>0</v>
      </c>
      <c r="G3" s="4" t="s">
        <v>1</v>
      </c>
    </row>
    <row r="4" spans="1:63" ht="15" x14ac:dyDescent="0.25">
      <c r="A4" s="7" t="s">
        <v>4</v>
      </c>
      <c r="B4" s="4">
        <v>19</v>
      </c>
      <c r="C4" s="11">
        <f>B4/117*100</f>
        <v>16.239316239316238</v>
      </c>
      <c r="D4" s="4">
        <v>17</v>
      </c>
      <c r="E4" s="11">
        <f>D4/86*100</f>
        <v>19.767441860465116</v>
      </c>
      <c r="F4" s="4">
        <v>2</v>
      </c>
      <c r="G4" s="11">
        <f>F4/31*100</f>
        <v>6.4516129032258061</v>
      </c>
    </row>
    <row r="5" spans="1:63" ht="15" x14ac:dyDescent="0.25">
      <c r="A5" s="7" t="s">
        <v>5</v>
      </c>
      <c r="B5" s="4">
        <v>13</v>
      </c>
      <c r="C5" s="11">
        <f t="shared" ref="C5:C15" si="0">B5/117*100</f>
        <v>11.111111111111111</v>
      </c>
      <c r="D5" s="4">
        <v>10</v>
      </c>
      <c r="E5" s="11">
        <f t="shared" ref="E5:E15" si="1">D5/86*100</f>
        <v>11.627906976744185</v>
      </c>
      <c r="F5" s="4">
        <v>3</v>
      </c>
      <c r="G5" s="11">
        <f t="shared" ref="G5:G15" si="2">F5/31*100</f>
        <v>9.67741935483871</v>
      </c>
    </row>
    <row r="6" spans="1:63" ht="15" x14ac:dyDescent="0.25">
      <c r="A6" s="7" t="s">
        <v>6</v>
      </c>
      <c r="B6" s="4">
        <v>37</v>
      </c>
      <c r="C6" s="11">
        <f t="shared" si="0"/>
        <v>31.623931623931622</v>
      </c>
      <c r="D6" s="4">
        <v>25</v>
      </c>
      <c r="E6" s="11">
        <f t="shared" si="1"/>
        <v>29.069767441860467</v>
      </c>
      <c r="F6" s="4">
        <v>12</v>
      </c>
      <c r="G6" s="11">
        <f t="shared" si="2"/>
        <v>38.70967741935484</v>
      </c>
    </row>
    <row r="7" spans="1:63" ht="15" x14ac:dyDescent="0.25">
      <c r="A7" s="7" t="s">
        <v>7</v>
      </c>
      <c r="B7" s="4">
        <v>76</v>
      </c>
      <c r="C7" s="11">
        <f t="shared" si="0"/>
        <v>64.957264957264954</v>
      </c>
      <c r="D7" s="4">
        <v>62</v>
      </c>
      <c r="E7" s="11">
        <f t="shared" si="1"/>
        <v>72.093023255813947</v>
      </c>
      <c r="F7" s="4">
        <v>14</v>
      </c>
      <c r="G7" s="11">
        <f t="shared" si="2"/>
        <v>45.161290322580641</v>
      </c>
    </row>
    <row r="8" spans="1:63" ht="15" x14ac:dyDescent="0.25">
      <c r="A8" s="7" t="s">
        <v>8</v>
      </c>
      <c r="B8" s="4">
        <v>12</v>
      </c>
      <c r="C8" s="11">
        <f t="shared" si="0"/>
        <v>10.256410256410255</v>
      </c>
      <c r="D8" s="4">
        <v>8</v>
      </c>
      <c r="E8" s="11">
        <f t="shared" si="1"/>
        <v>9.3023255813953494</v>
      </c>
      <c r="F8" s="4">
        <v>4</v>
      </c>
      <c r="G8" s="11">
        <f t="shared" si="2"/>
        <v>12.903225806451612</v>
      </c>
    </row>
    <row r="9" spans="1:63" ht="15" x14ac:dyDescent="0.25">
      <c r="A9" s="7" t="s">
        <v>9</v>
      </c>
      <c r="B9" s="4">
        <v>62</v>
      </c>
      <c r="C9" s="11">
        <f t="shared" si="0"/>
        <v>52.991452991452995</v>
      </c>
      <c r="D9" s="4">
        <v>44</v>
      </c>
      <c r="E9" s="11">
        <f t="shared" si="1"/>
        <v>51.162790697674424</v>
      </c>
      <c r="F9" s="4">
        <v>18</v>
      </c>
      <c r="G9" s="11">
        <f t="shared" si="2"/>
        <v>58.064516129032263</v>
      </c>
    </row>
    <row r="10" spans="1:63" s="27" customFormat="1" ht="15" x14ac:dyDescent="0.25">
      <c r="A10" s="7" t="s">
        <v>10</v>
      </c>
      <c r="B10" s="24">
        <v>16</v>
      </c>
      <c r="C10" s="25">
        <f>B10/117*100</f>
        <v>13.675213675213676</v>
      </c>
      <c r="D10" s="24">
        <v>10</v>
      </c>
      <c r="E10" s="25">
        <f t="shared" si="1"/>
        <v>11.627906976744185</v>
      </c>
      <c r="F10" s="24">
        <v>6</v>
      </c>
      <c r="G10" s="25">
        <f t="shared" si="2"/>
        <v>19.35483870967742</v>
      </c>
    </row>
    <row r="11" spans="1:63" ht="15" x14ac:dyDescent="0.25">
      <c r="A11" s="7" t="s">
        <v>11</v>
      </c>
      <c r="B11" s="4">
        <v>20</v>
      </c>
      <c r="C11" s="11">
        <f t="shared" si="0"/>
        <v>17.094017094017094</v>
      </c>
      <c r="D11" s="4">
        <v>14</v>
      </c>
      <c r="E11" s="11">
        <f t="shared" si="1"/>
        <v>16.279069767441861</v>
      </c>
      <c r="F11" s="4">
        <v>6</v>
      </c>
      <c r="G11" s="11">
        <f t="shared" si="2"/>
        <v>19.35483870967742</v>
      </c>
    </row>
    <row r="12" spans="1:63" ht="15" x14ac:dyDescent="0.25">
      <c r="A12" s="7" t="s">
        <v>12</v>
      </c>
      <c r="B12" s="4">
        <v>31</v>
      </c>
      <c r="C12" s="11">
        <f t="shared" si="0"/>
        <v>26.495726495726498</v>
      </c>
      <c r="D12" s="4">
        <v>25</v>
      </c>
      <c r="E12" s="11">
        <f t="shared" si="1"/>
        <v>29.069767441860467</v>
      </c>
      <c r="F12" s="4">
        <v>6</v>
      </c>
      <c r="G12" s="11">
        <f t="shared" si="2"/>
        <v>19.35483870967742</v>
      </c>
    </row>
    <row r="13" spans="1:63" ht="15" x14ac:dyDescent="0.25">
      <c r="A13" s="7" t="s">
        <v>13</v>
      </c>
      <c r="B13" s="4">
        <v>114</v>
      </c>
      <c r="C13" s="11">
        <f t="shared" si="0"/>
        <v>97.435897435897431</v>
      </c>
      <c r="D13" s="4">
        <v>83</v>
      </c>
      <c r="E13" s="11">
        <f t="shared" si="1"/>
        <v>96.511627906976756</v>
      </c>
      <c r="F13" s="4">
        <v>31</v>
      </c>
      <c r="G13" s="11">
        <f t="shared" si="2"/>
        <v>100</v>
      </c>
    </row>
    <row r="14" spans="1:63" ht="15" x14ac:dyDescent="0.25">
      <c r="A14" s="7" t="s">
        <v>14</v>
      </c>
      <c r="B14" s="4">
        <v>87</v>
      </c>
      <c r="C14" s="11">
        <f t="shared" si="0"/>
        <v>74.358974358974365</v>
      </c>
      <c r="D14" s="4">
        <v>69</v>
      </c>
      <c r="E14" s="11">
        <f t="shared" si="1"/>
        <v>80.232558139534888</v>
      </c>
      <c r="F14" s="4">
        <v>18</v>
      </c>
      <c r="G14" s="11">
        <f t="shared" si="2"/>
        <v>58.064516129032263</v>
      </c>
    </row>
    <row r="15" spans="1:63" ht="15" x14ac:dyDescent="0.25">
      <c r="A15" s="7" t="s">
        <v>15</v>
      </c>
      <c r="B15" s="4">
        <v>18</v>
      </c>
      <c r="C15" s="11">
        <f t="shared" si="0"/>
        <v>15.384615384615385</v>
      </c>
      <c r="D15" s="4">
        <v>14</v>
      </c>
      <c r="E15" s="11">
        <f t="shared" si="1"/>
        <v>16.279069767441861</v>
      </c>
      <c r="F15" s="4">
        <v>4</v>
      </c>
      <c r="G15" s="11">
        <f t="shared" si="2"/>
        <v>12.903225806451612</v>
      </c>
    </row>
    <row r="16" spans="1:63" ht="15" x14ac:dyDescent="0.25">
      <c r="A16" s="31" t="s">
        <v>16</v>
      </c>
      <c r="B16" s="31"/>
      <c r="C16" s="31"/>
      <c r="D16" s="31"/>
      <c r="E16" s="31"/>
      <c r="F16" s="31"/>
      <c r="G16" s="31"/>
    </row>
    <row r="17" spans="1:7" s="9" customFormat="1" ht="18" customHeight="1" x14ac:dyDescent="0.25">
      <c r="A17" s="8" t="s">
        <v>2</v>
      </c>
      <c r="B17" s="40" t="s">
        <v>29</v>
      </c>
      <c r="C17" s="41"/>
      <c r="D17" s="40" t="s">
        <v>22</v>
      </c>
      <c r="E17" s="41"/>
      <c r="F17" s="40" t="s">
        <v>23</v>
      </c>
      <c r="G17" s="41"/>
    </row>
    <row r="18" spans="1:7" ht="15" x14ac:dyDescent="0.25">
      <c r="A18" s="6"/>
      <c r="B18" s="4" t="s">
        <v>0</v>
      </c>
      <c r="C18" s="4" t="s">
        <v>1</v>
      </c>
      <c r="D18" s="4" t="s">
        <v>0</v>
      </c>
      <c r="E18" s="4" t="s">
        <v>1</v>
      </c>
      <c r="F18" s="4" t="s">
        <v>0</v>
      </c>
      <c r="G18" s="4" t="s">
        <v>1</v>
      </c>
    </row>
    <row r="19" spans="1:7" ht="15" x14ac:dyDescent="0.25">
      <c r="A19" s="7" t="s">
        <v>4</v>
      </c>
      <c r="B19" s="4">
        <v>12</v>
      </c>
      <c r="C19" s="11">
        <f t="shared" ref="C19:C30" si="3">B19/117*100</f>
        <v>10.256410256410255</v>
      </c>
      <c r="D19" s="4">
        <v>10</v>
      </c>
      <c r="E19" s="11">
        <f t="shared" ref="E19:E30" si="4">D19/86*100</f>
        <v>11.627906976744185</v>
      </c>
      <c r="F19" s="4">
        <v>2</v>
      </c>
      <c r="G19" s="11">
        <f t="shared" ref="G19:G30" si="5">F19/31*100</f>
        <v>6.4516129032258061</v>
      </c>
    </row>
    <row r="20" spans="1:7" ht="15" x14ac:dyDescent="0.25">
      <c r="A20" s="7" t="s">
        <v>5</v>
      </c>
      <c r="B20" s="4">
        <v>9</v>
      </c>
      <c r="C20" s="11">
        <f t="shared" si="3"/>
        <v>7.6923076923076925</v>
      </c>
      <c r="D20" s="4">
        <v>6</v>
      </c>
      <c r="E20" s="11">
        <f t="shared" si="4"/>
        <v>6.9767441860465116</v>
      </c>
      <c r="F20" s="4">
        <v>3</v>
      </c>
      <c r="G20" s="11">
        <f t="shared" si="5"/>
        <v>9.67741935483871</v>
      </c>
    </row>
    <row r="21" spans="1:7" ht="15" x14ac:dyDescent="0.25">
      <c r="A21" s="7" t="s">
        <v>6</v>
      </c>
      <c r="B21" s="4">
        <v>44</v>
      </c>
      <c r="C21" s="11">
        <f t="shared" si="3"/>
        <v>37.606837606837608</v>
      </c>
      <c r="D21" s="4">
        <v>31</v>
      </c>
      <c r="E21" s="11">
        <f t="shared" si="4"/>
        <v>36.046511627906973</v>
      </c>
      <c r="F21" s="4">
        <v>13</v>
      </c>
      <c r="G21" s="11">
        <f t="shared" si="5"/>
        <v>41.935483870967744</v>
      </c>
    </row>
    <row r="22" spans="1:7" ht="15" x14ac:dyDescent="0.25">
      <c r="A22" s="7" t="s">
        <v>7</v>
      </c>
      <c r="B22" s="4">
        <v>34</v>
      </c>
      <c r="C22" s="11">
        <f t="shared" si="3"/>
        <v>29.059829059829063</v>
      </c>
      <c r="D22" s="4">
        <v>21</v>
      </c>
      <c r="E22" s="11">
        <f t="shared" si="4"/>
        <v>24.418604651162788</v>
      </c>
      <c r="F22" s="4">
        <v>13</v>
      </c>
      <c r="G22" s="11">
        <f t="shared" si="5"/>
        <v>41.935483870967744</v>
      </c>
    </row>
    <row r="23" spans="1:7" ht="15" x14ac:dyDescent="0.25">
      <c r="A23" s="7" t="s">
        <v>8</v>
      </c>
      <c r="B23" s="4">
        <v>9</v>
      </c>
      <c r="C23" s="11">
        <f t="shared" si="3"/>
        <v>7.6923076923076925</v>
      </c>
      <c r="D23" s="4">
        <v>8</v>
      </c>
      <c r="E23" s="11">
        <f t="shared" si="4"/>
        <v>9.3023255813953494</v>
      </c>
      <c r="F23" s="4">
        <v>1</v>
      </c>
      <c r="G23" s="11">
        <f t="shared" si="5"/>
        <v>3.225806451612903</v>
      </c>
    </row>
    <row r="24" spans="1:7" ht="15" x14ac:dyDescent="0.25">
      <c r="A24" s="7" t="s">
        <v>9</v>
      </c>
      <c r="B24" s="4">
        <v>18</v>
      </c>
      <c r="C24" s="11">
        <f t="shared" si="3"/>
        <v>15.384615384615385</v>
      </c>
      <c r="D24" s="4">
        <v>9</v>
      </c>
      <c r="E24" s="11">
        <f t="shared" si="4"/>
        <v>10.465116279069768</v>
      </c>
      <c r="F24" s="4">
        <v>9</v>
      </c>
      <c r="G24" s="11">
        <f t="shared" si="5"/>
        <v>29.032258064516132</v>
      </c>
    </row>
    <row r="25" spans="1:7" s="27" customFormat="1" ht="15" x14ac:dyDescent="0.25">
      <c r="A25" s="7" t="s">
        <v>10</v>
      </c>
      <c r="B25" s="24">
        <v>101</v>
      </c>
      <c r="C25" s="25">
        <f t="shared" si="3"/>
        <v>86.324786324786331</v>
      </c>
      <c r="D25" s="24">
        <v>76</v>
      </c>
      <c r="E25" s="25">
        <f t="shared" si="4"/>
        <v>88.372093023255815</v>
      </c>
      <c r="F25" s="24">
        <v>25</v>
      </c>
      <c r="G25" s="25">
        <f t="shared" si="5"/>
        <v>80.645161290322577</v>
      </c>
    </row>
    <row r="26" spans="1:7" ht="15" x14ac:dyDescent="0.25">
      <c r="A26" s="7" t="s">
        <v>11</v>
      </c>
      <c r="B26" s="4">
        <v>3</v>
      </c>
      <c r="C26" s="11">
        <f t="shared" si="3"/>
        <v>2.5641025641025639</v>
      </c>
      <c r="D26" s="4">
        <v>3</v>
      </c>
      <c r="E26" s="11">
        <f t="shared" si="4"/>
        <v>3.4883720930232558</v>
      </c>
      <c r="F26" s="4">
        <v>0</v>
      </c>
      <c r="G26" s="11">
        <f t="shared" si="5"/>
        <v>0</v>
      </c>
    </row>
    <row r="27" spans="1:7" ht="15" x14ac:dyDescent="0.25">
      <c r="A27" s="7" t="s">
        <v>12</v>
      </c>
      <c r="B27" s="4">
        <v>0</v>
      </c>
      <c r="C27" s="11">
        <f t="shared" si="3"/>
        <v>0</v>
      </c>
      <c r="D27" s="4">
        <v>0</v>
      </c>
      <c r="E27" s="11">
        <f t="shared" si="4"/>
        <v>0</v>
      </c>
      <c r="F27" s="4">
        <v>0</v>
      </c>
      <c r="G27" s="11">
        <f t="shared" si="5"/>
        <v>0</v>
      </c>
    </row>
    <row r="28" spans="1:7" ht="15" x14ac:dyDescent="0.25">
      <c r="A28" s="7" t="s">
        <v>13</v>
      </c>
      <c r="B28" s="4">
        <v>0</v>
      </c>
      <c r="C28" s="11">
        <f t="shared" si="3"/>
        <v>0</v>
      </c>
      <c r="D28" s="4">
        <v>0</v>
      </c>
      <c r="E28" s="11">
        <f t="shared" si="4"/>
        <v>0</v>
      </c>
      <c r="F28" s="4">
        <v>0</v>
      </c>
      <c r="G28" s="11">
        <f t="shared" si="5"/>
        <v>0</v>
      </c>
    </row>
    <row r="29" spans="1:7" ht="15" x14ac:dyDescent="0.25">
      <c r="A29" s="7" t="s">
        <v>14</v>
      </c>
      <c r="B29" s="4">
        <v>2</v>
      </c>
      <c r="C29" s="11">
        <f t="shared" si="3"/>
        <v>1.7094017094017095</v>
      </c>
      <c r="D29" s="4">
        <v>1</v>
      </c>
      <c r="E29" s="11">
        <f t="shared" si="4"/>
        <v>1.1627906976744187</v>
      </c>
      <c r="F29" s="4">
        <v>1</v>
      </c>
      <c r="G29" s="11">
        <f t="shared" si="5"/>
        <v>3.225806451612903</v>
      </c>
    </row>
    <row r="30" spans="1:7" ht="15" x14ac:dyDescent="0.25">
      <c r="A30" s="7" t="s">
        <v>15</v>
      </c>
      <c r="B30" s="4">
        <v>33</v>
      </c>
      <c r="C30" s="11">
        <f t="shared" si="3"/>
        <v>28.205128205128204</v>
      </c>
      <c r="D30" s="4">
        <v>21</v>
      </c>
      <c r="E30" s="11">
        <f t="shared" si="4"/>
        <v>24.418604651162788</v>
      </c>
      <c r="F30" s="4">
        <v>12</v>
      </c>
      <c r="G30" s="11">
        <f t="shared" si="5"/>
        <v>38.70967741935484</v>
      </c>
    </row>
    <row r="31" spans="1:7" ht="15" x14ac:dyDescent="0.25">
      <c r="A31" s="31" t="s">
        <v>18</v>
      </c>
      <c r="B31" s="31"/>
      <c r="C31" s="31"/>
      <c r="D31" s="31"/>
      <c r="E31" s="31"/>
      <c r="F31" s="31"/>
      <c r="G31" s="31"/>
    </row>
    <row r="32" spans="1:7" ht="15" customHeight="1" x14ac:dyDescent="0.25">
      <c r="A32" s="8" t="s">
        <v>2</v>
      </c>
      <c r="B32" s="38" t="s">
        <v>29</v>
      </c>
      <c r="C32" s="39"/>
      <c r="D32" s="38" t="s">
        <v>22</v>
      </c>
      <c r="E32" s="39"/>
      <c r="F32" s="38" t="s">
        <v>23</v>
      </c>
      <c r="G32" s="39"/>
    </row>
    <row r="33" spans="1:7" ht="15" x14ac:dyDescent="0.25">
      <c r="A33" s="6"/>
      <c r="B33" s="4" t="s">
        <v>0</v>
      </c>
      <c r="C33" s="4" t="s">
        <v>1</v>
      </c>
      <c r="D33" s="4" t="s">
        <v>0</v>
      </c>
      <c r="E33" s="4" t="s">
        <v>1</v>
      </c>
      <c r="F33" s="4" t="s">
        <v>0</v>
      </c>
      <c r="G33" s="4" t="s">
        <v>1</v>
      </c>
    </row>
    <row r="34" spans="1:7" ht="15" x14ac:dyDescent="0.25">
      <c r="A34" s="7" t="s">
        <v>4</v>
      </c>
      <c r="B34" s="4">
        <f>B19+B4</f>
        <v>31</v>
      </c>
      <c r="C34" s="11">
        <f>B34/117*100</f>
        <v>26.495726495726498</v>
      </c>
      <c r="D34" s="4">
        <f>D19+D4</f>
        <v>27</v>
      </c>
      <c r="E34" s="11">
        <f t="shared" ref="E34:E47" si="6">D34/86*100</f>
        <v>31.395348837209301</v>
      </c>
      <c r="F34" s="4">
        <f>F19+F4</f>
        <v>4</v>
      </c>
      <c r="G34" s="11">
        <f t="shared" ref="G34:G47" si="7">F34/31*100</f>
        <v>12.903225806451612</v>
      </c>
    </row>
    <row r="35" spans="1:7" ht="15" x14ac:dyDescent="0.25">
      <c r="A35" s="7" t="s">
        <v>5</v>
      </c>
      <c r="B35" s="4">
        <f t="shared" ref="B35:B45" si="8">B20+B5</f>
        <v>22</v>
      </c>
      <c r="C35" s="11">
        <f t="shared" ref="C35:C47" si="9">B35/117*100</f>
        <v>18.803418803418804</v>
      </c>
      <c r="D35" s="4">
        <f t="shared" ref="D35:D45" si="10">D20+D5</f>
        <v>16</v>
      </c>
      <c r="E35" s="11">
        <f t="shared" si="6"/>
        <v>18.604651162790699</v>
      </c>
      <c r="F35" s="4">
        <f t="shared" ref="F35:F45" si="11">F20+F5</f>
        <v>6</v>
      </c>
      <c r="G35" s="11">
        <f t="shared" si="7"/>
        <v>19.35483870967742</v>
      </c>
    </row>
    <row r="36" spans="1:7" ht="15" x14ac:dyDescent="0.25">
      <c r="A36" s="7" t="s">
        <v>6</v>
      </c>
      <c r="B36" s="4">
        <f t="shared" si="8"/>
        <v>81</v>
      </c>
      <c r="C36" s="11">
        <f t="shared" si="9"/>
        <v>69.230769230769226</v>
      </c>
      <c r="D36" s="4">
        <f t="shared" si="10"/>
        <v>56</v>
      </c>
      <c r="E36" s="11">
        <f t="shared" si="6"/>
        <v>65.116279069767444</v>
      </c>
      <c r="F36" s="4">
        <f t="shared" si="11"/>
        <v>25</v>
      </c>
      <c r="G36" s="11">
        <f t="shared" si="7"/>
        <v>80.645161290322577</v>
      </c>
    </row>
    <row r="37" spans="1:7" ht="15" x14ac:dyDescent="0.25">
      <c r="A37" s="7" t="s">
        <v>7</v>
      </c>
      <c r="B37" s="4">
        <f t="shared" si="8"/>
        <v>110</v>
      </c>
      <c r="C37" s="11">
        <f t="shared" si="9"/>
        <v>94.01709401709401</v>
      </c>
      <c r="D37" s="4">
        <f t="shared" si="10"/>
        <v>83</v>
      </c>
      <c r="E37" s="11">
        <f t="shared" si="6"/>
        <v>96.511627906976756</v>
      </c>
      <c r="F37" s="4">
        <f t="shared" si="11"/>
        <v>27</v>
      </c>
      <c r="G37" s="11">
        <f t="shared" si="7"/>
        <v>87.096774193548384</v>
      </c>
    </row>
    <row r="38" spans="1:7" ht="15" x14ac:dyDescent="0.25">
      <c r="A38" s="7" t="s">
        <v>8</v>
      </c>
      <c r="B38" s="4">
        <f t="shared" si="8"/>
        <v>21</v>
      </c>
      <c r="C38" s="11">
        <f t="shared" si="9"/>
        <v>17.948717948717949</v>
      </c>
      <c r="D38" s="4">
        <f t="shared" si="10"/>
        <v>16</v>
      </c>
      <c r="E38" s="11">
        <f t="shared" si="6"/>
        <v>18.604651162790699</v>
      </c>
      <c r="F38" s="4">
        <f t="shared" si="11"/>
        <v>5</v>
      </c>
      <c r="G38" s="11">
        <f t="shared" si="7"/>
        <v>16.129032258064516</v>
      </c>
    </row>
    <row r="39" spans="1:7" ht="15" x14ac:dyDescent="0.25">
      <c r="A39" s="7" t="s">
        <v>9</v>
      </c>
      <c r="B39" s="4">
        <f t="shared" si="8"/>
        <v>80</v>
      </c>
      <c r="C39" s="11">
        <f t="shared" si="9"/>
        <v>68.376068376068375</v>
      </c>
      <c r="D39" s="4">
        <f t="shared" si="10"/>
        <v>53</v>
      </c>
      <c r="E39" s="11">
        <f t="shared" si="6"/>
        <v>61.627906976744185</v>
      </c>
      <c r="F39" s="4">
        <f t="shared" si="11"/>
        <v>27</v>
      </c>
      <c r="G39" s="11">
        <f t="shared" si="7"/>
        <v>87.096774193548384</v>
      </c>
    </row>
    <row r="40" spans="1:7" ht="15" x14ac:dyDescent="0.25">
      <c r="A40" s="7" t="s">
        <v>10</v>
      </c>
      <c r="B40" s="4">
        <f t="shared" si="8"/>
        <v>117</v>
      </c>
      <c r="C40" s="11">
        <f t="shared" si="9"/>
        <v>100</v>
      </c>
      <c r="D40" s="4">
        <f t="shared" si="10"/>
        <v>86</v>
      </c>
      <c r="E40" s="11">
        <f t="shared" si="6"/>
        <v>100</v>
      </c>
      <c r="F40" s="4">
        <f t="shared" si="11"/>
        <v>31</v>
      </c>
      <c r="G40" s="11">
        <f t="shared" si="7"/>
        <v>100</v>
      </c>
    </row>
    <row r="41" spans="1:7" ht="15" x14ac:dyDescent="0.25">
      <c r="A41" s="7" t="s">
        <v>11</v>
      </c>
      <c r="B41" s="4">
        <f t="shared" si="8"/>
        <v>23</v>
      </c>
      <c r="C41" s="11">
        <f t="shared" si="9"/>
        <v>19.658119658119659</v>
      </c>
      <c r="D41" s="4">
        <f t="shared" si="10"/>
        <v>17</v>
      </c>
      <c r="E41" s="11">
        <f t="shared" si="6"/>
        <v>19.767441860465116</v>
      </c>
      <c r="F41" s="4">
        <f t="shared" si="11"/>
        <v>6</v>
      </c>
      <c r="G41" s="11">
        <f t="shared" si="7"/>
        <v>19.35483870967742</v>
      </c>
    </row>
    <row r="42" spans="1:7" ht="15" x14ac:dyDescent="0.25">
      <c r="A42" s="7" t="s">
        <v>12</v>
      </c>
      <c r="B42" s="4">
        <f t="shared" si="8"/>
        <v>31</v>
      </c>
      <c r="C42" s="11">
        <f t="shared" si="9"/>
        <v>26.495726495726498</v>
      </c>
      <c r="D42" s="4">
        <f t="shared" si="10"/>
        <v>25</v>
      </c>
      <c r="E42" s="11">
        <f t="shared" si="6"/>
        <v>29.069767441860467</v>
      </c>
      <c r="F42" s="4">
        <f t="shared" si="11"/>
        <v>6</v>
      </c>
      <c r="G42" s="11">
        <f t="shared" si="7"/>
        <v>19.35483870967742</v>
      </c>
    </row>
    <row r="43" spans="1:7" ht="15" x14ac:dyDescent="0.25">
      <c r="A43" s="7" t="s">
        <v>13</v>
      </c>
      <c r="B43" s="4">
        <f t="shared" si="8"/>
        <v>114</v>
      </c>
      <c r="C43" s="11">
        <f t="shared" si="9"/>
        <v>97.435897435897431</v>
      </c>
      <c r="D43" s="4">
        <f t="shared" si="10"/>
        <v>83</v>
      </c>
      <c r="E43" s="11">
        <f t="shared" si="6"/>
        <v>96.511627906976756</v>
      </c>
      <c r="F43" s="4">
        <f t="shared" si="11"/>
        <v>31</v>
      </c>
      <c r="G43" s="11">
        <f t="shared" si="7"/>
        <v>100</v>
      </c>
    </row>
    <row r="44" spans="1:7" ht="15" x14ac:dyDescent="0.25">
      <c r="A44" s="7" t="s">
        <v>14</v>
      </c>
      <c r="B44" s="4">
        <f t="shared" si="8"/>
        <v>89</v>
      </c>
      <c r="C44" s="11">
        <f t="shared" si="9"/>
        <v>76.068376068376068</v>
      </c>
      <c r="D44" s="4">
        <f t="shared" si="10"/>
        <v>70</v>
      </c>
      <c r="E44" s="11">
        <f t="shared" si="6"/>
        <v>81.395348837209298</v>
      </c>
      <c r="F44" s="4">
        <f t="shared" si="11"/>
        <v>19</v>
      </c>
      <c r="G44" s="11">
        <f t="shared" si="7"/>
        <v>61.29032258064516</v>
      </c>
    </row>
    <row r="45" spans="1:7" ht="15" x14ac:dyDescent="0.25">
      <c r="A45" s="7" t="s">
        <v>15</v>
      </c>
      <c r="B45" s="4">
        <f t="shared" si="8"/>
        <v>51</v>
      </c>
      <c r="C45" s="11">
        <f t="shared" si="9"/>
        <v>43.589743589743591</v>
      </c>
      <c r="D45" s="4">
        <f t="shared" si="10"/>
        <v>35</v>
      </c>
      <c r="E45" s="11">
        <f t="shared" si="6"/>
        <v>40.697674418604649</v>
      </c>
      <c r="F45" s="4">
        <f t="shared" si="11"/>
        <v>16</v>
      </c>
      <c r="G45" s="11">
        <f t="shared" si="7"/>
        <v>51.612903225806448</v>
      </c>
    </row>
    <row r="46" spans="1:7" ht="15" x14ac:dyDescent="0.25">
      <c r="A46" s="20" t="s">
        <v>19</v>
      </c>
      <c r="B46" s="21">
        <v>93</v>
      </c>
      <c r="C46" s="22">
        <f t="shared" si="9"/>
        <v>79.487179487179489</v>
      </c>
      <c r="D46" s="21">
        <v>72</v>
      </c>
      <c r="E46" s="22">
        <f t="shared" si="6"/>
        <v>83.720930232558146</v>
      </c>
      <c r="F46" s="21">
        <v>21</v>
      </c>
      <c r="G46" s="22">
        <f t="shared" si="7"/>
        <v>67.741935483870961</v>
      </c>
    </row>
    <row r="47" spans="1:7" ht="15" x14ac:dyDescent="0.25">
      <c r="A47" s="20" t="s">
        <v>20</v>
      </c>
      <c r="B47" s="21">
        <v>8</v>
      </c>
      <c r="C47" s="22">
        <f t="shared" si="9"/>
        <v>6.8376068376068382</v>
      </c>
      <c r="D47" s="21">
        <v>5</v>
      </c>
      <c r="E47" s="22">
        <f t="shared" si="6"/>
        <v>5.8139534883720927</v>
      </c>
      <c r="F47" s="21">
        <v>3</v>
      </c>
      <c r="G47" s="22">
        <f t="shared" si="7"/>
        <v>9.67741935483871</v>
      </c>
    </row>
    <row r="48" spans="1:7" ht="15" x14ac:dyDescent="0.25">
      <c r="A48" s="2"/>
      <c r="B48" s="1"/>
      <c r="C48" s="1"/>
      <c r="D48" s="1"/>
      <c r="E48" s="1"/>
      <c r="F48" s="1"/>
      <c r="G48" s="1"/>
    </row>
    <row r="49" spans="1:7" ht="15" x14ac:dyDescent="0.25">
      <c r="A49" s="2"/>
      <c r="B49" s="1"/>
      <c r="C49" s="1"/>
      <c r="D49" s="1"/>
      <c r="E49" s="1"/>
      <c r="F49" s="1"/>
      <c r="G49" s="1"/>
    </row>
    <row r="50" spans="1:7" ht="15" x14ac:dyDescent="0.25">
      <c r="A50" s="2"/>
      <c r="B50" s="1"/>
      <c r="C50" s="1"/>
      <c r="D50" s="1"/>
      <c r="E50" s="1"/>
      <c r="F50" s="1"/>
      <c r="G50" s="1"/>
    </row>
    <row r="51" spans="1:7" ht="15" x14ac:dyDescent="0.25">
      <c r="A51" s="2"/>
      <c r="B51" s="1"/>
      <c r="C51" s="1"/>
      <c r="D51" s="1"/>
      <c r="E51" s="1"/>
      <c r="F51" s="1"/>
      <c r="G51" s="1"/>
    </row>
    <row r="52" spans="1:7" x14ac:dyDescent="0.3">
      <c r="D52" s="1"/>
      <c r="F52" s="1"/>
    </row>
    <row r="57" spans="1:7" x14ac:dyDescent="0.3">
      <c r="G57" s="1"/>
    </row>
    <row r="58" spans="1:7" x14ac:dyDescent="0.3">
      <c r="G58" s="1"/>
    </row>
    <row r="59" spans="1:7" x14ac:dyDescent="0.3">
      <c r="G59" s="1"/>
    </row>
    <row r="60" spans="1:7" x14ac:dyDescent="0.3">
      <c r="G60" s="1"/>
    </row>
    <row r="61" spans="1:7" x14ac:dyDescent="0.3">
      <c r="G61" s="1"/>
    </row>
    <row r="62" spans="1:7" x14ac:dyDescent="0.3">
      <c r="G62" s="1"/>
    </row>
    <row r="63" spans="1:7" x14ac:dyDescent="0.3">
      <c r="G63" s="1"/>
    </row>
    <row r="64" spans="1:7" x14ac:dyDescent="0.3">
      <c r="G64" s="1"/>
    </row>
    <row r="65" spans="7:7" x14ac:dyDescent="0.3">
      <c r="G65" s="1"/>
    </row>
    <row r="66" spans="7:7" x14ac:dyDescent="0.3">
      <c r="G66" s="1"/>
    </row>
    <row r="67" spans="7:7" x14ac:dyDescent="0.3">
      <c r="G67" s="1"/>
    </row>
    <row r="68" spans="7:7" x14ac:dyDescent="0.3">
      <c r="G68" s="1"/>
    </row>
    <row r="69" spans="7:7" x14ac:dyDescent="0.3">
      <c r="G69" s="1"/>
    </row>
    <row r="70" spans="7:7" x14ac:dyDescent="0.3">
      <c r="G70" s="1"/>
    </row>
    <row r="71" spans="7:7" x14ac:dyDescent="0.3">
      <c r="G71" s="1"/>
    </row>
    <row r="72" spans="7:7" x14ac:dyDescent="0.3">
      <c r="G72" s="1"/>
    </row>
    <row r="73" spans="7:7" x14ac:dyDescent="0.3">
      <c r="G73" s="1"/>
    </row>
    <row r="74" spans="7:7" x14ac:dyDescent="0.3">
      <c r="G74" s="1"/>
    </row>
    <row r="75" spans="7:7" x14ac:dyDescent="0.3">
      <c r="G75" s="1"/>
    </row>
    <row r="76" spans="7:7" x14ac:dyDescent="0.3">
      <c r="G76" s="1"/>
    </row>
    <row r="77" spans="7:7" x14ac:dyDescent="0.3">
      <c r="G77" s="1"/>
    </row>
    <row r="78" spans="7:7" x14ac:dyDescent="0.3">
      <c r="G78" s="1"/>
    </row>
    <row r="79" spans="7:7" x14ac:dyDescent="0.3">
      <c r="G79" s="1"/>
    </row>
    <row r="80" spans="7:7" x14ac:dyDescent="0.3">
      <c r="G80" s="1"/>
    </row>
    <row r="81" spans="7:7" x14ac:dyDescent="0.3">
      <c r="G81" s="1"/>
    </row>
    <row r="82" spans="7:7" x14ac:dyDescent="0.3">
      <c r="G82" s="1"/>
    </row>
    <row r="83" spans="7:7" x14ac:dyDescent="0.3">
      <c r="G83" s="1"/>
    </row>
    <row r="84" spans="7:7" x14ac:dyDescent="0.3">
      <c r="G84" s="1"/>
    </row>
    <row r="85" spans="7:7" x14ac:dyDescent="0.3">
      <c r="G85" s="1"/>
    </row>
    <row r="86" spans="7:7" x14ac:dyDescent="0.3">
      <c r="G86" s="1"/>
    </row>
    <row r="87" spans="7:7" x14ac:dyDescent="0.3">
      <c r="G87" s="1"/>
    </row>
    <row r="88" spans="7:7" x14ac:dyDescent="0.3">
      <c r="G88" s="1"/>
    </row>
    <row r="89" spans="7:7" x14ac:dyDescent="0.3">
      <c r="G89" s="1"/>
    </row>
    <row r="90" spans="7:7" x14ac:dyDescent="0.3">
      <c r="G90" s="1"/>
    </row>
  </sheetData>
  <mergeCells count="12">
    <mergeCell ref="A1:G1"/>
    <mergeCell ref="A16:G16"/>
    <mergeCell ref="A31:G31"/>
    <mergeCell ref="B32:C32"/>
    <mergeCell ref="D32:E32"/>
    <mergeCell ref="F32:G32"/>
    <mergeCell ref="B2:C2"/>
    <mergeCell ref="D2:E2"/>
    <mergeCell ref="F2:G2"/>
    <mergeCell ref="B17:C17"/>
    <mergeCell ref="D17:E17"/>
    <mergeCell ref="F17:G17"/>
  </mergeCells>
  <pageMargins left="0.33" right="0.25" top="0.25" bottom="0.2" header="0" footer="0"/>
  <pageSetup paperSize="9" scale="97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7"/>
  <sheetViews>
    <sheetView topLeftCell="A19" zoomScale="70" zoomScaleNormal="70" workbookViewId="0">
      <selection activeCell="T20" sqref="T20"/>
    </sheetView>
  </sheetViews>
  <sheetFormatPr defaultRowHeight="14.4" x14ac:dyDescent="0.3"/>
  <cols>
    <col min="1" max="1" width="40.109375" customWidth="1"/>
    <col min="2" max="2" width="12.33203125" customWidth="1"/>
    <col min="3" max="3" width="12.88671875" customWidth="1"/>
    <col min="9" max="9" width="11.88671875" customWidth="1"/>
    <col min="11" max="11" width="16.6640625" customWidth="1"/>
  </cols>
  <sheetData>
    <row r="1" spans="1:17" ht="15" x14ac:dyDescent="0.25">
      <c r="A1" s="29" t="s">
        <v>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ht="15" x14ac:dyDescent="0.25">
      <c r="A2" s="5" t="s">
        <v>2</v>
      </c>
      <c r="B2" s="33" t="s">
        <v>29</v>
      </c>
      <c r="C2" s="34"/>
      <c r="D2" s="33" t="s">
        <v>24</v>
      </c>
      <c r="E2" s="34"/>
      <c r="F2" s="33" t="s">
        <v>25</v>
      </c>
      <c r="G2" s="34"/>
      <c r="H2" s="33" t="s">
        <v>26</v>
      </c>
      <c r="I2" s="34"/>
      <c r="J2" s="33" t="s">
        <v>32</v>
      </c>
      <c r="K2" s="34"/>
      <c r="L2" s="33" t="s">
        <v>28</v>
      </c>
      <c r="M2" s="34"/>
      <c r="N2" s="33" t="s">
        <v>33</v>
      </c>
      <c r="O2" s="34"/>
      <c r="P2" s="33" t="s">
        <v>27</v>
      </c>
      <c r="Q2" s="34"/>
    </row>
    <row r="3" spans="1:17" ht="15" x14ac:dyDescent="0.25">
      <c r="A3" s="6"/>
      <c r="B3" s="4" t="s">
        <v>0</v>
      </c>
      <c r="C3" s="4" t="s">
        <v>1</v>
      </c>
      <c r="D3" s="4" t="s">
        <v>0</v>
      </c>
      <c r="E3" s="4" t="s">
        <v>1</v>
      </c>
      <c r="F3" s="4" t="s">
        <v>0</v>
      </c>
      <c r="G3" s="4" t="s">
        <v>1</v>
      </c>
      <c r="H3" s="4" t="s">
        <v>0</v>
      </c>
      <c r="I3" s="4" t="s">
        <v>1</v>
      </c>
      <c r="J3" s="4" t="s">
        <v>0</v>
      </c>
      <c r="K3" s="4" t="s">
        <v>1</v>
      </c>
      <c r="L3" s="4" t="s">
        <v>0</v>
      </c>
      <c r="M3" s="4" t="s">
        <v>1</v>
      </c>
      <c r="N3" s="4" t="s">
        <v>0</v>
      </c>
      <c r="O3" s="4" t="s">
        <v>1</v>
      </c>
      <c r="P3" s="4" t="s">
        <v>17</v>
      </c>
      <c r="Q3" s="4" t="s">
        <v>1</v>
      </c>
    </row>
    <row r="4" spans="1:17" ht="15" x14ac:dyDescent="0.25">
      <c r="A4" s="7" t="s">
        <v>4</v>
      </c>
      <c r="B4" s="4">
        <v>19</v>
      </c>
      <c r="C4" s="11">
        <f>B4/117*100</f>
        <v>16.239316239316238</v>
      </c>
      <c r="D4" s="4">
        <v>17</v>
      </c>
      <c r="E4" s="11">
        <f>D4/60*100</f>
        <v>28.333333333333332</v>
      </c>
      <c r="F4" s="10">
        <v>0</v>
      </c>
      <c r="G4" s="11">
        <f>F4/3*100</f>
        <v>0</v>
      </c>
      <c r="H4" s="4">
        <v>0</v>
      </c>
      <c r="I4" s="11">
        <f>H4/7*100</f>
        <v>0</v>
      </c>
      <c r="J4" s="4">
        <v>1</v>
      </c>
      <c r="K4" s="11">
        <f>J4/9*100</f>
        <v>11.111111111111111</v>
      </c>
      <c r="L4" s="4">
        <v>1</v>
      </c>
      <c r="M4" s="11">
        <f>L4/18*100</f>
        <v>5.5555555555555554</v>
      </c>
      <c r="N4" s="4">
        <v>0</v>
      </c>
      <c r="O4" s="11">
        <f>N4/4*100</f>
        <v>0</v>
      </c>
      <c r="P4" s="4">
        <v>0</v>
      </c>
      <c r="Q4" s="11">
        <f>P4/16*100</f>
        <v>0</v>
      </c>
    </row>
    <row r="5" spans="1:17" ht="15" x14ac:dyDescent="0.25">
      <c r="A5" s="7" t="s">
        <v>5</v>
      </c>
      <c r="B5" s="4">
        <v>13</v>
      </c>
      <c r="C5" s="11">
        <f t="shared" ref="C5:C15" si="0">B5/117*100</f>
        <v>11.111111111111111</v>
      </c>
      <c r="D5" s="4">
        <v>10</v>
      </c>
      <c r="E5" s="11">
        <f t="shared" ref="E5:E15" si="1">D5/60*100</f>
        <v>16.666666666666664</v>
      </c>
      <c r="F5" s="10">
        <v>0</v>
      </c>
      <c r="G5" s="11">
        <f t="shared" ref="G5:G15" si="2">F5/3*100</f>
        <v>0</v>
      </c>
      <c r="H5" s="4">
        <v>0</v>
      </c>
      <c r="I5" s="11">
        <f t="shared" ref="I5:I15" si="3">H5/7*100</f>
        <v>0</v>
      </c>
      <c r="J5" s="4">
        <v>3</v>
      </c>
      <c r="K5" s="11">
        <f t="shared" ref="K5:K15" si="4">J5/9*100</f>
        <v>33.333333333333329</v>
      </c>
      <c r="L5" s="4">
        <v>0</v>
      </c>
      <c r="M5" s="11">
        <f t="shared" ref="M5:M15" si="5">L5/18*100</f>
        <v>0</v>
      </c>
      <c r="N5" s="4">
        <v>0</v>
      </c>
      <c r="O5" s="11">
        <f t="shared" ref="O5:O15" si="6">N5/4*100</f>
        <v>0</v>
      </c>
      <c r="P5" s="4">
        <v>0</v>
      </c>
      <c r="Q5" s="11">
        <f t="shared" ref="Q5:Q15" si="7">P5/16*100</f>
        <v>0</v>
      </c>
    </row>
    <row r="6" spans="1:17" ht="15" x14ac:dyDescent="0.25">
      <c r="A6" s="7" t="s">
        <v>6</v>
      </c>
      <c r="B6" s="4">
        <v>37</v>
      </c>
      <c r="C6" s="11">
        <f t="shared" si="0"/>
        <v>31.623931623931622</v>
      </c>
      <c r="D6" s="4">
        <v>23</v>
      </c>
      <c r="E6" s="11">
        <f t="shared" si="1"/>
        <v>38.333333333333336</v>
      </c>
      <c r="F6" s="10">
        <v>1</v>
      </c>
      <c r="G6" s="11">
        <f t="shared" si="2"/>
        <v>33.333333333333329</v>
      </c>
      <c r="H6" s="4">
        <v>0</v>
      </c>
      <c r="I6" s="11">
        <f t="shared" si="3"/>
        <v>0</v>
      </c>
      <c r="J6" s="4">
        <v>4</v>
      </c>
      <c r="K6" s="11">
        <f t="shared" si="4"/>
        <v>44.444444444444443</v>
      </c>
      <c r="L6" s="4">
        <v>7</v>
      </c>
      <c r="M6" s="11">
        <f t="shared" si="5"/>
        <v>38.888888888888893</v>
      </c>
      <c r="N6" s="4">
        <v>1</v>
      </c>
      <c r="O6" s="11">
        <f t="shared" si="6"/>
        <v>25</v>
      </c>
      <c r="P6" s="4">
        <v>1</v>
      </c>
      <c r="Q6" s="11">
        <f t="shared" si="7"/>
        <v>6.25</v>
      </c>
    </row>
    <row r="7" spans="1:17" ht="15" x14ac:dyDescent="0.25">
      <c r="A7" s="7" t="s">
        <v>7</v>
      </c>
      <c r="B7" s="4">
        <v>76</v>
      </c>
      <c r="C7" s="11">
        <f t="shared" si="0"/>
        <v>64.957264957264954</v>
      </c>
      <c r="D7" s="4">
        <v>49</v>
      </c>
      <c r="E7" s="11">
        <f t="shared" si="1"/>
        <v>81.666666666666671</v>
      </c>
      <c r="F7" s="10">
        <v>1</v>
      </c>
      <c r="G7" s="11">
        <f t="shared" si="2"/>
        <v>33.333333333333329</v>
      </c>
      <c r="H7" s="4">
        <v>5</v>
      </c>
      <c r="I7" s="11">
        <f t="shared" si="3"/>
        <v>71.428571428571431</v>
      </c>
      <c r="J7" s="4">
        <v>9</v>
      </c>
      <c r="K7" s="11">
        <f t="shared" si="4"/>
        <v>100</v>
      </c>
      <c r="L7" s="4">
        <v>4</v>
      </c>
      <c r="M7" s="11">
        <f t="shared" si="5"/>
        <v>22.222222222222221</v>
      </c>
      <c r="N7" s="4">
        <v>1</v>
      </c>
      <c r="O7" s="11">
        <f t="shared" si="6"/>
        <v>25</v>
      </c>
      <c r="P7" s="4">
        <v>7</v>
      </c>
      <c r="Q7" s="11">
        <f t="shared" si="7"/>
        <v>43.75</v>
      </c>
    </row>
    <row r="8" spans="1:17" ht="15" x14ac:dyDescent="0.25">
      <c r="A8" s="7" t="s">
        <v>8</v>
      </c>
      <c r="B8" s="4">
        <v>12</v>
      </c>
      <c r="C8" s="11">
        <f t="shared" si="0"/>
        <v>10.256410256410255</v>
      </c>
      <c r="D8" s="4">
        <v>8</v>
      </c>
      <c r="E8" s="11">
        <f t="shared" si="1"/>
        <v>13.333333333333334</v>
      </c>
      <c r="F8" s="10">
        <v>0</v>
      </c>
      <c r="G8" s="11">
        <f t="shared" si="2"/>
        <v>0</v>
      </c>
      <c r="H8" s="4">
        <v>0</v>
      </c>
      <c r="I8" s="11">
        <f t="shared" si="3"/>
        <v>0</v>
      </c>
      <c r="J8" s="4">
        <v>3</v>
      </c>
      <c r="K8" s="11">
        <f t="shared" si="4"/>
        <v>33.333333333333329</v>
      </c>
      <c r="L8" s="4">
        <v>1</v>
      </c>
      <c r="M8" s="11">
        <f t="shared" si="5"/>
        <v>5.5555555555555554</v>
      </c>
      <c r="N8" s="4">
        <v>0</v>
      </c>
      <c r="O8" s="11">
        <f t="shared" si="6"/>
        <v>0</v>
      </c>
      <c r="P8" s="4">
        <v>0</v>
      </c>
      <c r="Q8" s="11">
        <f t="shared" si="7"/>
        <v>0</v>
      </c>
    </row>
    <row r="9" spans="1:17" ht="15" x14ac:dyDescent="0.25">
      <c r="A9" s="7" t="s">
        <v>9</v>
      </c>
      <c r="B9" s="4">
        <v>62</v>
      </c>
      <c r="C9" s="11">
        <f t="shared" si="0"/>
        <v>52.991452991452995</v>
      </c>
      <c r="D9" s="4">
        <v>26</v>
      </c>
      <c r="E9" s="11">
        <f t="shared" si="1"/>
        <v>43.333333333333336</v>
      </c>
      <c r="F9" s="10">
        <v>2</v>
      </c>
      <c r="G9" s="11">
        <f t="shared" si="2"/>
        <v>66.666666666666657</v>
      </c>
      <c r="H9" s="4">
        <v>4</v>
      </c>
      <c r="I9" s="11">
        <f t="shared" si="3"/>
        <v>57.142857142857139</v>
      </c>
      <c r="J9" s="4">
        <v>7</v>
      </c>
      <c r="K9" s="11">
        <f t="shared" si="4"/>
        <v>77.777777777777786</v>
      </c>
      <c r="L9" s="4">
        <v>10</v>
      </c>
      <c r="M9" s="11">
        <f t="shared" si="5"/>
        <v>55.555555555555557</v>
      </c>
      <c r="N9" s="4">
        <v>1</v>
      </c>
      <c r="O9" s="11">
        <f t="shared" si="6"/>
        <v>25</v>
      </c>
      <c r="P9" s="4">
        <v>12</v>
      </c>
      <c r="Q9" s="11">
        <f t="shared" si="7"/>
        <v>75</v>
      </c>
    </row>
    <row r="10" spans="1:17" s="27" customFormat="1" ht="15" x14ac:dyDescent="0.25">
      <c r="A10" s="7" t="s">
        <v>10</v>
      </c>
      <c r="B10" s="24">
        <v>16</v>
      </c>
      <c r="C10" s="25">
        <f t="shared" si="0"/>
        <v>13.675213675213676</v>
      </c>
      <c r="D10" s="24">
        <v>5</v>
      </c>
      <c r="E10" s="25">
        <f t="shared" si="1"/>
        <v>8.3333333333333321</v>
      </c>
      <c r="F10" s="26">
        <v>1</v>
      </c>
      <c r="G10" s="25">
        <f t="shared" si="2"/>
        <v>33.333333333333329</v>
      </c>
      <c r="H10" s="24">
        <v>2</v>
      </c>
      <c r="I10" s="25">
        <f t="shared" si="3"/>
        <v>28.571428571428569</v>
      </c>
      <c r="J10" s="24">
        <v>4</v>
      </c>
      <c r="K10" s="25">
        <f t="shared" si="4"/>
        <v>44.444444444444443</v>
      </c>
      <c r="L10" s="24">
        <v>2</v>
      </c>
      <c r="M10" s="25">
        <f t="shared" si="5"/>
        <v>11.111111111111111</v>
      </c>
      <c r="N10" s="24">
        <v>0</v>
      </c>
      <c r="O10" s="25">
        <f t="shared" si="6"/>
        <v>0</v>
      </c>
      <c r="P10" s="24">
        <v>2</v>
      </c>
      <c r="Q10" s="25">
        <f t="shared" si="7"/>
        <v>12.5</v>
      </c>
    </row>
    <row r="11" spans="1:17" ht="15" x14ac:dyDescent="0.25">
      <c r="A11" s="7" t="s">
        <v>11</v>
      </c>
      <c r="B11" s="4">
        <v>20</v>
      </c>
      <c r="C11" s="11">
        <f t="shared" si="0"/>
        <v>17.094017094017094</v>
      </c>
      <c r="D11" s="4">
        <v>8</v>
      </c>
      <c r="E11" s="11">
        <f t="shared" si="1"/>
        <v>13.333333333333334</v>
      </c>
      <c r="F11" s="10">
        <v>0</v>
      </c>
      <c r="G11" s="11">
        <f t="shared" si="2"/>
        <v>0</v>
      </c>
      <c r="H11" s="4">
        <v>2</v>
      </c>
      <c r="I11" s="11">
        <f t="shared" si="3"/>
        <v>28.571428571428569</v>
      </c>
      <c r="J11" s="4">
        <v>4</v>
      </c>
      <c r="K11" s="11">
        <f t="shared" si="4"/>
        <v>44.444444444444443</v>
      </c>
      <c r="L11" s="4">
        <v>2</v>
      </c>
      <c r="M11" s="11">
        <f t="shared" si="5"/>
        <v>11.111111111111111</v>
      </c>
      <c r="N11" s="4">
        <v>0</v>
      </c>
      <c r="O11" s="11">
        <f t="shared" si="6"/>
        <v>0</v>
      </c>
      <c r="P11" s="4">
        <v>4</v>
      </c>
      <c r="Q11" s="11">
        <f t="shared" si="7"/>
        <v>25</v>
      </c>
    </row>
    <row r="12" spans="1:17" ht="15" x14ac:dyDescent="0.25">
      <c r="A12" s="7" t="s">
        <v>12</v>
      </c>
      <c r="B12" s="4">
        <v>31</v>
      </c>
      <c r="C12" s="11">
        <f t="shared" si="0"/>
        <v>26.495726495726498</v>
      </c>
      <c r="D12" s="4">
        <v>24</v>
      </c>
      <c r="E12" s="11">
        <f t="shared" si="1"/>
        <v>40</v>
      </c>
      <c r="F12" s="10">
        <v>0</v>
      </c>
      <c r="G12" s="11">
        <f t="shared" si="2"/>
        <v>0</v>
      </c>
      <c r="H12" s="4">
        <v>0</v>
      </c>
      <c r="I12" s="11">
        <f t="shared" si="3"/>
        <v>0</v>
      </c>
      <c r="J12" s="4">
        <v>4</v>
      </c>
      <c r="K12" s="11">
        <f t="shared" si="4"/>
        <v>44.444444444444443</v>
      </c>
      <c r="L12" s="4">
        <v>2</v>
      </c>
      <c r="M12" s="11">
        <f t="shared" si="5"/>
        <v>11.111111111111111</v>
      </c>
      <c r="N12" s="4">
        <v>0</v>
      </c>
      <c r="O12" s="11">
        <f t="shared" si="6"/>
        <v>0</v>
      </c>
      <c r="P12" s="4">
        <v>1</v>
      </c>
      <c r="Q12" s="11">
        <f t="shared" si="7"/>
        <v>6.25</v>
      </c>
    </row>
    <row r="13" spans="1:17" ht="15" x14ac:dyDescent="0.25">
      <c r="A13" s="7" t="s">
        <v>13</v>
      </c>
      <c r="B13" s="4">
        <v>114</v>
      </c>
      <c r="C13" s="11">
        <f t="shared" si="0"/>
        <v>97.435897435897431</v>
      </c>
      <c r="D13" s="4">
        <v>58</v>
      </c>
      <c r="E13" s="11">
        <f t="shared" si="1"/>
        <v>96.666666666666671</v>
      </c>
      <c r="F13" s="10">
        <v>3</v>
      </c>
      <c r="G13" s="11">
        <f t="shared" si="2"/>
        <v>100</v>
      </c>
      <c r="H13" s="4">
        <v>6</v>
      </c>
      <c r="I13" s="11">
        <f t="shared" si="3"/>
        <v>85.714285714285708</v>
      </c>
      <c r="J13" s="4">
        <v>9</v>
      </c>
      <c r="K13" s="11">
        <f t="shared" si="4"/>
        <v>100</v>
      </c>
      <c r="L13" s="4">
        <v>18</v>
      </c>
      <c r="M13" s="11">
        <f t="shared" si="5"/>
        <v>100</v>
      </c>
      <c r="N13" s="4">
        <v>4</v>
      </c>
      <c r="O13" s="11">
        <f t="shared" si="6"/>
        <v>100</v>
      </c>
      <c r="P13" s="4">
        <v>16</v>
      </c>
      <c r="Q13" s="11">
        <f t="shared" si="7"/>
        <v>100</v>
      </c>
    </row>
    <row r="14" spans="1:17" ht="15" x14ac:dyDescent="0.25">
      <c r="A14" s="7" t="s">
        <v>14</v>
      </c>
      <c r="B14" s="4">
        <v>87</v>
      </c>
      <c r="C14" s="11">
        <f t="shared" si="0"/>
        <v>74.358974358974365</v>
      </c>
      <c r="D14" s="4">
        <v>57</v>
      </c>
      <c r="E14" s="11">
        <f t="shared" si="1"/>
        <v>95</v>
      </c>
      <c r="F14" s="10">
        <v>0</v>
      </c>
      <c r="G14" s="11">
        <f t="shared" si="2"/>
        <v>0</v>
      </c>
      <c r="H14" s="4">
        <v>4</v>
      </c>
      <c r="I14" s="11">
        <f t="shared" si="3"/>
        <v>57.142857142857139</v>
      </c>
      <c r="J14" s="4">
        <v>8</v>
      </c>
      <c r="K14" s="11">
        <f t="shared" si="4"/>
        <v>88.888888888888886</v>
      </c>
      <c r="L14" s="4">
        <v>8</v>
      </c>
      <c r="M14" s="11">
        <f t="shared" si="5"/>
        <v>44.444444444444443</v>
      </c>
      <c r="N14" s="4">
        <v>2</v>
      </c>
      <c r="O14" s="11">
        <f t="shared" si="6"/>
        <v>50</v>
      </c>
      <c r="P14" s="4">
        <v>8</v>
      </c>
      <c r="Q14" s="11">
        <f t="shared" si="7"/>
        <v>50</v>
      </c>
    </row>
    <row r="15" spans="1:17" ht="15" x14ac:dyDescent="0.25">
      <c r="A15" s="7" t="s">
        <v>15</v>
      </c>
      <c r="B15" s="4">
        <v>18</v>
      </c>
      <c r="C15" s="11">
        <f t="shared" si="0"/>
        <v>15.384615384615385</v>
      </c>
      <c r="D15" s="4">
        <v>10</v>
      </c>
      <c r="E15" s="11">
        <f t="shared" si="1"/>
        <v>16.666666666666664</v>
      </c>
      <c r="F15" s="10">
        <v>0</v>
      </c>
      <c r="G15" s="11">
        <f t="shared" si="2"/>
        <v>0</v>
      </c>
      <c r="H15" s="4">
        <v>0</v>
      </c>
      <c r="I15" s="11">
        <f t="shared" si="3"/>
        <v>0</v>
      </c>
      <c r="J15" s="4">
        <v>4</v>
      </c>
      <c r="K15" s="11">
        <f t="shared" si="4"/>
        <v>44.444444444444443</v>
      </c>
      <c r="L15" s="4">
        <v>0</v>
      </c>
      <c r="M15" s="11">
        <f t="shared" si="5"/>
        <v>0</v>
      </c>
      <c r="N15" s="4">
        <v>0</v>
      </c>
      <c r="O15" s="11">
        <f t="shared" si="6"/>
        <v>0</v>
      </c>
      <c r="P15" s="4">
        <v>4</v>
      </c>
      <c r="Q15" s="11">
        <f t="shared" si="7"/>
        <v>25</v>
      </c>
    </row>
    <row r="16" spans="1:17" ht="15" x14ac:dyDescent="0.25">
      <c r="A16" s="31" t="s">
        <v>16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</row>
    <row r="17" spans="1:17" ht="15" customHeight="1" x14ac:dyDescent="0.25">
      <c r="A17" s="8" t="s">
        <v>2</v>
      </c>
      <c r="B17" s="35" t="s">
        <v>29</v>
      </c>
      <c r="C17" s="36"/>
      <c r="D17" s="33" t="s">
        <v>24</v>
      </c>
      <c r="E17" s="34"/>
      <c r="F17" s="33" t="s">
        <v>25</v>
      </c>
      <c r="G17" s="34"/>
      <c r="H17" s="33" t="s">
        <v>26</v>
      </c>
      <c r="I17" s="34"/>
      <c r="J17" s="33" t="s">
        <v>32</v>
      </c>
      <c r="K17" s="34"/>
      <c r="L17" s="33" t="s">
        <v>28</v>
      </c>
      <c r="M17" s="34"/>
      <c r="N17" s="33" t="s">
        <v>33</v>
      </c>
      <c r="O17" s="34"/>
      <c r="P17" s="33" t="s">
        <v>27</v>
      </c>
      <c r="Q17" s="34"/>
    </row>
    <row r="18" spans="1:17" ht="15" x14ac:dyDescent="0.25">
      <c r="A18" s="6"/>
      <c r="B18" s="4" t="s">
        <v>0</v>
      </c>
      <c r="C18" s="4" t="s">
        <v>1</v>
      </c>
      <c r="D18" s="4" t="s">
        <v>0</v>
      </c>
      <c r="E18" s="4" t="s">
        <v>1</v>
      </c>
      <c r="F18" s="4" t="s">
        <v>0</v>
      </c>
      <c r="G18" s="4" t="s">
        <v>1</v>
      </c>
      <c r="H18" s="4" t="s">
        <v>0</v>
      </c>
      <c r="I18" s="4" t="s">
        <v>1</v>
      </c>
      <c r="J18" s="4" t="s">
        <v>0</v>
      </c>
      <c r="K18" s="4" t="s">
        <v>1</v>
      </c>
      <c r="L18" s="4" t="s">
        <v>0</v>
      </c>
      <c r="M18" s="4" t="s">
        <v>1</v>
      </c>
      <c r="N18" s="4" t="s">
        <v>0</v>
      </c>
      <c r="O18" s="4" t="s">
        <v>1</v>
      </c>
      <c r="P18" s="4" t="s">
        <v>0</v>
      </c>
      <c r="Q18" s="4" t="s">
        <v>1</v>
      </c>
    </row>
    <row r="19" spans="1:17" ht="15" x14ac:dyDescent="0.25">
      <c r="A19" s="7" t="s">
        <v>4</v>
      </c>
      <c r="B19" s="4">
        <v>12</v>
      </c>
      <c r="C19" s="11">
        <f t="shared" ref="C19:C30" si="8">B19/117*100</f>
        <v>10.256410256410255</v>
      </c>
      <c r="D19" s="4">
        <v>4</v>
      </c>
      <c r="E19" s="11">
        <f t="shared" ref="E19:E30" si="9">D19/60*100</f>
        <v>6.666666666666667</v>
      </c>
      <c r="F19" s="10">
        <v>2</v>
      </c>
      <c r="G19" s="11">
        <f t="shared" ref="G19:G30" si="10">F19/3*100</f>
        <v>66.666666666666657</v>
      </c>
      <c r="H19" s="4">
        <v>2</v>
      </c>
      <c r="I19" s="11">
        <f t="shared" ref="I19:I30" si="11">H19/7*100</f>
        <v>28.571428571428569</v>
      </c>
      <c r="J19" s="4">
        <v>1</v>
      </c>
      <c r="K19" s="11">
        <f t="shared" ref="K19:K30" si="12">J19/9*100</f>
        <v>11.111111111111111</v>
      </c>
      <c r="L19" s="4">
        <v>1</v>
      </c>
      <c r="M19" s="11">
        <f t="shared" ref="M19:M30" si="13">L19/18*100</f>
        <v>5.5555555555555554</v>
      </c>
      <c r="N19" s="4">
        <v>0</v>
      </c>
      <c r="O19" s="11">
        <f t="shared" ref="O19:O30" si="14">N19/4*100</f>
        <v>0</v>
      </c>
      <c r="P19" s="4">
        <v>2</v>
      </c>
      <c r="Q19" s="11">
        <f t="shared" ref="Q19:Q30" si="15">P19/16*100</f>
        <v>12.5</v>
      </c>
    </row>
    <row r="20" spans="1:17" ht="15" x14ac:dyDescent="0.25">
      <c r="A20" s="7" t="s">
        <v>5</v>
      </c>
      <c r="B20" s="4">
        <v>9</v>
      </c>
      <c r="C20" s="11">
        <f t="shared" si="8"/>
        <v>7.6923076923076925</v>
      </c>
      <c r="D20" s="4">
        <v>5</v>
      </c>
      <c r="E20" s="11">
        <f t="shared" si="9"/>
        <v>8.3333333333333321</v>
      </c>
      <c r="F20" s="10">
        <v>0</v>
      </c>
      <c r="G20" s="11">
        <f t="shared" si="10"/>
        <v>0</v>
      </c>
      <c r="H20" s="4">
        <v>0</v>
      </c>
      <c r="I20" s="11">
        <f t="shared" si="11"/>
        <v>0</v>
      </c>
      <c r="J20" s="4">
        <v>1</v>
      </c>
      <c r="K20" s="11">
        <f t="shared" si="12"/>
        <v>11.111111111111111</v>
      </c>
      <c r="L20" s="4">
        <v>2</v>
      </c>
      <c r="M20" s="11">
        <f t="shared" si="13"/>
        <v>11.111111111111111</v>
      </c>
      <c r="N20" s="4">
        <v>0</v>
      </c>
      <c r="O20" s="11">
        <f t="shared" si="14"/>
        <v>0</v>
      </c>
      <c r="P20" s="4">
        <v>1</v>
      </c>
      <c r="Q20" s="11">
        <f t="shared" si="15"/>
        <v>6.25</v>
      </c>
    </row>
    <row r="21" spans="1:17" ht="15" x14ac:dyDescent="0.25">
      <c r="A21" s="7" t="s">
        <v>6</v>
      </c>
      <c r="B21" s="4">
        <v>44</v>
      </c>
      <c r="C21" s="11">
        <f t="shared" si="8"/>
        <v>37.606837606837608</v>
      </c>
      <c r="D21" s="4">
        <v>21</v>
      </c>
      <c r="E21" s="11">
        <f t="shared" si="9"/>
        <v>35</v>
      </c>
      <c r="F21" s="10">
        <v>1</v>
      </c>
      <c r="G21" s="11">
        <f t="shared" si="10"/>
        <v>33.333333333333329</v>
      </c>
      <c r="H21" s="4">
        <v>5</v>
      </c>
      <c r="I21" s="11">
        <f t="shared" si="11"/>
        <v>71.428571428571431</v>
      </c>
      <c r="J21" s="4">
        <v>5</v>
      </c>
      <c r="K21" s="11">
        <f t="shared" si="12"/>
        <v>55.555555555555557</v>
      </c>
      <c r="L21" s="4">
        <v>8</v>
      </c>
      <c r="M21" s="11">
        <f t="shared" si="13"/>
        <v>44.444444444444443</v>
      </c>
      <c r="N21" s="4">
        <v>0</v>
      </c>
      <c r="O21" s="11">
        <f t="shared" si="14"/>
        <v>0</v>
      </c>
      <c r="P21" s="4">
        <v>4</v>
      </c>
      <c r="Q21" s="11">
        <f t="shared" si="15"/>
        <v>25</v>
      </c>
    </row>
    <row r="22" spans="1:17" ht="15" x14ac:dyDescent="0.25">
      <c r="A22" s="7" t="s">
        <v>7</v>
      </c>
      <c r="B22" s="4">
        <v>34</v>
      </c>
      <c r="C22" s="11">
        <f t="shared" si="8"/>
        <v>29.059829059829063</v>
      </c>
      <c r="D22" s="4">
        <v>11</v>
      </c>
      <c r="E22" s="11">
        <f t="shared" si="9"/>
        <v>18.333333333333332</v>
      </c>
      <c r="F22" s="10">
        <v>0</v>
      </c>
      <c r="G22" s="11">
        <f t="shared" si="10"/>
        <v>0</v>
      </c>
      <c r="H22" s="4">
        <v>2</v>
      </c>
      <c r="I22" s="11">
        <f t="shared" si="11"/>
        <v>28.571428571428569</v>
      </c>
      <c r="J22" s="4">
        <v>0</v>
      </c>
      <c r="K22" s="11">
        <f t="shared" si="12"/>
        <v>0</v>
      </c>
      <c r="L22" s="4">
        <v>12</v>
      </c>
      <c r="M22" s="11">
        <f t="shared" si="13"/>
        <v>66.666666666666657</v>
      </c>
      <c r="N22" s="4">
        <v>1</v>
      </c>
      <c r="O22" s="11">
        <f t="shared" si="14"/>
        <v>25</v>
      </c>
      <c r="P22" s="4">
        <v>8</v>
      </c>
      <c r="Q22" s="11">
        <f t="shared" si="15"/>
        <v>50</v>
      </c>
    </row>
    <row r="23" spans="1:17" ht="15" x14ac:dyDescent="0.25">
      <c r="A23" s="7" t="s">
        <v>8</v>
      </c>
      <c r="B23" s="4">
        <v>9</v>
      </c>
      <c r="C23" s="11">
        <f t="shared" si="8"/>
        <v>7.6923076923076925</v>
      </c>
      <c r="D23" s="4">
        <v>6</v>
      </c>
      <c r="E23" s="11">
        <f t="shared" si="9"/>
        <v>10</v>
      </c>
      <c r="F23" s="10">
        <v>1</v>
      </c>
      <c r="G23" s="11">
        <f t="shared" si="10"/>
        <v>33.333333333333329</v>
      </c>
      <c r="H23" s="4">
        <v>0</v>
      </c>
      <c r="I23" s="11">
        <f t="shared" si="11"/>
        <v>0</v>
      </c>
      <c r="J23" s="4">
        <v>1</v>
      </c>
      <c r="K23" s="11">
        <f t="shared" si="12"/>
        <v>11.111111111111111</v>
      </c>
      <c r="L23" s="4">
        <v>0</v>
      </c>
      <c r="M23" s="11">
        <f t="shared" si="13"/>
        <v>0</v>
      </c>
      <c r="N23" s="4">
        <v>0</v>
      </c>
      <c r="O23" s="11">
        <f t="shared" si="14"/>
        <v>0</v>
      </c>
      <c r="P23" s="4">
        <v>1</v>
      </c>
      <c r="Q23" s="11">
        <f t="shared" si="15"/>
        <v>6.25</v>
      </c>
    </row>
    <row r="24" spans="1:17" ht="15" x14ac:dyDescent="0.25">
      <c r="A24" s="7" t="s">
        <v>9</v>
      </c>
      <c r="B24" s="4">
        <v>18</v>
      </c>
      <c r="C24" s="11">
        <f t="shared" si="8"/>
        <v>15.384615384615385</v>
      </c>
      <c r="D24" s="4">
        <v>5</v>
      </c>
      <c r="E24" s="11">
        <f t="shared" si="9"/>
        <v>8.3333333333333321</v>
      </c>
      <c r="F24" s="10">
        <v>0</v>
      </c>
      <c r="G24" s="11">
        <f t="shared" si="10"/>
        <v>0</v>
      </c>
      <c r="H24" s="4">
        <v>1</v>
      </c>
      <c r="I24" s="11">
        <f t="shared" si="11"/>
        <v>14.285714285714285</v>
      </c>
      <c r="J24" s="4">
        <v>2</v>
      </c>
      <c r="K24" s="11">
        <f t="shared" si="12"/>
        <v>22.222222222222221</v>
      </c>
      <c r="L24" s="4">
        <v>6</v>
      </c>
      <c r="M24" s="11">
        <f t="shared" si="13"/>
        <v>33.333333333333329</v>
      </c>
      <c r="N24" s="4">
        <v>1</v>
      </c>
      <c r="O24" s="11">
        <f t="shared" si="14"/>
        <v>25</v>
      </c>
      <c r="P24" s="4">
        <v>3</v>
      </c>
      <c r="Q24" s="11">
        <f t="shared" si="15"/>
        <v>18.75</v>
      </c>
    </row>
    <row r="25" spans="1:17" s="27" customFormat="1" ht="15" x14ac:dyDescent="0.25">
      <c r="A25" s="7" t="s">
        <v>10</v>
      </c>
      <c r="B25" s="24">
        <v>101</v>
      </c>
      <c r="C25" s="25">
        <f t="shared" si="8"/>
        <v>86.324786324786331</v>
      </c>
      <c r="D25" s="24">
        <v>55</v>
      </c>
      <c r="E25" s="25">
        <f t="shared" si="9"/>
        <v>91.666666666666657</v>
      </c>
      <c r="F25" s="26">
        <v>2</v>
      </c>
      <c r="G25" s="25">
        <f t="shared" si="10"/>
        <v>66.666666666666657</v>
      </c>
      <c r="H25" s="24">
        <v>5</v>
      </c>
      <c r="I25" s="25">
        <f t="shared" si="11"/>
        <v>71.428571428571431</v>
      </c>
      <c r="J25" s="24">
        <v>5</v>
      </c>
      <c r="K25" s="25">
        <f t="shared" si="12"/>
        <v>55.555555555555557</v>
      </c>
      <c r="L25" s="24">
        <v>16</v>
      </c>
      <c r="M25" s="25">
        <f t="shared" si="13"/>
        <v>88.888888888888886</v>
      </c>
      <c r="N25" s="24">
        <v>4</v>
      </c>
      <c r="O25" s="25">
        <f t="shared" si="14"/>
        <v>100</v>
      </c>
      <c r="P25" s="24">
        <v>14</v>
      </c>
      <c r="Q25" s="25">
        <f t="shared" si="15"/>
        <v>87.5</v>
      </c>
    </row>
    <row r="26" spans="1:17" ht="15" x14ac:dyDescent="0.25">
      <c r="A26" s="7" t="s">
        <v>11</v>
      </c>
      <c r="B26" s="4">
        <v>3</v>
      </c>
      <c r="C26" s="11">
        <f t="shared" si="8"/>
        <v>2.5641025641025639</v>
      </c>
      <c r="D26" s="4">
        <v>0</v>
      </c>
      <c r="E26" s="11">
        <f t="shared" si="9"/>
        <v>0</v>
      </c>
      <c r="F26" s="10">
        <v>0</v>
      </c>
      <c r="G26" s="11">
        <f t="shared" si="10"/>
        <v>0</v>
      </c>
      <c r="H26" s="4">
        <v>2</v>
      </c>
      <c r="I26" s="11">
        <f t="shared" si="11"/>
        <v>28.571428571428569</v>
      </c>
      <c r="J26" s="4">
        <v>0</v>
      </c>
      <c r="K26" s="11">
        <f t="shared" si="12"/>
        <v>0</v>
      </c>
      <c r="L26" s="4">
        <v>0</v>
      </c>
      <c r="M26" s="11">
        <f t="shared" si="13"/>
        <v>0</v>
      </c>
      <c r="N26" s="4">
        <v>0</v>
      </c>
      <c r="O26" s="11">
        <f t="shared" si="14"/>
        <v>0</v>
      </c>
      <c r="P26" s="4">
        <v>1</v>
      </c>
      <c r="Q26" s="11">
        <f t="shared" si="15"/>
        <v>6.25</v>
      </c>
    </row>
    <row r="27" spans="1:17" ht="15" x14ac:dyDescent="0.25">
      <c r="A27" s="7" t="s">
        <v>12</v>
      </c>
      <c r="B27" s="4">
        <v>0</v>
      </c>
      <c r="C27" s="11">
        <f t="shared" si="8"/>
        <v>0</v>
      </c>
      <c r="D27" s="4">
        <v>0</v>
      </c>
      <c r="E27" s="11">
        <f t="shared" si="9"/>
        <v>0</v>
      </c>
      <c r="F27" s="10">
        <v>0</v>
      </c>
      <c r="G27" s="11">
        <f t="shared" si="10"/>
        <v>0</v>
      </c>
      <c r="H27" s="4">
        <v>0</v>
      </c>
      <c r="I27" s="11">
        <f t="shared" si="11"/>
        <v>0</v>
      </c>
      <c r="J27" s="4">
        <v>0</v>
      </c>
      <c r="K27" s="11">
        <f t="shared" si="12"/>
        <v>0</v>
      </c>
      <c r="L27" s="4">
        <v>0</v>
      </c>
      <c r="M27" s="11">
        <f t="shared" si="13"/>
        <v>0</v>
      </c>
      <c r="N27" s="4">
        <v>0</v>
      </c>
      <c r="O27" s="11">
        <f t="shared" si="14"/>
        <v>0</v>
      </c>
      <c r="P27" s="4">
        <v>0</v>
      </c>
      <c r="Q27" s="11">
        <f t="shared" si="15"/>
        <v>0</v>
      </c>
    </row>
    <row r="28" spans="1:17" ht="15" x14ac:dyDescent="0.25">
      <c r="A28" s="7" t="s">
        <v>13</v>
      </c>
      <c r="B28" s="4">
        <v>0</v>
      </c>
      <c r="C28" s="11">
        <f t="shared" si="8"/>
        <v>0</v>
      </c>
      <c r="D28" s="4">
        <v>0</v>
      </c>
      <c r="E28" s="11">
        <f t="shared" si="9"/>
        <v>0</v>
      </c>
      <c r="F28" s="10">
        <v>0</v>
      </c>
      <c r="G28" s="11">
        <f t="shared" si="10"/>
        <v>0</v>
      </c>
      <c r="H28" s="4">
        <v>0</v>
      </c>
      <c r="I28" s="11">
        <f t="shared" si="11"/>
        <v>0</v>
      </c>
      <c r="J28" s="4">
        <v>0</v>
      </c>
      <c r="K28" s="11">
        <f t="shared" si="12"/>
        <v>0</v>
      </c>
      <c r="L28" s="4">
        <v>0</v>
      </c>
      <c r="M28" s="11">
        <f t="shared" si="13"/>
        <v>0</v>
      </c>
      <c r="N28" s="4">
        <v>0</v>
      </c>
      <c r="O28" s="11">
        <f t="shared" si="14"/>
        <v>0</v>
      </c>
      <c r="P28" s="4">
        <v>0</v>
      </c>
      <c r="Q28" s="11">
        <f t="shared" si="15"/>
        <v>0</v>
      </c>
    </row>
    <row r="29" spans="1:17" ht="15" x14ac:dyDescent="0.25">
      <c r="A29" s="7" t="s">
        <v>14</v>
      </c>
      <c r="B29" s="4">
        <v>2</v>
      </c>
      <c r="C29" s="11">
        <f t="shared" si="8"/>
        <v>1.7094017094017095</v>
      </c>
      <c r="D29" s="4">
        <v>1</v>
      </c>
      <c r="E29" s="11">
        <f t="shared" si="9"/>
        <v>1.6666666666666667</v>
      </c>
      <c r="F29" s="10">
        <v>0</v>
      </c>
      <c r="G29" s="11">
        <f t="shared" si="10"/>
        <v>0</v>
      </c>
      <c r="H29" s="4">
        <v>0</v>
      </c>
      <c r="I29" s="11">
        <f t="shared" si="11"/>
        <v>0</v>
      </c>
      <c r="J29" s="4">
        <v>1</v>
      </c>
      <c r="K29" s="11">
        <f t="shared" si="12"/>
        <v>11.111111111111111</v>
      </c>
      <c r="L29" s="4">
        <v>0</v>
      </c>
      <c r="M29" s="11">
        <f t="shared" si="13"/>
        <v>0</v>
      </c>
      <c r="N29" s="4">
        <v>0</v>
      </c>
      <c r="O29" s="11">
        <f t="shared" si="14"/>
        <v>0</v>
      </c>
      <c r="P29" s="4">
        <v>0</v>
      </c>
      <c r="Q29" s="11">
        <f t="shared" si="15"/>
        <v>0</v>
      </c>
    </row>
    <row r="30" spans="1:17" ht="15" x14ac:dyDescent="0.25">
      <c r="A30" s="7" t="s">
        <v>15</v>
      </c>
      <c r="B30" s="4">
        <v>33</v>
      </c>
      <c r="C30" s="11">
        <f t="shared" si="8"/>
        <v>28.205128205128204</v>
      </c>
      <c r="D30" s="4">
        <v>16</v>
      </c>
      <c r="E30" s="11">
        <f t="shared" si="9"/>
        <v>26.666666666666668</v>
      </c>
      <c r="F30" s="10">
        <v>0</v>
      </c>
      <c r="G30" s="11">
        <f t="shared" si="10"/>
        <v>0</v>
      </c>
      <c r="H30" s="4">
        <v>2</v>
      </c>
      <c r="I30" s="11">
        <f t="shared" si="11"/>
        <v>28.571428571428569</v>
      </c>
      <c r="J30" s="4">
        <v>2</v>
      </c>
      <c r="K30" s="11">
        <f t="shared" si="12"/>
        <v>22.222222222222221</v>
      </c>
      <c r="L30" s="4">
        <v>9</v>
      </c>
      <c r="M30" s="11">
        <f t="shared" si="13"/>
        <v>50</v>
      </c>
      <c r="N30" s="4">
        <v>1</v>
      </c>
      <c r="O30" s="11">
        <f t="shared" si="14"/>
        <v>25</v>
      </c>
      <c r="P30" s="4">
        <v>3</v>
      </c>
      <c r="Q30" s="11">
        <f t="shared" si="15"/>
        <v>18.75</v>
      </c>
    </row>
    <row r="31" spans="1:17" ht="15" x14ac:dyDescent="0.25">
      <c r="A31" s="31" t="s">
        <v>18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</row>
    <row r="32" spans="1:17" ht="15" customHeight="1" x14ac:dyDescent="0.25">
      <c r="A32" s="8" t="s">
        <v>2</v>
      </c>
      <c r="B32" s="33" t="s">
        <v>29</v>
      </c>
      <c r="C32" s="34"/>
      <c r="D32" s="33" t="s">
        <v>24</v>
      </c>
      <c r="E32" s="34"/>
      <c r="F32" s="33" t="s">
        <v>25</v>
      </c>
      <c r="G32" s="34"/>
      <c r="H32" s="33" t="s">
        <v>26</v>
      </c>
      <c r="I32" s="34"/>
      <c r="J32" s="33" t="s">
        <v>32</v>
      </c>
      <c r="K32" s="34"/>
      <c r="L32" s="33" t="s">
        <v>28</v>
      </c>
      <c r="M32" s="34"/>
      <c r="N32" s="33" t="s">
        <v>33</v>
      </c>
      <c r="O32" s="34"/>
      <c r="P32" s="33" t="s">
        <v>27</v>
      </c>
      <c r="Q32" s="34"/>
    </row>
    <row r="33" spans="1:17" ht="15" x14ac:dyDescent="0.25">
      <c r="A33" s="6"/>
      <c r="B33" s="4" t="s">
        <v>0</v>
      </c>
      <c r="C33" s="4" t="s">
        <v>1</v>
      </c>
      <c r="D33" s="4" t="s">
        <v>0</v>
      </c>
      <c r="E33" s="4" t="s">
        <v>1</v>
      </c>
      <c r="F33" s="4" t="s">
        <v>0</v>
      </c>
      <c r="G33" s="4" t="s">
        <v>1</v>
      </c>
      <c r="H33" s="4" t="s">
        <v>0</v>
      </c>
      <c r="I33" s="4" t="s">
        <v>1</v>
      </c>
      <c r="J33" s="4" t="s">
        <v>0</v>
      </c>
      <c r="K33" s="4" t="s">
        <v>1</v>
      </c>
      <c r="L33" s="4" t="s">
        <v>0</v>
      </c>
      <c r="M33" s="4" t="s">
        <v>1</v>
      </c>
      <c r="N33" s="4" t="s">
        <v>0</v>
      </c>
      <c r="O33" s="4" t="s">
        <v>1</v>
      </c>
      <c r="P33" s="4" t="s">
        <v>0</v>
      </c>
      <c r="Q33" s="4" t="s">
        <v>1</v>
      </c>
    </row>
    <row r="34" spans="1:17" ht="15" x14ac:dyDescent="0.25">
      <c r="A34" s="7" t="s">
        <v>4</v>
      </c>
      <c r="B34" s="4">
        <f>B19+B4</f>
        <v>31</v>
      </c>
      <c r="C34" s="11">
        <f>B34/117*100</f>
        <v>26.495726495726498</v>
      </c>
      <c r="D34" s="4">
        <f>D19+D4</f>
        <v>21</v>
      </c>
      <c r="E34" s="11">
        <f t="shared" ref="E34:E47" si="16">D34/60*100</f>
        <v>35</v>
      </c>
      <c r="F34" s="10">
        <f>F19+F4</f>
        <v>2</v>
      </c>
      <c r="G34" s="11">
        <f t="shared" ref="G34:G47" si="17">F34/3*100</f>
        <v>66.666666666666657</v>
      </c>
      <c r="H34" s="4">
        <f>H19+H4</f>
        <v>2</v>
      </c>
      <c r="I34" s="11">
        <f t="shared" ref="I34:I47" si="18">H34/7*100</f>
        <v>28.571428571428569</v>
      </c>
      <c r="J34" s="4">
        <f>J19+J4</f>
        <v>2</v>
      </c>
      <c r="K34" s="11">
        <f t="shared" ref="K34:K47" si="19">J34/9*100</f>
        <v>22.222222222222221</v>
      </c>
      <c r="L34" s="4">
        <f>L19+L4</f>
        <v>2</v>
      </c>
      <c r="M34" s="11">
        <f t="shared" ref="M34:M47" si="20">L34/18*100</f>
        <v>11.111111111111111</v>
      </c>
      <c r="N34" s="4">
        <f>N19+N4</f>
        <v>0</v>
      </c>
      <c r="O34" s="11">
        <f t="shared" ref="O34:O47" si="21">N34/4*100</f>
        <v>0</v>
      </c>
      <c r="P34" s="4">
        <f>P19+P4</f>
        <v>2</v>
      </c>
      <c r="Q34" s="11">
        <f t="shared" ref="Q34:Q47" si="22">P34/16*100</f>
        <v>12.5</v>
      </c>
    </row>
    <row r="35" spans="1:17" ht="15" x14ac:dyDescent="0.25">
      <c r="A35" s="7" t="s">
        <v>5</v>
      </c>
      <c r="B35" s="4">
        <f t="shared" ref="B35:B45" si="23">B20+B5</f>
        <v>22</v>
      </c>
      <c r="C35" s="11">
        <f t="shared" ref="C35:C47" si="24">B35/117*100</f>
        <v>18.803418803418804</v>
      </c>
      <c r="D35" s="4">
        <f t="shared" ref="D35:D45" si="25">D20+D5</f>
        <v>15</v>
      </c>
      <c r="E35" s="11">
        <f t="shared" si="16"/>
        <v>25</v>
      </c>
      <c r="F35" s="10">
        <f t="shared" ref="F35:F45" si="26">F20+F5</f>
        <v>0</v>
      </c>
      <c r="G35" s="11">
        <f t="shared" si="17"/>
        <v>0</v>
      </c>
      <c r="H35" s="4">
        <f t="shared" ref="H35:H45" si="27">H20+H5</f>
        <v>0</v>
      </c>
      <c r="I35" s="11">
        <f t="shared" si="18"/>
        <v>0</v>
      </c>
      <c r="J35" s="4">
        <f t="shared" ref="J35:J45" si="28">J20+J5</f>
        <v>4</v>
      </c>
      <c r="K35" s="11">
        <f t="shared" si="19"/>
        <v>44.444444444444443</v>
      </c>
      <c r="L35" s="4">
        <f t="shared" ref="L35:L45" si="29">L20+L5</f>
        <v>2</v>
      </c>
      <c r="M35" s="11">
        <f t="shared" si="20"/>
        <v>11.111111111111111</v>
      </c>
      <c r="N35" s="4">
        <f t="shared" ref="N35:N45" si="30">N20+N5</f>
        <v>0</v>
      </c>
      <c r="O35" s="11">
        <f t="shared" si="21"/>
        <v>0</v>
      </c>
      <c r="P35" s="4">
        <f t="shared" ref="P35:P45" si="31">P20+P5</f>
        <v>1</v>
      </c>
      <c r="Q35" s="11">
        <f t="shared" si="22"/>
        <v>6.25</v>
      </c>
    </row>
    <row r="36" spans="1:17" ht="15" x14ac:dyDescent="0.25">
      <c r="A36" s="7" t="s">
        <v>6</v>
      </c>
      <c r="B36" s="4">
        <f t="shared" si="23"/>
        <v>81</v>
      </c>
      <c r="C36" s="11">
        <f t="shared" si="24"/>
        <v>69.230769230769226</v>
      </c>
      <c r="D36" s="4">
        <f t="shared" si="25"/>
        <v>44</v>
      </c>
      <c r="E36" s="11">
        <f t="shared" si="16"/>
        <v>73.333333333333329</v>
      </c>
      <c r="F36" s="10">
        <f t="shared" si="26"/>
        <v>2</v>
      </c>
      <c r="G36" s="11">
        <f t="shared" si="17"/>
        <v>66.666666666666657</v>
      </c>
      <c r="H36" s="4">
        <f t="shared" si="27"/>
        <v>5</v>
      </c>
      <c r="I36" s="11">
        <f t="shared" si="18"/>
        <v>71.428571428571431</v>
      </c>
      <c r="J36" s="4">
        <f t="shared" si="28"/>
        <v>9</v>
      </c>
      <c r="K36" s="11">
        <f t="shared" si="19"/>
        <v>100</v>
      </c>
      <c r="L36" s="4">
        <f t="shared" si="29"/>
        <v>15</v>
      </c>
      <c r="M36" s="11">
        <f t="shared" si="20"/>
        <v>83.333333333333343</v>
      </c>
      <c r="N36" s="4">
        <f t="shared" si="30"/>
        <v>1</v>
      </c>
      <c r="O36" s="11">
        <f t="shared" si="21"/>
        <v>25</v>
      </c>
      <c r="P36" s="4">
        <f t="shared" si="31"/>
        <v>5</v>
      </c>
      <c r="Q36" s="11">
        <f t="shared" si="22"/>
        <v>31.25</v>
      </c>
    </row>
    <row r="37" spans="1:17" ht="15" x14ac:dyDescent="0.25">
      <c r="A37" s="7" t="s">
        <v>7</v>
      </c>
      <c r="B37" s="4">
        <f t="shared" si="23"/>
        <v>110</v>
      </c>
      <c r="C37" s="11">
        <f t="shared" si="24"/>
        <v>94.01709401709401</v>
      </c>
      <c r="D37" s="4">
        <f t="shared" si="25"/>
        <v>60</v>
      </c>
      <c r="E37" s="11">
        <f t="shared" si="16"/>
        <v>100</v>
      </c>
      <c r="F37" s="10">
        <f t="shared" si="26"/>
        <v>1</v>
      </c>
      <c r="G37" s="11">
        <f t="shared" si="17"/>
        <v>33.333333333333329</v>
      </c>
      <c r="H37" s="4">
        <f t="shared" si="27"/>
        <v>7</v>
      </c>
      <c r="I37" s="11">
        <f t="shared" si="18"/>
        <v>100</v>
      </c>
      <c r="J37" s="4">
        <f t="shared" si="28"/>
        <v>9</v>
      </c>
      <c r="K37" s="11">
        <f t="shared" si="19"/>
        <v>100</v>
      </c>
      <c r="L37" s="4">
        <f t="shared" si="29"/>
        <v>16</v>
      </c>
      <c r="M37" s="11">
        <f t="shared" si="20"/>
        <v>88.888888888888886</v>
      </c>
      <c r="N37" s="4">
        <f t="shared" si="30"/>
        <v>2</v>
      </c>
      <c r="O37" s="11">
        <f t="shared" si="21"/>
        <v>50</v>
      </c>
      <c r="P37" s="4">
        <f t="shared" si="31"/>
        <v>15</v>
      </c>
      <c r="Q37" s="11">
        <f t="shared" si="22"/>
        <v>93.75</v>
      </c>
    </row>
    <row r="38" spans="1:17" ht="15" x14ac:dyDescent="0.25">
      <c r="A38" s="7" t="s">
        <v>8</v>
      </c>
      <c r="B38" s="4">
        <f t="shared" si="23"/>
        <v>21</v>
      </c>
      <c r="C38" s="11">
        <f t="shared" si="24"/>
        <v>17.948717948717949</v>
      </c>
      <c r="D38" s="4">
        <f t="shared" si="25"/>
        <v>14</v>
      </c>
      <c r="E38" s="11">
        <f t="shared" si="16"/>
        <v>23.333333333333332</v>
      </c>
      <c r="F38" s="10">
        <f t="shared" si="26"/>
        <v>1</v>
      </c>
      <c r="G38" s="11">
        <f t="shared" si="17"/>
        <v>33.333333333333329</v>
      </c>
      <c r="H38" s="4">
        <f t="shared" si="27"/>
        <v>0</v>
      </c>
      <c r="I38" s="11">
        <f t="shared" si="18"/>
        <v>0</v>
      </c>
      <c r="J38" s="4">
        <f t="shared" si="28"/>
        <v>4</v>
      </c>
      <c r="K38" s="11">
        <f t="shared" si="19"/>
        <v>44.444444444444443</v>
      </c>
      <c r="L38" s="4">
        <f t="shared" si="29"/>
        <v>1</v>
      </c>
      <c r="M38" s="11">
        <f t="shared" si="20"/>
        <v>5.5555555555555554</v>
      </c>
      <c r="N38" s="4">
        <f t="shared" si="30"/>
        <v>0</v>
      </c>
      <c r="O38" s="11">
        <f t="shared" si="21"/>
        <v>0</v>
      </c>
      <c r="P38" s="4">
        <f t="shared" si="31"/>
        <v>1</v>
      </c>
      <c r="Q38" s="11">
        <f t="shared" si="22"/>
        <v>6.25</v>
      </c>
    </row>
    <row r="39" spans="1:17" ht="15" x14ac:dyDescent="0.25">
      <c r="A39" s="7" t="s">
        <v>9</v>
      </c>
      <c r="B39" s="4">
        <f t="shared" si="23"/>
        <v>80</v>
      </c>
      <c r="C39" s="11">
        <f t="shared" si="24"/>
        <v>68.376068376068375</v>
      </c>
      <c r="D39" s="4">
        <f t="shared" si="25"/>
        <v>31</v>
      </c>
      <c r="E39" s="11">
        <f t="shared" si="16"/>
        <v>51.666666666666671</v>
      </c>
      <c r="F39" s="10">
        <f t="shared" si="26"/>
        <v>2</v>
      </c>
      <c r="G39" s="11">
        <f t="shared" si="17"/>
        <v>66.666666666666657</v>
      </c>
      <c r="H39" s="4">
        <f t="shared" si="27"/>
        <v>5</v>
      </c>
      <c r="I39" s="11">
        <f t="shared" si="18"/>
        <v>71.428571428571431</v>
      </c>
      <c r="J39" s="4">
        <f t="shared" si="28"/>
        <v>9</v>
      </c>
      <c r="K39" s="11">
        <f t="shared" si="19"/>
        <v>100</v>
      </c>
      <c r="L39" s="4">
        <f t="shared" si="29"/>
        <v>16</v>
      </c>
      <c r="M39" s="11">
        <f t="shared" si="20"/>
        <v>88.888888888888886</v>
      </c>
      <c r="N39" s="4">
        <f t="shared" si="30"/>
        <v>2</v>
      </c>
      <c r="O39" s="11">
        <f t="shared" si="21"/>
        <v>50</v>
      </c>
      <c r="P39" s="4">
        <f t="shared" si="31"/>
        <v>15</v>
      </c>
      <c r="Q39" s="11">
        <f t="shared" si="22"/>
        <v>93.75</v>
      </c>
    </row>
    <row r="40" spans="1:17" s="27" customFormat="1" ht="15" x14ac:dyDescent="0.25">
      <c r="A40" s="7" t="s">
        <v>10</v>
      </c>
      <c r="B40" s="24">
        <f t="shared" si="23"/>
        <v>117</v>
      </c>
      <c r="C40" s="25">
        <f t="shared" si="24"/>
        <v>100</v>
      </c>
      <c r="D40" s="24">
        <f t="shared" si="25"/>
        <v>60</v>
      </c>
      <c r="E40" s="25">
        <f t="shared" si="16"/>
        <v>100</v>
      </c>
      <c r="F40" s="26">
        <f t="shared" si="26"/>
        <v>3</v>
      </c>
      <c r="G40" s="25">
        <f t="shared" si="17"/>
        <v>100</v>
      </c>
      <c r="H40" s="24">
        <f t="shared" si="27"/>
        <v>7</v>
      </c>
      <c r="I40" s="25">
        <f t="shared" si="18"/>
        <v>100</v>
      </c>
      <c r="J40" s="24">
        <f>J25+J10</f>
        <v>9</v>
      </c>
      <c r="K40" s="25">
        <f t="shared" si="19"/>
        <v>100</v>
      </c>
      <c r="L40" s="24">
        <f t="shared" si="29"/>
        <v>18</v>
      </c>
      <c r="M40" s="25">
        <f t="shared" si="20"/>
        <v>100</v>
      </c>
      <c r="N40" s="24">
        <f t="shared" si="30"/>
        <v>4</v>
      </c>
      <c r="O40" s="25">
        <f t="shared" si="21"/>
        <v>100</v>
      </c>
      <c r="P40" s="24">
        <f t="shared" si="31"/>
        <v>16</v>
      </c>
      <c r="Q40" s="25">
        <f t="shared" si="22"/>
        <v>100</v>
      </c>
    </row>
    <row r="41" spans="1:17" ht="15" x14ac:dyDescent="0.25">
      <c r="A41" s="7" t="s">
        <v>11</v>
      </c>
      <c r="B41" s="4">
        <f t="shared" si="23"/>
        <v>23</v>
      </c>
      <c r="C41" s="11">
        <f t="shared" si="24"/>
        <v>19.658119658119659</v>
      </c>
      <c r="D41" s="4">
        <f t="shared" si="25"/>
        <v>8</v>
      </c>
      <c r="E41" s="11">
        <f t="shared" si="16"/>
        <v>13.333333333333334</v>
      </c>
      <c r="F41" s="10">
        <f t="shared" si="26"/>
        <v>0</v>
      </c>
      <c r="G41" s="11">
        <f t="shared" si="17"/>
        <v>0</v>
      </c>
      <c r="H41" s="4">
        <f t="shared" si="27"/>
        <v>4</v>
      </c>
      <c r="I41" s="11">
        <f t="shared" si="18"/>
        <v>57.142857142857139</v>
      </c>
      <c r="J41" s="4">
        <f t="shared" si="28"/>
        <v>4</v>
      </c>
      <c r="K41" s="11">
        <f t="shared" si="19"/>
        <v>44.444444444444443</v>
      </c>
      <c r="L41" s="4">
        <f t="shared" si="29"/>
        <v>2</v>
      </c>
      <c r="M41" s="11">
        <f t="shared" si="20"/>
        <v>11.111111111111111</v>
      </c>
      <c r="N41" s="4">
        <f t="shared" si="30"/>
        <v>0</v>
      </c>
      <c r="O41" s="11">
        <f t="shared" si="21"/>
        <v>0</v>
      </c>
      <c r="P41" s="4">
        <f t="shared" si="31"/>
        <v>5</v>
      </c>
      <c r="Q41" s="11">
        <f t="shared" si="22"/>
        <v>31.25</v>
      </c>
    </row>
    <row r="42" spans="1:17" ht="15" x14ac:dyDescent="0.25">
      <c r="A42" s="7" t="s">
        <v>12</v>
      </c>
      <c r="B42" s="4">
        <f t="shared" si="23"/>
        <v>31</v>
      </c>
      <c r="C42" s="11">
        <f t="shared" si="24"/>
        <v>26.495726495726498</v>
      </c>
      <c r="D42" s="4">
        <f t="shared" si="25"/>
        <v>24</v>
      </c>
      <c r="E42" s="11">
        <f t="shared" si="16"/>
        <v>40</v>
      </c>
      <c r="F42" s="10">
        <f t="shared" si="26"/>
        <v>0</v>
      </c>
      <c r="G42" s="11">
        <f t="shared" si="17"/>
        <v>0</v>
      </c>
      <c r="H42" s="4">
        <f t="shared" si="27"/>
        <v>0</v>
      </c>
      <c r="I42" s="11">
        <f t="shared" si="18"/>
        <v>0</v>
      </c>
      <c r="J42" s="4">
        <f t="shared" si="28"/>
        <v>4</v>
      </c>
      <c r="K42" s="11">
        <f t="shared" si="19"/>
        <v>44.444444444444443</v>
      </c>
      <c r="L42" s="4">
        <f t="shared" si="29"/>
        <v>2</v>
      </c>
      <c r="M42" s="11">
        <f t="shared" si="20"/>
        <v>11.111111111111111</v>
      </c>
      <c r="N42" s="4">
        <f t="shared" si="30"/>
        <v>0</v>
      </c>
      <c r="O42" s="11">
        <f t="shared" si="21"/>
        <v>0</v>
      </c>
      <c r="P42" s="4">
        <f t="shared" si="31"/>
        <v>1</v>
      </c>
      <c r="Q42" s="11">
        <f t="shared" si="22"/>
        <v>6.25</v>
      </c>
    </row>
    <row r="43" spans="1:17" ht="15" x14ac:dyDescent="0.25">
      <c r="A43" s="7" t="s">
        <v>13</v>
      </c>
      <c r="B43" s="4">
        <f t="shared" si="23"/>
        <v>114</v>
      </c>
      <c r="C43" s="11">
        <f t="shared" si="24"/>
        <v>97.435897435897431</v>
      </c>
      <c r="D43" s="4">
        <f t="shared" si="25"/>
        <v>58</v>
      </c>
      <c r="E43" s="11">
        <f t="shared" si="16"/>
        <v>96.666666666666671</v>
      </c>
      <c r="F43" s="10">
        <f t="shared" si="26"/>
        <v>3</v>
      </c>
      <c r="G43" s="11">
        <f t="shared" si="17"/>
        <v>100</v>
      </c>
      <c r="H43" s="4">
        <f t="shared" si="27"/>
        <v>6</v>
      </c>
      <c r="I43" s="11">
        <f t="shared" si="18"/>
        <v>85.714285714285708</v>
      </c>
      <c r="J43" s="4">
        <f t="shared" si="28"/>
        <v>9</v>
      </c>
      <c r="K43" s="11">
        <f t="shared" si="19"/>
        <v>100</v>
      </c>
      <c r="L43" s="4">
        <f t="shared" si="29"/>
        <v>18</v>
      </c>
      <c r="M43" s="11">
        <f t="shared" si="20"/>
        <v>100</v>
      </c>
      <c r="N43" s="4">
        <f t="shared" si="30"/>
        <v>4</v>
      </c>
      <c r="O43" s="11">
        <f t="shared" si="21"/>
        <v>100</v>
      </c>
      <c r="P43" s="4">
        <f t="shared" si="31"/>
        <v>16</v>
      </c>
      <c r="Q43" s="11">
        <f t="shared" si="22"/>
        <v>100</v>
      </c>
    </row>
    <row r="44" spans="1:17" ht="15" x14ac:dyDescent="0.25">
      <c r="A44" s="7" t="s">
        <v>14</v>
      </c>
      <c r="B44" s="4">
        <f t="shared" si="23"/>
        <v>89</v>
      </c>
      <c r="C44" s="11">
        <f t="shared" si="24"/>
        <v>76.068376068376068</v>
      </c>
      <c r="D44" s="4">
        <f t="shared" si="25"/>
        <v>58</v>
      </c>
      <c r="E44" s="11">
        <f t="shared" si="16"/>
        <v>96.666666666666671</v>
      </c>
      <c r="F44" s="10">
        <f t="shared" si="26"/>
        <v>0</v>
      </c>
      <c r="G44" s="11">
        <f t="shared" si="17"/>
        <v>0</v>
      </c>
      <c r="H44" s="4">
        <f t="shared" si="27"/>
        <v>4</v>
      </c>
      <c r="I44" s="11">
        <f t="shared" si="18"/>
        <v>57.142857142857139</v>
      </c>
      <c r="J44" s="4">
        <f t="shared" si="28"/>
        <v>9</v>
      </c>
      <c r="K44" s="11">
        <f t="shared" si="19"/>
        <v>100</v>
      </c>
      <c r="L44" s="4">
        <f t="shared" si="29"/>
        <v>8</v>
      </c>
      <c r="M44" s="11">
        <f t="shared" si="20"/>
        <v>44.444444444444443</v>
      </c>
      <c r="N44" s="4">
        <f t="shared" si="30"/>
        <v>2</v>
      </c>
      <c r="O44" s="11">
        <f t="shared" si="21"/>
        <v>50</v>
      </c>
      <c r="P44" s="4">
        <f t="shared" si="31"/>
        <v>8</v>
      </c>
      <c r="Q44" s="11">
        <f t="shared" si="22"/>
        <v>50</v>
      </c>
    </row>
    <row r="45" spans="1:17" ht="15" x14ac:dyDescent="0.25">
      <c r="A45" s="7" t="s">
        <v>15</v>
      </c>
      <c r="B45" s="4">
        <f t="shared" si="23"/>
        <v>51</v>
      </c>
      <c r="C45" s="11">
        <f t="shared" si="24"/>
        <v>43.589743589743591</v>
      </c>
      <c r="D45" s="4">
        <f t="shared" si="25"/>
        <v>26</v>
      </c>
      <c r="E45" s="11">
        <f t="shared" si="16"/>
        <v>43.333333333333336</v>
      </c>
      <c r="F45" s="10">
        <f t="shared" si="26"/>
        <v>0</v>
      </c>
      <c r="G45" s="11">
        <f t="shared" si="17"/>
        <v>0</v>
      </c>
      <c r="H45" s="4">
        <f t="shared" si="27"/>
        <v>2</v>
      </c>
      <c r="I45" s="11">
        <f t="shared" si="18"/>
        <v>28.571428571428569</v>
      </c>
      <c r="J45" s="4">
        <f t="shared" si="28"/>
        <v>6</v>
      </c>
      <c r="K45" s="11">
        <f t="shared" si="19"/>
        <v>66.666666666666657</v>
      </c>
      <c r="L45" s="4">
        <f t="shared" si="29"/>
        <v>9</v>
      </c>
      <c r="M45" s="11">
        <f t="shared" si="20"/>
        <v>50</v>
      </c>
      <c r="N45" s="4">
        <f t="shared" si="30"/>
        <v>1</v>
      </c>
      <c r="O45" s="11">
        <f t="shared" si="21"/>
        <v>25</v>
      </c>
      <c r="P45" s="4">
        <f t="shared" si="31"/>
        <v>7</v>
      </c>
      <c r="Q45" s="11">
        <f t="shared" si="22"/>
        <v>43.75</v>
      </c>
    </row>
    <row r="46" spans="1:17" ht="15" x14ac:dyDescent="0.25">
      <c r="A46" s="20" t="s">
        <v>19</v>
      </c>
      <c r="B46" s="21">
        <v>93</v>
      </c>
      <c r="C46" s="22">
        <f t="shared" si="24"/>
        <v>79.487179487179489</v>
      </c>
      <c r="D46" s="28">
        <v>57</v>
      </c>
      <c r="E46" s="22">
        <f t="shared" si="16"/>
        <v>95</v>
      </c>
      <c r="F46" s="28">
        <v>0</v>
      </c>
      <c r="G46" s="22">
        <f t="shared" si="17"/>
        <v>0</v>
      </c>
      <c r="H46" s="28">
        <v>6</v>
      </c>
      <c r="I46" s="22">
        <f t="shared" si="18"/>
        <v>85.714285714285708</v>
      </c>
      <c r="J46" s="28">
        <v>9</v>
      </c>
      <c r="K46" s="22">
        <f t="shared" si="19"/>
        <v>100</v>
      </c>
      <c r="L46" s="28">
        <v>11</v>
      </c>
      <c r="M46" s="22">
        <f t="shared" si="20"/>
        <v>61.111111111111114</v>
      </c>
      <c r="N46" s="28">
        <v>1</v>
      </c>
      <c r="O46" s="22">
        <f t="shared" si="21"/>
        <v>25</v>
      </c>
      <c r="P46" s="28">
        <v>9</v>
      </c>
      <c r="Q46" s="22">
        <f t="shared" si="22"/>
        <v>56.25</v>
      </c>
    </row>
    <row r="47" spans="1:17" ht="15" x14ac:dyDescent="0.25">
      <c r="A47" s="20" t="s">
        <v>20</v>
      </c>
      <c r="B47" s="21">
        <v>8</v>
      </c>
      <c r="C47" s="22">
        <f t="shared" si="24"/>
        <v>6.8376068376068382</v>
      </c>
      <c r="D47" s="28">
        <v>4</v>
      </c>
      <c r="E47" s="22">
        <f t="shared" si="16"/>
        <v>6.666666666666667</v>
      </c>
      <c r="F47" s="28">
        <v>0</v>
      </c>
      <c r="G47" s="22">
        <f t="shared" si="17"/>
        <v>0</v>
      </c>
      <c r="H47" s="28">
        <v>0</v>
      </c>
      <c r="I47" s="22">
        <f t="shared" si="18"/>
        <v>0</v>
      </c>
      <c r="J47" s="28">
        <v>2</v>
      </c>
      <c r="K47" s="22">
        <f t="shared" si="19"/>
        <v>22.222222222222221</v>
      </c>
      <c r="L47" s="28">
        <v>1</v>
      </c>
      <c r="M47" s="22">
        <f t="shared" si="20"/>
        <v>5.5555555555555554</v>
      </c>
      <c r="N47" s="28">
        <v>0</v>
      </c>
      <c r="O47" s="22">
        <f t="shared" si="21"/>
        <v>0</v>
      </c>
      <c r="P47" s="28">
        <v>1</v>
      </c>
      <c r="Q47" s="22">
        <f t="shared" si="22"/>
        <v>6.25</v>
      </c>
    </row>
  </sheetData>
  <mergeCells count="27">
    <mergeCell ref="A1:Q1"/>
    <mergeCell ref="A16:Q16"/>
    <mergeCell ref="A31:Q31"/>
    <mergeCell ref="N2:O2"/>
    <mergeCell ref="P2:Q2"/>
    <mergeCell ref="B17:C17"/>
    <mergeCell ref="D17:E17"/>
    <mergeCell ref="F17:G17"/>
    <mergeCell ref="H17:I17"/>
    <mergeCell ref="J17:K17"/>
    <mergeCell ref="L17:M17"/>
    <mergeCell ref="N17:O17"/>
    <mergeCell ref="L2:M2"/>
    <mergeCell ref="B2:C2"/>
    <mergeCell ref="D2:E2"/>
    <mergeCell ref="F2:G2"/>
    <mergeCell ref="H2:I2"/>
    <mergeCell ref="J2:K2"/>
    <mergeCell ref="P17:Q17"/>
    <mergeCell ref="B32:C32"/>
    <mergeCell ref="D32:E32"/>
    <mergeCell ref="F32:G32"/>
    <mergeCell ref="H32:I32"/>
    <mergeCell ref="J32:K32"/>
    <mergeCell ref="L32:M32"/>
    <mergeCell ref="N32:O32"/>
    <mergeCell ref="P32:Q32"/>
  </mergeCells>
  <pageMargins left="0.25" right="0.25" top="0.25" bottom="0.25" header="0" footer="0"/>
  <pageSetup paperSize="9" scale="7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Resistant_enterococci</vt:lpstr>
      <vt:lpstr>Resistance_host_groups</vt:lpstr>
      <vt:lpstr>Resistance_host_Species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2020-12-25T06:54:33Z</dcterms:modified>
</cp:coreProperties>
</file>