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wyan\Dropbox\BWH in Harvard\Manuscripts for Projects\Anoikis_Manuscripts\Nature Family Journals\Cell Death and Differentiation\Final files\"/>
    </mc:Choice>
  </mc:AlternateContent>
  <xr:revisionPtr revIDLastSave="0" documentId="13_ncr:1_{1569B684-A273-4F54-A5D5-94D78D09D44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A-specific summary" sheetId="1" r:id="rId1"/>
    <sheet name="SA Term" sheetId="2" r:id="rId2"/>
    <sheet name="shared summary" sheetId="3" r:id="rId3"/>
    <sheet name="shared term" sheetId="4" r:id="rId4"/>
    <sheet name="FAKi-summary" sheetId="5" r:id="rId5"/>
    <sheet name="FAKi term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D4" i="1"/>
  <c r="E4" i="1" s="1"/>
  <c r="D3" i="1"/>
  <c r="E3" i="1" s="1"/>
  <c r="D2" i="1"/>
  <c r="E2" i="1" s="1"/>
</calcChain>
</file>

<file path=xl/sharedStrings.xml><?xml version="1.0" encoding="utf-8"?>
<sst xmlns="http://schemas.openxmlformats.org/spreadsheetml/2006/main" count="566" uniqueCount="398">
  <si>
    <t>RNA metabolism</t>
  </si>
  <si>
    <t>Stress response</t>
  </si>
  <si>
    <t>Host–virus interaction</t>
  </si>
  <si>
    <t>Axon guidance</t>
  </si>
  <si>
    <t>RNA localization</t>
  </si>
  <si>
    <t>N-glycosylation</t>
  </si>
  <si>
    <t>VEGF signaling</t>
  </si>
  <si>
    <t>RNP biogenesis</t>
  </si>
  <si>
    <t>Viral genome replication</t>
  </si>
  <si>
    <t>Protein folding</t>
  </si>
  <si>
    <t>Cancer metabolic shift</t>
  </si>
  <si>
    <t>Neutrophil degranulation</t>
  </si>
  <si>
    <t>miRNA targets</t>
  </si>
  <si>
    <t>Ciliary organization</t>
  </si>
  <si>
    <t>DNA metabolism</t>
  </si>
  <si>
    <t>Ebola infection</t>
  </si>
  <si>
    <t>Protein localization</t>
  </si>
  <si>
    <t>Viral life cycle</t>
  </si>
  <si>
    <t>mRNA decay</t>
  </si>
  <si>
    <t>Membraneless organelle assembly</t>
  </si>
  <si>
    <t>1_Summary</t>
  </si>
  <si>
    <t>Reactome Gene Sets</t>
  </si>
  <si>
    <t>R-HSA-8953854</t>
  </si>
  <si>
    <t>Metabolism of RNA</t>
  </si>
  <si>
    <t>3183,3185,3191,4116,4670,4928,5093,5683,5687,5691,5702,5717,6146,6159,6176,6181,6202,6230,6235,6434,6625,6629,6633,7314,8480,8570,9343,9584,9818,9883,9939,9972,10128,11051,23450,23636,26354,51202,55696,57647,283742,160,163,2194,3837,6185,7251,7431,8672,8813,10294,10527,10949,2332,10432,22913,25940,29896,284695,6050,54039,192669,26528,4343,9513,27327,8405,343069</t>
  </si>
  <si>
    <t>HNRNPC,HNRNPF,HNRNPL,MAGOH,HNRNPM,NUP98,PCBP1,PSMA2,PSMA6,PSMB3,PSMC3,PSMD11,RPL22,RPL29,RPLP1,RPLP2,RPS8,RPS25,RPS29,TRA2B,SNRNP70,SNRPB2,SNRPD2,UBB,RAE1,KHSRP,EFTUD2,RBM39,NUP58,POM121,RBM8A,NUP153,LRPPRC,NUDT21,SF3B3,NUP62,GNL3,DDX47,RBM22,DHX37,FAM98B,AP2A1,AP2B1,FASN,KPNB1,RPN2,TSG101,VIM,EIF4G3,DPM1,DNAJA2,IPO7,HNRNPA0,FMR1,RBM14,RALY,FAM98A,TRA2A,ZNF326,RNH1,PCBP3,AGO3,DAZAP1,MOV10,FXR2,TNRC6A,SPOP,HNRNPCL1</t>
  </si>
  <si>
    <t>68/-</t>
  </si>
  <si>
    <t>GO Biological Processes</t>
  </si>
  <si>
    <t>WikiPathways</t>
  </si>
  <si>
    <t>2_Summary</t>
  </si>
  <si>
    <t>R-HSA-2262752</t>
  </si>
  <si>
    <t>Cellular responses to stress</t>
  </si>
  <si>
    <t>829,832,847,1457,2673,3040,3301,3313,4343,4928,5683,5687,5691,5702,5717,6146,6159,6176,6181,6202,6230,6235,7001,7314,8480,8570,9818,9883,9972,10294,10382,10383,10808,11331,22872,23636,27327,84617,85441,192669</t>
  </si>
  <si>
    <t>CAPZA1,CAPZB,CAT,CSNK2A1,GFPT1,HBA2,DNAJA1,HSPA9,MOV10,NUP98,PSMA2,PSMA6,PSMB3,PSMC3,PSMD11,RPL22,RPL29,RPLP1,RPLP2,RPS8,RPS25,RPS29,PRDX2,UBB,RAE1,KHSRP,NUP58,POM121,NUP153,DNAJA2,TUBB4A,TUBB4B,HSPH1,PHB2,SEC31A,NUP62,TNRC6A,TUBB6,HELZ2,AGO3</t>
  </si>
  <si>
    <t>40/-</t>
  </si>
  <si>
    <t>3_Summary</t>
  </si>
  <si>
    <t>R-HSA-162909</t>
  </si>
  <si>
    <t>Host Interactions of HIV factors</t>
  </si>
  <si>
    <t>160,163,3837,4928,5683,5687,5691,5702,5717,7314,8480,9818,9883,9972,23636,60,509,847,4720,4722,4747,9782,10382,10383,84617,100101267,81,87,667,1457,3065,3688,3914,4343,5315,5589,6185,23193,27327,192669,301,829,2317,3185,3313,6950,7431,8672,9987,10561,7251,4172,4174,4176,5981,9493,10856,292,7019,8218,6520,8405,2597,57142,3040,7001,85441,8570,5245,1476,1893,2332,4627,3615,5591,6146,9093,11331,10432,4522,9898,1642,6625,23450,2194,7037,2,563,642,9520,9632,22872,10808,3240,1041,3692,26273,3493,3514,26073,3024,6159,6176,6181,26528</t>
  </si>
  <si>
    <t>AP2A1,AP2B1,KPNB1,NUP98,PSMA2,PSMA6,PSMB3,PSMC3,PSMD11,UBB,RAE1,NUP58,POM121,NUP153,NUP62,ACTB,ATP5F1C,CAT,NDUFS2,NDUFS3,NEFL,MATR3,TUBB4A,TUBB4B,TUBB6,POM121C,ACTN4,ACTN1,DST,CSNK2A1,HDAC1,ITGB1,LAMB3,MOV10,PKM,PRKCSH,RPN2,GANAB,TNRC6A,AGO3,ANXA1,CAPZA1,FLNB,HNRNPF,HSPA9,TCP1,VIM,EIF4G3,HNRNPDL,IFI44,TSG101,MCM3,MCM5,MCM7,RFC1,KIF23,RUVBL2,SLC25A5,TFAM,CLTCL1,SLC3A2,SPOP,GAPDH,RTN4,HBA2,PRDX2,HELZ2,KHSRP,PHB1,CSTB,ECM1,FMR1,MYH9,IMPDH2,PRKDC,RPL22,DNAJA3,PHB2,RBM14,MTHFD1,UBAP2L,DDB1,SNRNP70,SF3B3,FASN,TFRC,A2M,AZGP1,BLMH,NPEPPS,SEC24C,SEC31A,HSPH1,HP,CDSN,EIF6,FBXO3,IGHA1,IGKC,POLDIP2,H1-1,RPL29,RPLP1,RPLP2,DAZAP1</t>
  </si>
  <si>
    <t>105/-</t>
  </si>
  <si>
    <t>4_Summary</t>
  </si>
  <si>
    <t>R-HSA-422475</t>
  </si>
  <si>
    <t>60,160,163,1457,3688,4116,4627,5683,5687,5691,5702,5717,6146,6159,6176,6181,6202,6230,6235,7314,8218,9939,10382,10383,10487,84617,3837,4928,8480,9818,9883,9972,23636,1933,1936,6185,7284,51386,292,4670,7150,26354,2746,3034,6520,10165,51202,57647,3692,8672,4343,5589,23193,6633</t>
  </si>
  <si>
    <t>ACTB,AP2A1,AP2B1,CSNK2A1,ITGB1,MAGOH,MYH9,PSMA2,PSMA6,PSMB3,PSMC3,PSMD11,RPL22,RPL29,RPLP1,RPLP2,RPS8,RPS25,RPS29,UBB,CLTCL1,RBM8A,TUBB4A,TUBB4B,CAP1,TUBB6,KPNB1,NUP98,RAE1,NUP58,POM121,NUP153,NUP62,EEF1B2,EEF1D,RPN2,TUFM,EIF3L,SLC25A5,HNRNPM,TOP1,GNL3,GLUD1,HAL,SLC3A2,SLC25A13,DDX47,DHX37,EIF6,EIF4G3,MOV10,PRKCSH,GANAB,SNRPD2</t>
  </si>
  <si>
    <t>54/-</t>
  </si>
  <si>
    <t>5_Summary</t>
  </si>
  <si>
    <t>GO:0006403</t>
  </si>
  <si>
    <t>2332,3837,4116,4928,6950,8480,8570,9513,9818,9883,9939,9972,10128,10576,10856,23636,100101267,160,163,3065,3615,3688,5589,6185,6202,6230,6235,6633,7284,7314,9632,23193,60,2317,8672,10382,10383,84617,292,3313,3692,10527,11331,10561,7251,10808,7150,3183,2597,5315,283742,1314,8218,9276,26958,6520,55035,5836,57142,3301</t>
  </si>
  <si>
    <t>FMR1,KPNB1,MAGOH,NUP98,TCP1,RAE1,KHSRP,FXR2,NUP58,POM121,RBM8A,NUP153,LRPPRC,CCT2,RUVBL2,NUP62,POM121C,AP2A1,AP2B1,HDAC1,IMPDH2,ITGB1,PRKCSH,RPN2,RPS8,RPS25,RPS29,SNRPD2,TUFM,UBB,SEC24C,GANAB,ACTB,FLNB,EIF4G3,TUBB4A,TUBB4B,TUBB6,SLC25A5,HSPA9,EIF6,IPO7,PHB2,IFI44,TSG101,HSPH1,TOP1,HNRNPC,GAPDH,PKM,FAM98B,COPA,CLTCL1,COPB2,COPG2,SLC3A2,NOL8,PYGL,RTN4,DNAJA1</t>
  </si>
  <si>
    <t>60/-</t>
  </si>
  <si>
    <t>6_Summary</t>
  </si>
  <si>
    <t>R-HSA-446203</t>
  </si>
  <si>
    <t>Asparagine N-linked glycosylation</t>
  </si>
  <si>
    <t>829,832,1314,2673,5589,6185,7314,8813,9276,9632,10342,10382,10383,22872,23193,26958,84617,60,160,163,3040,3240,4627,7037,7251,8218,9493,10808,6950,7203,10576,3301,10294,1457,3688,509,2746,3313,7019,85441,140465,5702,5717,7431,3065,2597,4747,4928</t>
  </si>
  <si>
    <t>CAPZA1,CAPZB,COPA,GFPT1,PRKCSH,RPN2,UBB,DPM1,COPB2,SEC24C,TFG,TUBB4A,TUBB4B,SEC31A,GANAB,COPG2,TUBB6,ACTB,AP2A1,AP2B1,HBA2,HP,MYH9,TFRC,TSG101,CLTCL1,KIF23,HSPH1,TCP1,CCT3,CCT2,DNAJA1,DNAJA2,CSNK2A1,ITGB1,ATP5F1C,GLUD1,HSPA9,TFAM,HELZ2,MYL6B,PSMC3,PSMD11,VIM,HDAC1,GAPDH,NEFL,NUP98</t>
  </si>
  <si>
    <t>48/-</t>
  </si>
  <si>
    <t>7_Summary</t>
  </si>
  <si>
    <t>WP3888</t>
  </si>
  <si>
    <t>VEGFA VEGFR2 signaling</t>
  </si>
  <si>
    <t>160,301,832,2317,2597,2746,3065,3301,3688,4343,4627,5717,6181,7001,7019,8813,9513,9584,9898</t>
  </si>
  <si>
    <t>AP2A1,ANXA1,CAPZB,FLNB,GAPDH,GLUD1,HDAC1,DNAJA1,ITGB1,MOV10,MYH9,PSMD11,RPLP2,PRDX2,TFAM,DPM1,FXR2,RBM39,UBAP2L</t>
  </si>
  <si>
    <t>19/-</t>
  </si>
  <si>
    <t>8_Summary</t>
  </si>
  <si>
    <t>GO:0022613</t>
  </si>
  <si>
    <t>ribonucleoprotein complex biogenesis</t>
  </si>
  <si>
    <t>3692,5591,6202,6230,6625,6629,6633,7284,8886,9343,10856,23450,51202,51386,55035,57647,65095,83743,192669,6235,55696</t>
  </si>
  <si>
    <t>EIF6,PRKDC,RPS8,RPS25,SNRNP70,SNRPB2,SNRPD2,TUFM,DDX18,EFTUD2,RUVBL2,SF3B3,DDX47,EIF3L,NOL8,DHX37,KRI1,GRWD1,AGO3,RPS29,RBM22</t>
  </si>
  <si>
    <t>21/-</t>
  </si>
  <si>
    <t>9_Summary</t>
  </si>
  <si>
    <t>R-HSA-9918487</t>
  </si>
  <si>
    <t>Dengue Virus Genome Translation and Replication</t>
  </si>
  <si>
    <t>2194,3837,6185,7314,7431,8672,8813,10294,10527</t>
  </si>
  <si>
    <t>FASN,KPNB1,RPN2,UBB,VIM,EIF4G3,DPM1,DNAJA2,IPO7</t>
  </si>
  <si>
    <t>9/-</t>
  </si>
  <si>
    <t>10_Summary</t>
  </si>
  <si>
    <t>GO:0006457</t>
  </si>
  <si>
    <t>protein folding</t>
  </si>
  <si>
    <t>1457,3301,3313,6950,7203,8570,9093,10294,10576,10808,10856,23071,25822,60,3240,5646,8813,2597,5245,11331,57142,7037,10527,55696,9818,5591,3183,26354,9898,79153,4627</t>
  </si>
  <si>
    <t>CSNK2A1,DNAJA1,HSPA9,TCP1,CCT3,KHSRP,DNAJA3,DNAJA2,CCT2,HSPH1,RUVBL2,ERP44,DNAJB5,ACTB,HP,PRSS3,DPM1,GAPDH,PHB1,PHB2,RTN4,TFRC,IPO7,RBM22,NUP58,PRKDC,HNRNPC,GNL3,UBAP2L,GDPD3,MYH9</t>
  </si>
  <si>
    <t>31/-</t>
  </si>
  <si>
    <t>11_Summary</t>
  </si>
  <si>
    <t>WP4290</t>
  </si>
  <si>
    <t>Metabolic reprogramming in colon cancer</t>
  </si>
  <si>
    <t>47,2194,2597,2618,2746,5315,10606,2673,2332,3034,292,4522,847</t>
  </si>
  <si>
    <t>ACLY,FASN,GAPDH,GART,GLUD1,PKM,PAICS,GFPT1,FMR1,HAL,SLC25A5,MTHFD1,CAT</t>
  </si>
  <si>
    <t>13/-</t>
  </si>
  <si>
    <t>12_Summary</t>
  </si>
  <si>
    <t>R-HSA-6798695</t>
  </si>
  <si>
    <t>47,847,1476,3240,3615,3837,4069,5315,5646,5683,5702,5717,5836,10383,10487,10576,23071</t>
  </si>
  <si>
    <t>ACLY,CAT,CSTB,HP,IMPDH2,KPNB1,LYZ,PKM,PRSS3,PSMA2,PSMC3,PSMD11,PYGL,TUBB4B,CAP1,CCT2,ERP44</t>
  </si>
  <si>
    <t>17/-</t>
  </si>
  <si>
    <t>13_Summary</t>
  </si>
  <si>
    <t>WP2004</t>
  </si>
  <si>
    <t>miR targeted genes in lymphocytes</t>
  </si>
  <si>
    <t>160,2673,4343,4670,5315,9513,9782,9883,10165,10487,51495,55347,57142,64359,64778,192669</t>
  </si>
  <si>
    <t>AP2A1,GFPT1,MOV10,HNRNPM,PKM,FXR2,MATR3,POM121,SLC25A13,CAP1,HACD3,ABHD10,RTN4,NXN,FNDC3B,AGO3</t>
  </si>
  <si>
    <t>16/-</t>
  </si>
  <si>
    <t>14_Summary</t>
  </si>
  <si>
    <t>WP4352</t>
  </si>
  <si>
    <t>Ciliary landscape</t>
  </si>
  <si>
    <t>3065,4172,4174,4176,4747,6629,7431,9343,9883,10128,10432,140465,1642,1457,2332,5245,5591,5683,5687,5691,5981,7150,9093,10856,26073,83743</t>
  </si>
  <si>
    <t>HDAC1,MCM3,MCM5,MCM7,NEFL,SNRPB2,VIM,EFTUD2,POM121,LRPPRC,RBM14,MYL6B,DDB1,CSNK2A1,FMR1,PHB1,PRKDC,PSMA2,PSMA6,PSMB3,RFC1,TOP1,DNAJA3,RUVBL2,POLDIP2,GRWD1</t>
  </si>
  <si>
    <t>26/-</t>
  </si>
  <si>
    <t>15_Summary</t>
  </si>
  <si>
    <t>GO:0051052</t>
  </si>
  <si>
    <t>regulation of DNA metabolic process</t>
  </si>
  <si>
    <t>60,1457,1642,3024,3183,4172,4174,4176,5591,6950,7037,7203,10576,10856,23450,26354,28970,3065,5245,5315,7150,10432,83743</t>
  </si>
  <si>
    <t>ACTB,CSNK2A1,DDB1,H1-1,HNRNPC,MCM3,MCM5,MCM7,PRKDC,TCP1,TFRC,CCT3,CCT2,RUVBL2,SF3B3,GNL3,BKGD,HDAC1,PHB1,PKM,TOP1,RBM14,GRWD1</t>
  </si>
  <si>
    <t>23/-</t>
  </si>
  <si>
    <t>16_Summary</t>
  </si>
  <si>
    <t>WP4217</t>
  </si>
  <si>
    <t>Ebola virus infection in host</t>
  </si>
  <si>
    <t>60,81,87,2317,3688,5981,7150,7251,8218,4627,10382,10383,84617,140465,832,1041,3837,4747,7431,9972,10487,79983,196374,3914,301,829,1457,2,667,5644,9093</t>
  </si>
  <si>
    <t>ACTB,ACTN4,ACTN1,FLNB,ITGB1,RFC1,TOP1,TSG101,CLTCL1,MYH9,TUBB4A,TUBB4B,TUBB6,MYL6B,CAPZB,CDSN,KPNB1,NEFL,VIM,NUP153,CAP1,POF1B,KRT78,LAMB3,ANXA1,CAPZA1,CSNK2A1,A2M,DST,PRSS1,DNAJA3</t>
  </si>
  <si>
    <t>17_Summary</t>
  </si>
  <si>
    <t>GO:1903829</t>
  </si>
  <si>
    <t>positive regulation of protein localization</t>
  </si>
  <si>
    <t>163,2746,3688,6950,7037,7203,7251,9632,10527,10576,22872,23636,26354,55696,57142,9520,3301,9818</t>
  </si>
  <si>
    <t>AP2B1,GLUD1,ITGB1,TCP1,TFRC,CCT3,TSG101,SEC24C,IPO7,CCT2,SEC31A,NUP62,GNL3,RBM22,RTN4,NPEPPS,DNAJA1,NUP58</t>
  </si>
  <si>
    <t>18/-</t>
  </si>
  <si>
    <t>18_Summary</t>
  </si>
  <si>
    <t>GO:0019058</t>
  </si>
  <si>
    <t>viral life cycle</t>
  </si>
  <si>
    <t>1642,3688,4627,5093,5245,6520,7037,7251,9972,54039,51386,2597</t>
  </si>
  <si>
    <t>DDB1,ITGB1,MYH9,PCBP1,PHB1,SLC3A2,TFRC,TSG101,NUP153,PCBP3,EIF3L,GAPDH</t>
  </si>
  <si>
    <t>12/-</t>
  </si>
  <si>
    <t>19_Summary</t>
  </si>
  <si>
    <t>GO:0061013</t>
  </si>
  <si>
    <t>regulation of mRNA catabolic process</t>
  </si>
  <si>
    <t>2332,3183,4116,4343,7431,8570,9513,9939,10128,10949,27327,192669,60,3065,4627,5245,5683,5687,5691,5702,5717,7314,10342,22872,4174,6050,2194,3688,7001,1457,292,1642</t>
  </si>
  <si>
    <t>FMR1,HNRNPC,MAGOH,MOV10,VIM,KHSRP,FXR2,RBM8A,LRPPRC,HNRNPA0,TNRC6A,AGO3,ACTB,HDAC1,MYH9,PHB1,PSMA2,PSMA6,PSMB3,PSMC3,PSMD11,UBB,TFG,SEC31A,MCM5,RNH1,FASN,ITGB1,PRDX2,CSNK2A1,SLC25A5,DDB1</t>
  </si>
  <si>
    <t>32/-</t>
  </si>
  <si>
    <t>20_Summary</t>
  </si>
  <si>
    <t>GO:0140694</t>
  </si>
  <si>
    <t>membraneless organelle assembly</t>
  </si>
  <si>
    <t>1642,2332,3688,3692,3837,5591,7284,9493,9898,10432,23636,27327,57647,60,667,2597,4627,4747,10382,10383,84617,4172,8218</t>
  </si>
  <si>
    <t>DDB1,FMR1,ITGB1,EIF6,KPNB1,PRKDC,TUFM,KIF23,UBAP2L,RBM14,NUP62,TNRC6A,DHX37,ACTB,DST,GAPDH,MYH9,NEFL,TUBB4A,TUBB4B,TUBB6,MCM3,CLTCL1</t>
  </si>
  <si>
    <t>31/189</t>
  </si>
  <si>
    <t>17/189</t>
  </si>
  <si>
    <t>16/189</t>
  </si>
  <si>
    <t>26/189</t>
  </si>
  <si>
    <t>23/189</t>
  </si>
  <si>
    <t>18/189</t>
  </si>
  <si>
    <t>12/189</t>
  </si>
  <si>
    <t>32/189</t>
  </si>
  <si>
    <t>23/189 (12.2%)</t>
  </si>
  <si>
    <t>32/189 (16.9%)</t>
  </si>
  <si>
    <t>12/189 (6.3%)</t>
  </si>
  <si>
    <t>18/189 (9.5%)</t>
  </si>
  <si>
    <t>31/189 (16.4%)</t>
  </si>
  <si>
    <t>26/189 (13.8%)</t>
  </si>
  <si>
    <t>16/189 (8.5%)</t>
  </si>
  <si>
    <t>17/189 (9.0%)</t>
  </si>
  <si>
    <t>13/189 (6.9%)</t>
  </si>
  <si>
    <t>9/189 (4.8%)</t>
  </si>
  <si>
    <t>21/189 (11.1%)</t>
  </si>
  <si>
    <t>19/189 (10.1%)</t>
  </si>
  <si>
    <t>48/189 (25.4%)</t>
  </si>
  <si>
    <t>60/189 (31.7%)</t>
  </si>
  <si>
    <t>54/189 (28.6%)</t>
  </si>
  <si>
    <t>105/189 (55.6%)</t>
  </si>
  <si>
    <t>40/189 (21.2%)</t>
  </si>
  <si>
    <t>68/189 (36.0%)</t>
  </si>
  <si>
    <t>68/189</t>
    <phoneticPr fontId="2" type="noConversion"/>
  </si>
  <si>
    <t>40/189</t>
    <phoneticPr fontId="2" type="noConversion"/>
  </si>
  <si>
    <t>105/189</t>
    <phoneticPr fontId="2" type="noConversion"/>
  </si>
  <si>
    <t>54/189</t>
    <phoneticPr fontId="2" type="noConversion"/>
  </si>
  <si>
    <t>60/189</t>
    <phoneticPr fontId="2" type="noConversion"/>
  </si>
  <si>
    <t>48/189</t>
    <phoneticPr fontId="2" type="noConversion"/>
  </si>
  <si>
    <t>19/189</t>
    <phoneticPr fontId="2" type="noConversion"/>
  </si>
  <si>
    <t>21/189</t>
    <phoneticPr fontId="2" type="noConversion"/>
  </si>
  <si>
    <t>9/189</t>
    <phoneticPr fontId="2" type="noConversion"/>
  </si>
  <si>
    <t>31/189</t>
    <phoneticPr fontId="2" type="noConversion"/>
  </si>
  <si>
    <t>13/189</t>
    <phoneticPr fontId="2" type="noConversion"/>
  </si>
  <si>
    <t>1653,1655,1660,1665,1973,1981,1994,2197,2521,3181,3187,3190,3192,3303,3315,4691,4927,5094,5688,5725,6128,6135,6136,6139,6143,6147,6152,6169,6188,6189,6191,6194,6203,6204,6207,6208,6210,6224,6228,6231,6627,7514,7534,8021,9188,9349,9775,10236,10642,10643,10644,11224,26986,27316,27339,53371,220988,1965,8662,8666,821,3320,3838,1654,1915,1938,6238,7415,8761,9100,10985,113251,2950,3012,3043,3326,3329,5052,7184,7278,7295,10376,121504,260334,6184,59,191,1173,7706,203068,26227</t>
  </si>
  <si>
    <t>DDX1,DDX5,DHX9,DHX15,EIF4A1,EIF4G1,ELAVL1,FAU,FUS,HNRNPA2B1,HNRNPH1,HNRNPK,HNRNPU,HSPA1A,HSPB1,NCL,NUP88,PCBP2,PSMA7,PTBP1,RPL6,RPL11,RPL12,RPL17,RPL19,RPL23A,RPL24,RPL38,RPS3,RPS3A,RPS4X,RPS6,RPS9,RPS10,RPS13,RPS14,RPS15A,RPS20,RPS23,RPS26,SNRPA1,XPO1,YWHAZ,NUP214,DDX21,RPL23,EIF4A3,HNRNPR,IGF2BP1,IGF2BP3,IGF2BP2,RPL35,PABPC1,RBMX,PRPF19,NUP54,HNRNPA3,EIF2S1,EIF3B,EIF3G,CANX,HSP90AA1,KPNA2,DDX3X,EEF1A1,EEF2,RRBP1,VCP,PABPC4,USP10,GCN1,LARP4,GSTP1,H2AC8,HBB,HSP90AB1,HSPD1,PRDX1,HSP90B1,TUBA3C,TXN,TUBA1B,H4C16,TUBB8B,RPN1,ACTA2,AHCY,AP2M1,TRIM25,TUBB,PHGDH</t>
  </si>
  <si>
    <t>91/-</t>
  </si>
  <si>
    <t>R-HSA-9839923</t>
  </si>
  <si>
    <t>Dengue Virus Infection</t>
  </si>
  <si>
    <t>821,1173,1654,1655,1660,1665,1973,1981,1994,2521,3012,3181,3187,3190,3192,3303,3320,3326,3838,4691,5094,5725,6184,6238,6627,7415,7514,7706,9775,10236,26986,27316,27339,121504,220988,1653,3189,9991,10492,10521,11171,302,2316,11273,4927,8021,53371,10643,6780</t>
  </si>
  <si>
    <t>CANX,AP2M1,DDX3X,DDX5,DHX9,DHX15,EIF4A1,EIF4G1,ELAVL1,FUS,H2AC8,HNRNPA2B1,HNRNPH1,HNRNPK,HNRNPU,HSPA1A,HSP90AA1,HSP90AB1,KPNA2,NCL,PCBP2,PTBP1,RPN1,RRBP1,SNRPA1,VCP,XPO1,TRIM25,EIF4A3,HNRNPR,PABPC1,RBMX,PRPF19,H4C16,HNRNPA3,DDX1,HNRNPH3,PTBP3,SYNCRIP,DDX17,STRAP,ANXA2,FLNA,ATXN2L,NUP88,NUP214,NUP54,IGF2BP3,STAU1</t>
  </si>
  <si>
    <t>49/-</t>
  </si>
  <si>
    <t>GO:0006417</t>
  </si>
  <si>
    <t>regulation of translation</t>
  </si>
  <si>
    <t>1653,1654,1660,1938,1965,1981,1994,3192,3315,4076,4691,5813,5814,6169,6188,6191,8087,8662,9775,10492,10642,10643,10644,10985,26986,113251,253943,6194,6780,2521,3190,5725,27316,1655,10521,27339,302,2316,3326,6135,9349</t>
  </si>
  <si>
    <t>DDX1,DDX3X,DHX9,EEF2,EIF2S1,EIF4G1,ELAVL1,HNRNPU,HSPB1,CAPRIN1,NCL,PURA,PURB,RPL38,RPS3,RPS4X,FXR1,EIF3B,EIF4A3,SYNCRIP,IGF2BP1,IGF2BP3,IGF2BP2,GCN1,PABPC1,LARP4,YTHDF3,RPS6,STAU1,FUS,HNRNPK,PTBP1,RBMX,DDX5,DDX17,PRPF19,ANXA2,FLNA,HSP90AB1,RPL11,RPL23</t>
  </si>
  <si>
    <t>41/-</t>
  </si>
  <si>
    <t>1653,1654,1660,2197,3320,3326,4927,6135,6152,6169,6189,6191,6194,6203,6207,6208,6210,6228,6627,7514,8662,8666,9188,9775,10521,11171,11224,27339,7415,1965,2316,2318,2521,4076,6188,8087,11273,203068,253943</t>
  </si>
  <si>
    <t>DDX1,DDX3X,DHX9,FAU,HSP90AA1,HSP90AB1,NUP88,RPL11,RPL24,RPL38,RPS3A,RPS4X,RPS6,RPS9,RPS13,RPS14,RPS15A,RPS23,SNRPA1,XPO1,EIF3B,EIF3G,DDX21,EIF4A3,DDX17,STRAP,RPL35,PRPF19,VCP,EIF2S1,FLNA,FLNC,FUS,CAPRIN1,RPS3,FXR1,ATXN2L,TUBB,YTHDF3</t>
  </si>
  <si>
    <t>39/-</t>
  </si>
  <si>
    <t>R-HSA-1169410</t>
  </si>
  <si>
    <t>Antimicrobial mechanism of IFN-stimulated genes</t>
  </si>
  <si>
    <t>1660,1965,1973,1981,2316,3303,3838,4927,7278,7706,8021,9775,10376,53371,260334,302,821,3181,3320,5688,6627,7184,7534,498,506,2521,7415,11273,203068,220988,3326,6188,7295,3012,3190,121504,7514,4691,908,27316,10694,1173,3043,3045,59,6184</t>
  </si>
  <si>
    <t>DHX9,EIF2S1,EIF4A1,EIF4G1,FLNA,HSPA1A,KPNA2,NUP88,TUBA3C,TRIM25,NUP214,EIF4A3,TUBA1B,NUP54,TUBB8B,ANXA2,CANX,HNRNPA2B1,HSP90AA1,PSMA7,SNRPA1,HSP90B1,YWHAZ,ATP5F1A,ATP5F1B,FUS,VCP,ATXN2L,TUBB,HNRNPA3,HSP90AB1,RPS3,TXN,H2AC8,HNRNPK,H4C16,XPO1,NCL,CCT6A,RBMX,CCT8,AP2M1,HBB,HBD,ACTA2,RPN1</t>
  </si>
  <si>
    <t>46/-</t>
  </si>
  <si>
    <t>CORUM</t>
  </si>
  <si>
    <t>CORUM:308</t>
  </si>
  <si>
    <t>60S ribosomal subunit, cytoplasmic</t>
  </si>
  <si>
    <t>6128,6135,6136,6139,6143,6147,6152,6169,9349,11224,5688,7415,1938,3320,59,302,347,1654,2670,3192,3303,6194,9100,10492,6627,8087</t>
  </si>
  <si>
    <t>RPL6,RPL11,RPL12,RPL17,RPL19,RPL23A,RPL24,RPL38,RPL23,RPL35,PSMA7,VCP,EEF2,HSP90AA1,ACTA2,ANXA2,APOD,DDX3X,GFAP,HNRNPU,HSPA1A,RPS6,USP10,SYNCRIP,SNRPA1,FXR1</t>
  </si>
  <si>
    <t>821,1973,1981,3303,3838,6184,6238,7415,7514,9775,26986</t>
  </si>
  <si>
    <t>CANX,EIF4A1,EIF4G1,HSPA1A,KPNA2,RPN1,RRBP1,VCP,XPO1,EIF4A3,PABPC1</t>
  </si>
  <si>
    <t>11/-</t>
  </si>
  <si>
    <t>1660,3181,3192,4076,4927,6780,7514,8021,8087,9775,10642,10643,10644,53371,1973,1981,3838,7706,1653,1654,1994,3012,3320,3329,6135,9349,121504,3303,1915,3326,1173,2670,3315,7184,7415,5688,3190,1655,10521,2023,7167</t>
  </si>
  <si>
    <t>DHX9,HNRNPA2B1,HNRNPU,CAPRIN1,NUP88,STAU1,XPO1,NUP214,FXR1,EIF4A3,IGF2BP1,IGF2BP3,IGF2BP2,NUP54,EIF4A1,EIF4G1,KPNA2,TRIM25,DDX1,DDX3X,ELAVL1,H2AC8,HSP90AA1,HSPD1,RPL11,RPL23,H4C16,HSPA1A,EEF1A1,HSP90AB1,AP2M1,GFAP,HSPB1,HSP90B1,VCP,PSMA7,HNRNPK,DDX5,DDX17,ENO1,TPI1</t>
  </si>
  <si>
    <t>GO:0043484</t>
  </si>
  <si>
    <t>regulation of RNA splicing</t>
  </si>
  <si>
    <t>1655,2521,3187,3189,3190,3192,3303,5725,6207,6231,9991,10521,27316,27339,1660</t>
  </si>
  <si>
    <t>DDX5,FUS,HNRNPH1,HNRNPH3,HNRNPK,HNRNPU,HSPA1A,PTBP1,RPS13,RPS26,PTBP3,DDX17,RBMX,PRPF19,DHX9</t>
  </si>
  <si>
    <t>15/-</t>
  </si>
  <si>
    <t>GO:0051248</t>
  </si>
  <si>
    <t>negative regulation of protein metabolic process</t>
  </si>
  <si>
    <t>302,347,1654,1965,1981,2316,3303,3326,4076,4691,5813,5814,6135,6188,8087,9349,9775,10492,10642,10643,10644</t>
  </si>
  <si>
    <t>ANXA2,APOD,DDX3X,EIF2S1,EIF4G1,FLNA,HSPA1A,HSP90AB1,CAPRIN1,NCL,PURA,PURB,RPL11,RPS3,FXR1,RPL23,EIF4A3,SYNCRIP,IGF2BP1,IGF2BP3,IGF2BP2</t>
  </si>
  <si>
    <t>R-HSA-450531</t>
  </si>
  <si>
    <t>Regulation of mRNA stability by proteins that bind AU-rich elements</t>
  </si>
  <si>
    <t>1981,1994,3303,3315,5688,7514,7534,8021,26986,1973,9775,3012,121504,3045,3320,4691,6194,7295,9100,10492,1655,2023,7167,7415,8761,2521</t>
  </si>
  <si>
    <t>EIF4G1,ELAVL1,HSPA1A,HSPB1,PSMA7,XPO1,YWHAZ,NUP214,PABPC1,EIF4A1,EIF4A3,H2AC8,H4C16,HBD,HSP90AA1,NCL,RPS6,TXN,USP10,SYNCRIP,DDX5,ENO1,TPI1,VCP,PABPC4,FUS</t>
  </si>
  <si>
    <t>WP107</t>
  </si>
  <si>
    <t>Translation factors</t>
  </si>
  <si>
    <t>1915,1938,1965,1973,1981,8662,8666,26986,1654,6188,6189,821,1660,5094,5725</t>
  </si>
  <si>
    <t>EEF1A1,EEF2,EIF2S1,EIF4A1,EIF4G1,EIF3B,EIF3G,PABPC1,DDX3X,RPS3,RPS3A,CANX,DHX9,PCBP2,PTBP1</t>
  </si>
  <si>
    <t>Canonical Pathways</t>
  </si>
  <si>
    <t>M66</t>
  </si>
  <si>
    <t>PID MYC ACTIV PATHWAY</t>
  </si>
  <si>
    <t>1965,1973,1981,2023,3320,3329,4691,6135,6194,1173,1915</t>
  </si>
  <si>
    <t>EIF2S1,EIF4A1,EIF4G1,ENO1,HSP90AA1,HSPD1,NCL,RPL11,RPS6,AP2M1,EEF1A1</t>
  </si>
  <si>
    <t>R-HSA-3371556</t>
  </si>
  <si>
    <t>Cellular response to heat stress</t>
  </si>
  <si>
    <t>1915,3303,3320,3326,4927,7415,8021,53371,2670,3043,7278,10376,260334,821,1965,6184,6238,7184,908,3315,3329,10694,1938,27316,2316,7534,9100,9349,1654,7706,2950,5052,7295,7514,2023,4691,5094,1994,1173,203068,6194</t>
  </si>
  <si>
    <t>EEF1A1,HSPA1A,HSP90AA1,HSP90AB1,NUP88,VCP,NUP214,NUP54,GFAP,HBB,TUBA3C,TUBA1B,TUBB8B,CANX,EIF2S1,RPN1,RRBP1,HSP90B1,CCT6A,HSPB1,HSPD1,CCT8,EEF2,RBMX,FLNA,YWHAZ,USP10,RPL23,DDX3X,TRIM25,GSTP1,PRDX1,TXN,XPO1,ENO1,NCL,PCBP2,ELAVL1,AP2M1,TUBB,RPS6</t>
  </si>
  <si>
    <t>GO:0006446</t>
  </si>
  <si>
    <t>regulation of translational initiation</t>
  </si>
  <si>
    <t>1653,1654,1965,1981,3315,8662,10492,253943,6228,11273</t>
  </si>
  <si>
    <t>DDX1,DDX3X,EIF2S1,EIF4G1,HSPB1,EIF3B,SYNCRIP,YTHDF3,RPS23,ATXN2L</t>
  </si>
  <si>
    <t>10/-</t>
  </si>
  <si>
    <t>GO:0006979</t>
  </si>
  <si>
    <t>response to oxidative stress</t>
  </si>
  <si>
    <t>347,1938,1965,2950,3043,3303,5052,5688,6188,6780,7295,7706,10202,1654,7415,1665,7534</t>
  </si>
  <si>
    <t>APOD,EEF2,EIF2S1,GSTP1,HBB,HSPA1A,PRDX1,PSMA7,RPS3,STAU1,TXN,TRIM25,DHRS2,DDX3X,VCP,DHX15,YWHAZ</t>
  </si>
  <si>
    <t>GO:0016032</t>
  </si>
  <si>
    <t>viral process</t>
  </si>
  <si>
    <t>821,1660,3303,3326,3838,5094,5725,7415,7706,8662,8666,3329,1965,7514</t>
  </si>
  <si>
    <t>CANX,DHX9,HSPA1A,HSP90AB1,KPNA2,PCBP2,PTBP1,VCP,TRIM25,EIF3B,EIF3G,HSPD1,EIF2S1,XPO1</t>
  </si>
  <si>
    <t>14/-</t>
  </si>
  <si>
    <t>GO:0009615</t>
  </si>
  <si>
    <t>response to virus</t>
  </si>
  <si>
    <t>59,1653,1654,1665,2023,3315,3320,5094,6210,7706,9188,10521,85364,1660,2316,2950,9100</t>
  </si>
  <si>
    <t>ACTA2,DDX1,DDX3X,DHX15,ENO1,HSPB1,HSP90AA1,PCBP2,RPS15A,TRIM25,DDX21,DDX17,ZCCHC3,DHX9,FLNA,GSTP1,USP10</t>
  </si>
  <si>
    <t>302,1654,1915,1938,2171,2950,3043,3303,3320,3326,7415,10694,203068,1981,6188,2670,10492,2316,4076</t>
  </si>
  <si>
    <t>ANXA2,DDX3X,EEF1A1,EEF2,FABP5,GSTP1,HBB,HSPA1A,HSP90AA1,HSP90AB1,VCP,CCT8,TUBB,EIF4G1,RPS3,GFAP,SYNCRIP,FLNA,CAPRIN1</t>
  </si>
  <si>
    <t>CORUM:5266</t>
  </si>
  <si>
    <t>TNF-alpha/NF-kappa B signaling complex 6</t>
  </si>
  <si>
    <t>3320,3326,6128,6207,1654</t>
  </si>
  <si>
    <t>HSP90AA1,HSP90AB1,RPL6,RPS13,DDX3X</t>
  </si>
  <si>
    <t>5/-</t>
  </si>
  <si>
    <t>Dengue infection</t>
  </si>
  <si>
    <t>Translation regulation</t>
  </si>
  <si>
    <t>IFN response</t>
  </si>
  <si>
    <t>60S ribosome</t>
  </si>
  <si>
    <t>Viral genome translation</t>
  </si>
  <si>
    <t>RNA splicing</t>
  </si>
  <si>
    <t>Protein metabolism</t>
  </si>
  <si>
    <t>AU-rich mRNA stability</t>
  </si>
  <si>
    <t>MYC signaling</t>
  </si>
  <si>
    <t>Heat stress response</t>
  </si>
  <si>
    <t>Translation initiation</t>
  </si>
  <si>
    <t>Oxidative stress response</t>
  </si>
  <si>
    <t>Viral process</t>
  </si>
  <si>
    <t>Antiviral response</t>
  </si>
  <si>
    <t>TNF–NFκB signaling</t>
  </si>
  <si>
    <t>17/127</t>
  </si>
  <si>
    <t>14/127</t>
  </si>
  <si>
    <t>19/127</t>
  </si>
  <si>
    <t>5/127</t>
    <phoneticPr fontId="2" type="noConversion"/>
  </si>
  <si>
    <t>19/127</t>
    <phoneticPr fontId="2" type="noConversion"/>
  </si>
  <si>
    <t>17/127</t>
    <phoneticPr fontId="2" type="noConversion"/>
  </si>
  <si>
    <t>14/127</t>
    <phoneticPr fontId="2" type="noConversion"/>
  </si>
  <si>
    <t>10/127</t>
    <phoneticPr fontId="2" type="noConversion"/>
  </si>
  <si>
    <t>41/127</t>
    <phoneticPr fontId="2" type="noConversion"/>
  </si>
  <si>
    <t>11/127</t>
    <phoneticPr fontId="2" type="noConversion"/>
  </si>
  <si>
    <t>15/127</t>
    <phoneticPr fontId="2" type="noConversion"/>
  </si>
  <si>
    <t>26/127</t>
    <phoneticPr fontId="2" type="noConversion"/>
  </si>
  <si>
    <t>21/127</t>
    <phoneticPr fontId="2" type="noConversion"/>
  </si>
  <si>
    <t>46/127</t>
    <phoneticPr fontId="2" type="noConversion"/>
  </si>
  <si>
    <t>39/127</t>
    <phoneticPr fontId="2" type="noConversion"/>
  </si>
  <si>
    <t>49/127</t>
    <phoneticPr fontId="2" type="noConversion"/>
  </si>
  <si>
    <t>91/127</t>
    <phoneticPr fontId="2" type="noConversion"/>
  </si>
  <si>
    <t>L13a translational silencing</t>
  </si>
  <si>
    <t>43S initiation complex</t>
  </si>
  <si>
    <t>Membraneless organelle</t>
  </si>
  <si>
    <t>DNA-PK–eIF2 complex</t>
  </si>
  <si>
    <t>mRNA metabolism</t>
  </si>
  <si>
    <t>Parkin-UPS</t>
  </si>
  <si>
    <t>AUF1 mRNA decay</t>
  </si>
  <si>
    <t>Stress granule assembly</t>
  </si>
  <si>
    <t>Rho GTPase signaling</t>
  </si>
  <si>
    <t>Proteolysis regulation</t>
  </si>
  <si>
    <t>JAK-STAT signaling</t>
  </si>
  <si>
    <t>Platelet degranulation</t>
  </si>
  <si>
    <t>Nucleotide metabolism</t>
  </si>
  <si>
    <t>Protein catabolism</t>
  </si>
  <si>
    <t>SNW1 complex</t>
  </si>
  <si>
    <t>Protein methylation</t>
  </si>
  <si>
    <t>R-HSA-156827</t>
  </si>
  <si>
    <t>L13a-mediated translational silencing of Ceruloplasmin expression</t>
  </si>
  <si>
    <t>1964,3921,6122,6124,6125,6129,6130,6132,6134,6137,6155,6157,6158,6164,6173,6187,6193,6201,6205,6209,6218,6222,6229,8667,8894,9045,1937,5976,3178,3609,4904,10528,5682,5705,5708,988,1656,3184,3312,5901,6428,6429,6431,51493,54433,16,3035,23,23367,1781,3308,3309,4000,7086,10130,79861,85236,1072,4478,7430,708,2483,5036,7520,22907,226,7125,7170,55959,55920,79882</t>
  </si>
  <si>
    <t>EIF1AX,RPSA,RPL3,RPL4,RPL5,RPL7,RPL7A,RPL8,RPL10,RPL13,RPL27,RPL27A,RPL28,RPL34,RPL36A,RPS2,RPS5,RPS7,RPS11,RPS15,RPS17,RPS18,RPS24,EIF3H,EIF2S2,RPL14,EEF1G,UPF1,HNRNPA1,ILF3,YBX1,NOP56,PSMA1,PSMC5,PSMD2,CDC5L,DDX6,HNRNPD,HSPA8,RAN,SRSF3,SRSF4,SRSF6,RTCB,GAR1,AARS1,HARS1,ABCF1,LARP1,DYNC1I2,HSPA4,HSPA5,LMNA,TKT,PDIA6,TUBAL3,H2BC12,CFL1,MSN,EZR,C1QBP,FRG1,PA2G4,XRCC5,DHX30,ALDOA,TNNC2,TPM3,SULF2,RCC2,ZC3H14</t>
  </si>
  <si>
    <t>71/-</t>
  </si>
  <si>
    <t>R-HSA-72695</t>
  </si>
  <si>
    <t>Formation of the ternary complex, and subsequently, the 43S complex</t>
  </si>
  <si>
    <t>1964,3921,6187,6193,6201,6205,6209,6218,6222,6229,8667,8894,3178,5478,10971,988,3309,8940,10146,23367,3276,7520,10528</t>
  </si>
  <si>
    <t>EIF1AX,RPSA,RPS2,RPS5,RPS7,RPS11,RPS15,RPS17,RPS18,RPS24,EIF3H,EIF2S2,HNRNPA1,PPIA,YWHAQ,CDC5L,HSPA5,TOP3B,G3BP1,LARP1,PRMT1,XRCC5,NOP56</t>
  </si>
  <si>
    <t>16,23,48,708,1656,3184,3276,3609,4904,5036,5976,6125,6134,7812,8667,8894,23367,26135,3178,6428,6429,6431,79882,226,1890,4830,5230,1072</t>
  </si>
  <si>
    <t>AARS1,ABCF1,ACO1,C1QBP,DDX6,HNRNPD,PRMT1,ILF3,YBX1,PA2G4,UPF1,RPL5,RPL10,CSDE1,EIF3H,EIF2S2,LARP1,SERBP1,HNRNPA1,SRSF3,SRSF4,SRSF6,ZC3H14,ALDOA,TYMP,NME1,PGK1,CFL1</t>
  </si>
  <si>
    <t>28/-</t>
  </si>
  <si>
    <t>31,226,1072,5230,6125,6129,6155,6205,7086,7170,7430,8027,8667,10130,23196,23215</t>
  </si>
  <si>
    <t>ACACA,ALDOA,CFL1,PGK1,RPL5,RPL7,RPL27,RPS11,TKT,TPM3,EZR,STAM,EIF3H,PDIA6,FAM120A,PRRC2C</t>
  </si>
  <si>
    <t>708,1656,1964,3921,5339,6125,6209,7430,7520,7812,10146,22907,23215,3799,6431,8667,8894</t>
  </si>
  <si>
    <t>C1QBP,DDX6,EIF1AX,RPSA,PLEC,RPL5,RPS15,EZR,XRCC5,CSDE1,G3BP1,DHX30,PRRC2C,KIF5B,SRSF6,EIF3H,EIF2S2</t>
  </si>
  <si>
    <t>GO:0006413</t>
  </si>
  <si>
    <t>translational initiation</t>
  </si>
  <si>
    <t>23,1964,6193,6218,8667,8894,23367,1937,7812</t>
  </si>
  <si>
    <t>ABCF1,EIF1AX,RPS5,RPS17,EIF3H,EIF2S2,LARP1,EEF1G,CSDE1</t>
  </si>
  <si>
    <t>CORUM:5183</t>
  </si>
  <si>
    <t>DNA-PK-Ku-eIF2-NF90-NF45 complex</t>
  </si>
  <si>
    <t>2547,3609,7520,8894,5478,3178,5036,5976,54433,4000,988,4830,5682,5901,8940,85236,226,3312,5708</t>
  </si>
  <si>
    <t>XRCC6,ILF3,XRCC5,EIF2S2,PPIA,HNRNPA1,PA2G4,UPF1,GAR1,LMNA,CDC5L,NME1,PSMA1,RAN,TOP3B,H2BC12,ALDOA,HSPA8,PSMD2</t>
  </si>
  <si>
    <t>GO:0016071</t>
  </si>
  <si>
    <t>mRNA metabolic process</t>
  </si>
  <si>
    <t>708,988,1656,2483,3178,3312,3609,4904,5976,6428,6429,6431,7812,10528,51493,79882,3276,3184,3309,3921,85236,79026</t>
  </si>
  <si>
    <t>C1QBP,CDC5L,DDX6,FRG1,HNRNPA1,HSPA8,ILF3,YBX1,UPF1,SRSF3,SRSF4,SRSF6,CSDE1,NOP56,RTCB,ZC3H14,PRMT1,HNRNPD,HSPA5,RPSA,H2BC12,AHNAK</t>
  </si>
  <si>
    <t>22/-</t>
  </si>
  <si>
    <t>WP2359</t>
  </si>
  <si>
    <t>Parkin ubiquitin proteasomal system pathway</t>
  </si>
  <si>
    <t>3308,3309,3312,5705,5708,79861,1072,1277,4000,4904,5901,7520,8027,55920,83548,1781,2547,10146,3184,3799,27236,51493,5478,10130</t>
  </si>
  <si>
    <t>HSPA4,HSPA5,HSPA8,PSMC5,PSMD2,TUBAL3,CFL1,COL1A1,LMNA,YBX1,RAN,XRCC5,STAM,RCC2,COG3,DYNC1I2,XRCC6,G3BP1,HNRNPD,KIF5B,ARFIP1,RTCB,PPIA,PDIA6</t>
  </si>
  <si>
    <t>24/-</t>
  </si>
  <si>
    <t>R-HSA-450408</t>
  </si>
  <si>
    <t>AUF1 (hnRNP D0) binds and destabilizes mRNA</t>
  </si>
  <si>
    <t>3184,3312,5682,5705,5708,708,837,4000,10971,1781,5901,55920,79861,801,5478,2547,7520,23,8894,85236,3309,3799,54433,3178,6428,118430,7086,1277,8027,8078,10135,3609,3276,4904,48,7018,26133,10528</t>
  </si>
  <si>
    <t>HNRNPD,HSPA8,PSMA1,PSMC5,PSMD2,C1QBP,CASP4,LMNA,YWHAQ,DYNC1I2,RAN,RCC2,TUBAL3,CALM1,PPIA,XRCC6,XRCC5,ABCF1,EIF2S2,H2BC12,HSPA5,KIF5B,GAR1,HNRNPA1,SRSF3,MUCL1,TKT,COL1A1,STAM,USP5,NAMPT,ILF3,PRMT1,YBX1,ACO1,TF,TRPC4AP,NOP56</t>
  </si>
  <si>
    <t>38/-</t>
  </si>
  <si>
    <t>GO:0034063</t>
  </si>
  <si>
    <t>stress granule assembly</t>
  </si>
  <si>
    <t>1656,7812,10146,23215</t>
  </si>
  <si>
    <t>DDX6,CSDE1,G3BP1,PRRC2C</t>
  </si>
  <si>
    <t>4/-</t>
  </si>
  <si>
    <t>R-HSA-194315</t>
  </si>
  <si>
    <t>Signaling by Rho GTPases</t>
  </si>
  <si>
    <t>708,801,1072,1781,3799,7170,8027,10971,29062,55920,57630,79861,85236,1277,3312,7018,83548,7125,837,79026</t>
  </si>
  <si>
    <t>C1QBP,CALM1,CFL1,DYNC1I2,KIF5B,TPM3,STAM,YWHAQ,WDR91,RCC2,SH3RF1,TUBAL3,H2BC12,COL1A1,HSPA8,TF,COG3,TNNC2,CASP4,AHNAK</t>
  </si>
  <si>
    <t>20/-</t>
  </si>
  <si>
    <t>GO:0030162</t>
  </si>
  <si>
    <t>regulation of proteolysis</t>
  </si>
  <si>
    <t>1072,5682,5705,5708,6125,6201,7018,8078,8667,144568,3184,4904,7812,23367,79882,16,6209</t>
  </si>
  <si>
    <t>CFL1,PSMA1,PSMC5,PSMD2,RPL5,RPS7,TF,USP5,EIF3H,A2ML1,HNRNPD,YBX1,CSDE1,LARP1,ZC3H14,AARS1,RPS15</t>
  </si>
  <si>
    <t>R-HSA-8950505</t>
  </si>
  <si>
    <t>Gene and protein expression by JAK-STAT signaling after Interleukin-12 stimulation</t>
  </si>
  <si>
    <t>1072,3936,4478,5478,3309,3312,3609,4904,5682,5705,5708,8894,79861,1277,2241,2547,5339</t>
  </si>
  <si>
    <t>CFL1,LCP1,MSN,PPIA,HSPA5,HSPA8,ILF3,YBX1,PSMA1,PSMC5,PSMD2,EIF2S2,TUBAL3,COL1A1,FER,XRCC6,PLEC</t>
  </si>
  <si>
    <t>R-HSA-114608</t>
  </si>
  <si>
    <t>226,801,1072,3309,5478,7018,1277,708,3799,79861,4904,10971</t>
  </si>
  <si>
    <t>ALDOA,CALM1,CFL1,HSPA5,PPIA,TF,COL1A1,C1QBP,KIF5B,TUBAL3,YBX1,YWHAQ</t>
  </si>
  <si>
    <t>6124,6132,6205</t>
  </si>
  <si>
    <t>RPL4,RPL8,RPS11</t>
  </si>
  <si>
    <t>3/-</t>
  </si>
  <si>
    <t>GO:0055086</t>
  </si>
  <si>
    <t>nucleobase-containing small molecule metabolic process</t>
  </si>
  <si>
    <t>31,48,226,1890,2745,3312,4830,5230,5901,7086,10135,55959,342897,7018</t>
  </si>
  <si>
    <t>ACACA,ACO1,ALDOA,TYMP,GLRX,HSPA8,NME1,PGK1,RAN,TKT,NAMPT,SULF2,NCCRP1,TF</t>
  </si>
  <si>
    <t>GO:0042176</t>
  </si>
  <si>
    <t>regulation of protein catabolic process</t>
  </si>
  <si>
    <t>4478,5682,5705,5708,7018,7430,8078,8667,29062,1656,3184,5976,23367</t>
  </si>
  <si>
    <t>MSN,PSMA1,PSMC5,PSMD2,TF,EZR,USP5,EIF3H,WDR91,DDX6,HNRNPD,UPF1,LARP1</t>
  </si>
  <si>
    <t>CORUM:1335</t>
  </si>
  <si>
    <t>988,1937,3309</t>
  </si>
  <si>
    <t>CDC5L,EEF1G,HSPA5</t>
  </si>
  <si>
    <t>R-HSA-8876725</t>
  </si>
  <si>
    <t>801,3312,6187,1072,57630,3799,5339,2241,4830</t>
  </si>
  <si>
    <t>CALM1,HSPA8,RPS2,CFL1,SH3RF1,KIF5B,PLEC,FER,NME1</t>
  </si>
  <si>
    <t>71/127</t>
  </si>
  <si>
    <t>23/127</t>
  </si>
  <si>
    <t>28/127</t>
  </si>
  <si>
    <t>16/127</t>
  </si>
  <si>
    <t>9/127</t>
  </si>
  <si>
    <t>22/127</t>
  </si>
  <si>
    <t>24/127</t>
  </si>
  <si>
    <t>38/127</t>
  </si>
  <si>
    <t>4/127</t>
  </si>
  <si>
    <t>20/127</t>
  </si>
  <si>
    <t>12/127</t>
  </si>
  <si>
    <t>3/127</t>
  </si>
  <si>
    <t>13/127</t>
  </si>
  <si>
    <t>9/127</t>
    <phoneticPr fontId="2" type="noConversion"/>
  </si>
  <si>
    <t xml:space="preserve">Related proteins / total proteins </t>
    <phoneticPr fontId="2" type="noConversion"/>
  </si>
  <si>
    <t>-LOG10(P)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</si>
</sst>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mm&quot;월&quot;\ dd&quot;일&quot;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scheme val="minor"/>
    </font>
    <font>
      <b/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  <xf numFmtId="177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0" xfId="0" quotePrefix="1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2">
    <cellStyle name="Normal 2" xfId="1" xr:uid="{00000000-0005-0000-0000-000001000000}"/>
    <cellStyle name="표준" xfId="0" builtinId="0"/>
  </cellStyles>
  <dxfs count="9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1780268</xdr:colOff>
      <xdr:row>0</xdr:row>
      <xdr:rowOff>0</xdr:rowOff>
    </xdr:from>
    <xdr:to>
      <xdr:col>23</xdr:col>
      <xdr:colOff>59838</xdr:colOff>
      <xdr:row>21</xdr:row>
      <xdr:rowOff>67515</xdr:rowOff>
    </xdr:to>
    <xdr:pic>
      <xdr:nvPicPr>
        <xdr:cNvPr id="2" name="Picture 1" descr="HeatmapSelected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7982" y="0"/>
          <a:ext cx="10906999" cy="46395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480786</xdr:colOff>
      <xdr:row>0</xdr:row>
      <xdr:rowOff>199572</xdr:rowOff>
    </xdr:from>
    <xdr:to>
      <xdr:col>21</xdr:col>
      <xdr:colOff>134678</xdr:colOff>
      <xdr:row>20</xdr:row>
      <xdr:rowOff>70086</xdr:rowOff>
    </xdr:to>
    <xdr:pic>
      <xdr:nvPicPr>
        <xdr:cNvPr id="2" name="Picture 1" descr="HeatmapSelectedGO.png">
          <a:extLst>
            <a:ext uri="{FF2B5EF4-FFF2-40B4-BE49-F238E27FC236}">
              <a16:creationId xmlns:a16="http://schemas.microsoft.com/office/drawing/2014/main" id="{1BFA0AD1-F9CB-4548-9577-BADC66837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6643" y="199572"/>
          <a:ext cx="10911535" cy="422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190500</xdr:rowOff>
    </xdr:from>
    <xdr:to>
      <xdr:col>20</xdr:col>
      <xdr:colOff>275285</xdr:colOff>
      <xdr:row>19</xdr:row>
      <xdr:rowOff>140817</xdr:rowOff>
    </xdr:to>
    <xdr:pic>
      <xdr:nvPicPr>
        <xdr:cNvPr id="2" name="Picture 1" descr="HeatmapSelectedGO.png">
          <a:extLst>
            <a:ext uri="{FF2B5EF4-FFF2-40B4-BE49-F238E27FC236}">
              <a16:creationId xmlns:a16="http://schemas.microsoft.com/office/drawing/2014/main" id="{82A7D874-7F86-4706-8112-AEAD30873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0" y="406400"/>
          <a:ext cx="10911535" cy="3836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70" zoomScaleNormal="70" workbookViewId="0">
      <selection activeCell="G39" sqref="G39"/>
    </sheetView>
  </sheetViews>
  <sheetFormatPr defaultRowHeight="17"/>
  <cols>
    <col min="1" max="1" width="35.6640625" customWidth="1"/>
    <col min="2" max="2" width="22.5" style="5" customWidth="1"/>
    <col min="3" max="3" width="35.25" style="5" customWidth="1"/>
    <col min="7" max="7" width="26.6640625" customWidth="1"/>
  </cols>
  <sheetData>
    <row r="1" spans="1:7">
      <c r="B1" s="9" t="s">
        <v>397</v>
      </c>
      <c r="C1" s="8" t="s">
        <v>396</v>
      </c>
    </row>
    <row r="2" spans="1:7">
      <c r="A2" t="s">
        <v>19</v>
      </c>
      <c r="B2" s="5">
        <v>5.9200950429999999</v>
      </c>
      <c r="C2" s="5" t="s">
        <v>142</v>
      </c>
      <c r="D2">
        <f>23/189</f>
        <v>0.12169312169312169</v>
      </c>
      <c r="E2" s="4">
        <f>D2*100</f>
        <v>12.169312169312169</v>
      </c>
      <c r="G2" t="s">
        <v>146</v>
      </c>
    </row>
    <row r="3" spans="1:7">
      <c r="A3" t="s">
        <v>18</v>
      </c>
      <c r="B3" s="5">
        <v>6.0640586020000002</v>
      </c>
      <c r="C3" s="5" t="s">
        <v>145</v>
      </c>
      <c r="D3">
        <f>32/189</f>
        <v>0.1693121693121693</v>
      </c>
      <c r="E3" s="4">
        <f t="shared" ref="E3:E21" si="0">D3*100</f>
        <v>16.93121693121693</v>
      </c>
      <c r="G3" t="s">
        <v>147</v>
      </c>
    </row>
    <row r="4" spans="1:7">
      <c r="A4" t="s">
        <v>17</v>
      </c>
      <c r="B4" s="5">
        <v>6.5495787129999998</v>
      </c>
      <c r="C4" s="5" t="s">
        <v>144</v>
      </c>
      <c r="D4">
        <f>12/189</f>
        <v>6.3492063492063489E-2</v>
      </c>
      <c r="E4" s="4">
        <f t="shared" si="0"/>
        <v>6.3492063492063489</v>
      </c>
      <c r="G4" t="s">
        <v>148</v>
      </c>
    </row>
    <row r="5" spans="1:7">
      <c r="A5" t="s">
        <v>16</v>
      </c>
      <c r="B5" s="5">
        <v>6.8006408489999997</v>
      </c>
      <c r="C5" s="5" t="s">
        <v>143</v>
      </c>
      <c r="D5">
        <f>18/189</f>
        <v>9.5238095238095233E-2</v>
      </c>
      <c r="E5" s="4">
        <f t="shared" si="0"/>
        <v>9.5238095238095237</v>
      </c>
      <c r="G5" t="s">
        <v>149</v>
      </c>
    </row>
    <row r="6" spans="1:7">
      <c r="A6" t="s">
        <v>15</v>
      </c>
      <c r="B6" s="5">
        <v>6.8873429420000001</v>
      </c>
      <c r="C6" s="5" t="s">
        <v>138</v>
      </c>
      <c r="D6">
        <f>31/189</f>
        <v>0.16402116402116401</v>
      </c>
      <c r="E6" s="4">
        <f t="shared" si="0"/>
        <v>16.402116402116402</v>
      </c>
      <c r="G6" t="s">
        <v>150</v>
      </c>
    </row>
    <row r="7" spans="1:7">
      <c r="A7" t="s">
        <v>14</v>
      </c>
      <c r="B7" s="5">
        <v>7.6722637210000002</v>
      </c>
      <c r="C7" s="5" t="s">
        <v>142</v>
      </c>
      <c r="D7">
        <f>23/189</f>
        <v>0.12169312169312169</v>
      </c>
      <c r="E7" s="4">
        <f t="shared" si="0"/>
        <v>12.169312169312169</v>
      </c>
      <c r="G7" t="s">
        <v>146</v>
      </c>
    </row>
    <row r="8" spans="1:7">
      <c r="A8" t="s">
        <v>13</v>
      </c>
      <c r="B8" s="5">
        <v>7.8837708649999998</v>
      </c>
      <c r="C8" s="5" t="s">
        <v>141</v>
      </c>
      <c r="D8">
        <f>26/189</f>
        <v>0.13756613756613756</v>
      </c>
      <c r="E8" s="4">
        <f t="shared" si="0"/>
        <v>13.756613756613756</v>
      </c>
      <c r="G8" t="s">
        <v>151</v>
      </c>
    </row>
    <row r="9" spans="1:7">
      <c r="A9" t="s">
        <v>12</v>
      </c>
      <c r="B9" s="5">
        <v>7.9122753189999999</v>
      </c>
      <c r="C9" s="5" t="s">
        <v>140</v>
      </c>
      <c r="D9">
        <f>16/189</f>
        <v>8.4656084656084651E-2</v>
      </c>
      <c r="E9" s="4">
        <f t="shared" si="0"/>
        <v>8.4656084656084651</v>
      </c>
      <c r="G9" t="s">
        <v>152</v>
      </c>
    </row>
    <row r="10" spans="1:7">
      <c r="A10" t="s">
        <v>11</v>
      </c>
      <c r="B10" s="5">
        <v>8.1176367109999994</v>
      </c>
      <c r="C10" s="5" t="s">
        <v>139</v>
      </c>
      <c r="D10">
        <f>17/189</f>
        <v>8.9947089947089942E-2</v>
      </c>
      <c r="E10" s="4">
        <f t="shared" si="0"/>
        <v>8.9947089947089935</v>
      </c>
      <c r="G10" t="s">
        <v>153</v>
      </c>
    </row>
    <row r="11" spans="1:7">
      <c r="A11" t="s">
        <v>10</v>
      </c>
      <c r="B11" s="5">
        <v>8.1255639380000009</v>
      </c>
      <c r="C11" s="5" t="s">
        <v>174</v>
      </c>
      <c r="D11">
        <f>13/189</f>
        <v>6.8783068783068779E-2</v>
      </c>
      <c r="E11" s="4">
        <f t="shared" si="0"/>
        <v>6.8783068783068781</v>
      </c>
      <c r="G11" t="s">
        <v>154</v>
      </c>
    </row>
    <row r="12" spans="1:7">
      <c r="A12" t="s">
        <v>9</v>
      </c>
      <c r="B12" s="5">
        <v>8.6328444930000003</v>
      </c>
      <c r="C12" s="5" t="s">
        <v>173</v>
      </c>
      <c r="D12">
        <f>31/189</f>
        <v>0.16402116402116401</v>
      </c>
      <c r="E12" s="4">
        <f t="shared" si="0"/>
        <v>16.402116402116402</v>
      </c>
      <c r="G12" t="s">
        <v>150</v>
      </c>
    </row>
    <row r="13" spans="1:7">
      <c r="A13" t="s">
        <v>8</v>
      </c>
      <c r="B13" s="5">
        <v>8.6707242050000009</v>
      </c>
      <c r="C13" s="5" t="s">
        <v>172</v>
      </c>
      <c r="D13">
        <f>9/189</f>
        <v>4.7619047619047616E-2</v>
      </c>
      <c r="E13" s="4">
        <f t="shared" si="0"/>
        <v>4.7619047619047619</v>
      </c>
      <c r="G13" t="s">
        <v>155</v>
      </c>
    </row>
    <row r="14" spans="1:7">
      <c r="A14" t="s">
        <v>7</v>
      </c>
      <c r="B14" s="5">
        <v>9.145661316</v>
      </c>
      <c r="C14" s="5" t="s">
        <v>171</v>
      </c>
      <c r="D14">
        <f>21/189</f>
        <v>0.1111111111111111</v>
      </c>
      <c r="E14" s="4">
        <f t="shared" si="0"/>
        <v>11.111111111111111</v>
      </c>
      <c r="G14" t="s">
        <v>156</v>
      </c>
    </row>
    <row r="15" spans="1:7">
      <c r="A15" t="s">
        <v>6</v>
      </c>
      <c r="B15" s="5">
        <v>10.4296183</v>
      </c>
      <c r="C15" s="5" t="s">
        <v>170</v>
      </c>
      <c r="D15">
        <f>19/189</f>
        <v>0.10052910052910052</v>
      </c>
      <c r="E15" s="4">
        <f t="shared" si="0"/>
        <v>10.052910052910052</v>
      </c>
      <c r="G15" t="s">
        <v>157</v>
      </c>
    </row>
    <row r="16" spans="1:7">
      <c r="A16" t="s">
        <v>5</v>
      </c>
      <c r="B16" s="5">
        <v>10.822923749999999</v>
      </c>
      <c r="C16" s="5" t="s">
        <v>169</v>
      </c>
      <c r="D16">
        <f>48/189</f>
        <v>0.25396825396825395</v>
      </c>
      <c r="E16" s="4">
        <f t="shared" si="0"/>
        <v>25.396825396825395</v>
      </c>
      <c r="G16" t="s">
        <v>158</v>
      </c>
    </row>
    <row r="17" spans="1:7">
      <c r="A17" t="s">
        <v>4</v>
      </c>
      <c r="B17" s="5">
        <v>14.559342320000001</v>
      </c>
      <c r="C17" s="5" t="s">
        <v>168</v>
      </c>
      <c r="D17">
        <f>60/189</f>
        <v>0.31746031746031744</v>
      </c>
      <c r="E17" s="4">
        <f t="shared" si="0"/>
        <v>31.746031746031743</v>
      </c>
      <c r="G17" t="s">
        <v>159</v>
      </c>
    </row>
    <row r="18" spans="1:7">
      <c r="A18" t="s">
        <v>3</v>
      </c>
      <c r="B18" s="5">
        <v>15.196379500000001</v>
      </c>
      <c r="C18" s="5" t="s">
        <v>167</v>
      </c>
      <c r="D18">
        <f>54/189</f>
        <v>0.2857142857142857</v>
      </c>
      <c r="E18" s="4">
        <f t="shared" si="0"/>
        <v>28.571428571428569</v>
      </c>
      <c r="G18" t="s">
        <v>160</v>
      </c>
    </row>
    <row r="19" spans="1:7">
      <c r="A19" t="s">
        <v>2</v>
      </c>
      <c r="B19" s="5">
        <v>15.2197494</v>
      </c>
      <c r="C19" s="5" t="s">
        <v>166</v>
      </c>
      <c r="D19">
        <f>105/189</f>
        <v>0.55555555555555558</v>
      </c>
      <c r="E19" s="4">
        <f t="shared" si="0"/>
        <v>55.555555555555557</v>
      </c>
      <c r="G19" t="s">
        <v>161</v>
      </c>
    </row>
    <row r="20" spans="1:7">
      <c r="A20" t="s">
        <v>1</v>
      </c>
      <c r="B20" s="5">
        <v>24.132744970000001</v>
      </c>
      <c r="C20" s="5" t="s">
        <v>165</v>
      </c>
      <c r="D20">
        <f>40/189</f>
        <v>0.21164021164021163</v>
      </c>
      <c r="E20" s="4">
        <f t="shared" si="0"/>
        <v>21.164021164021165</v>
      </c>
      <c r="G20" t="s">
        <v>162</v>
      </c>
    </row>
    <row r="21" spans="1:7">
      <c r="A21" t="s">
        <v>0</v>
      </c>
      <c r="B21" s="5">
        <v>26.189209959999999</v>
      </c>
      <c r="C21" s="5" t="s">
        <v>164</v>
      </c>
      <c r="D21">
        <f>68/189</f>
        <v>0.35978835978835977</v>
      </c>
      <c r="E21" s="4">
        <f t="shared" si="0"/>
        <v>35.978835978835974</v>
      </c>
      <c r="G21" t="s">
        <v>163</v>
      </c>
    </row>
  </sheetData>
  <sortState xmlns:xlrd2="http://schemas.microsoft.com/office/spreadsheetml/2017/richdata2" ref="A2:C21">
    <sortCondition ref="B2:B21"/>
  </sortState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topLeftCell="B1" workbookViewId="0">
      <selection activeCell="I1" sqref="I1:I20"/>
    </sheetView>
  </sheetViews>
  <sheetFormatPr defaultRowHeight="17"/>
  <cols>
    <col min="1" max="1" width="55.58203125" customWidth="1"/>
    <col min="2" max="2" width="54.9140625" customWidth="1"/>
    <col min="4" max="4" width="30" customWidth="1"/>
    <col min="7" max="7" width="28.6640625" customWidth="1"/>
    <col min="8" max="8" width="81.4140625" customWidth="1"/>
    <col min="9" max="9" width="27.33203125" customWidth="1"/>
  </cols>
  <sheetData>
    <row r="1" spans="1:9" s="1" customFormat="1">
      <c r="A1" s="1" t="s">
        <v>20</v>
      </c>
      <c r="B1" s="1" t="s">
        <v>21</v>
      </c>
      <c r="C1" s="1" t="s">
        <v>22</v>
      </c>
      <c r="D1" s="1" t="s">
        <v>23</v>
      </c>
      <c r="E1" s="2">
        <v>-26.189209961500001</v>
      </c>
      <c r="F1" s="3">
        <v>-21.85145129</v>
      </c>
      <c r="G1" s="1" t="s">
        <v>24</v>
      </c>
      <c r="H1" s="1" t="s">
        <v>25</v>
      </c>
      <c r="I1" s="1" t="s">
        <v>26</v>
      </c>
    </row>
    <row r="2" spans="1:9" s="1" customFormat="1">
      <c r="A2" s="1" t="s">
        <v>29</v>
      </c>
      <c r="B2" s="1" t="s">
        <v>21</v>
      </c>
      <c r="C2" s="1" t="s">
        <v>30</v>
      </c>
      <c r="D2" s="1" t="s">
        <v>31</v>
      </c>
      <c r="E2" s="2">
        <v>-24.132744968499999</v>
      </c>
      <c r="F2" s="3">
        <v>-20.096016292600002</v>
      </c>
      <c r="G2" s="1" t="s">
        <v>32</v>
      </c>
      <c r="H2" s="1" t="s">
        <v>33</v>
      </c>
      <c r="I2" s="1" t="s">
        <v>34</v>
      </c>
    </row>
    <row r="3" spans="1:9" s="1" customFormat="1">
      <c r="A3" s="1" t="s">
        <v>35</v>
      </c>
      <c r="B3" s="1" t="s">
        <v>21</v>
      </c>
      <c r="C3" s="1" t="s">
        <v>36</v>
      </c>
      <c r="D3" s="1" t="s">
        <v>37</v>
      </c>
      <c r="E3" s="2">
        <v>-15.2197494013</v>
      </c>
      <c r="F3" s="3">
        <v>-11.6367720816</v>
      </c>
      <c r="G3" s="1" t="s">
        <v>38</v>
      </c>
      <c r="H3" s="1" t="s">
        <v>39</v>
      </c>
      <c r="I3" s="1" t="s">
        <v>40</v>
      </c>
    </row>
    <row r="4" spans="1:9" s="1" customFormat="1">
      <c r="A4" s="1" t="s">
        <v>41</v>
      </c>
      <c r="B4" s="1" t="s">
        <v>21</v>
      </c>
      <c r="C4" s="1" t="s">
        <v>42</v>
      </c>
      <c r="D4" s="1" t="s">
        <v>3</v>
      </c>
      <c r="E4" s="2">
        <v>-15.196379502699999</v>
      </c>
      <c r="F4" s="3">
        <v>-11.6367720816</v>
      </c>
      <c r="G4" s="1" t="s">
        <v>43</v>
      </c>
      <c r="H4" s="1" t="s">
        <v>44</v>
      </c>
      <c r="I4" s="1" t="s">
        <v>45</v>
      </c>
    </row>
    <row r="5" spans="1:9" s="1" customFormat="1">
      <c r="A5" s="1" t="s">
        <v>46</v>
      </c>
      <c r="B5" s="1" t="s">
        <v>27</v>
      </c>
      <c r="C5" s="1" t="s">
        <v>47</v>
      </c>
      <c r="D5" s="1" t="s">
        <v>4</v>
      </c>
      <c r="E5" s="2">
        <v>-14.559342324699999</v>
      </c>
      <c r="F5" s="3">
        <v>-11.1758261626</v>
      </c>
      <c r="G5" s="1" t="s">
        <v>48</v>
      </c>
      <c r="H5" s="1" t="s">
        <v>49</v>
      </c>
      <c r="I5" s="1" t="s">
        <v>50</v>
      </c>
    </row>
    <row r="6" spans="1:9" s="1" customFormat="1">
      <c r="A6" s="1" t="s">
        <v>51</v>
      </c>
      <c r="B6" s="1" t="s">
        <v>21</v>
      </c>
      <c r="C6" s="1" t="s">
        <v>52</v>
      </c>
      <c r="D6" s="1" t="s">
        <v>53</v>
      </c>
      <c r="E6" s="2">
        <v>-10.822923746700001</v>
      </c>
      <c r="F6" s="3">
        <v>-8.1084143655999998</v>
      </c>
      <c r="G6" s="1" t="s">
        <v>54</v>
      </c>
      <c r="H6" s="1" t="s">
        <v>55</v>
      </c>
      <c r="I6" s="1" t="s">
        <v>56</v>
      </c>
    </row>
    <row r="7" spans="1:9" s="1" customFormat="1">
      <c r="A7" s="1" t="s">
        <v>57</v>
      </c>
      <c r="B7" s="1" t="s">
        <v>28</v>
      </c>
      <c r="C7" s="1" t="s">
        <v>58</v>
      </c>
      <c r="D7" s="1" t="s">
        <v>59</v>
      </c>
      <c r="E7" s="2">
        <v>-10.429618302</v>
      </c>
      <c r="F7" s="3">
        <v>-7.7820557104999999</v>
      </c>
      <c r="G7" s="1" t="s">
        <v>60</v>
      </c>
      <c r="H7" s="1" t="s">
        <v>61</v>
      </c>
      <c r="I7" s="1" t="s">
        <v>62</v>
      </c>
    </row>
    <row r="8" spans="1:9" s="1" customFormat="1">
      <c r="A8" s="1" t="s">
        <v>63</v>
      </c>
      <c r="B8" s="1" t="s">
        <v>27</v>
      </c>
      <c r="C8" s="1" t="s">
        <v>64</v>
      </c>
      <c r="D8" s="1" t="s">
        <v>65</v>
      </c>
      <c r="E8" s="2">
        <v>-9.1456613161</v>
      </c>
      <c r="F8" s="3">
        <v>-6.6530006846000003</v>
      </c>
      <c r="G8" s="1" t="s">
        <v>66</v>
      </c>
      <c r="H8" s="1" t="s">
        <v>67</v>
      </c>
      <c r="I8" s="1" t="s">
        <v>68</v>
      </c>
    </row>
    <row r="9" spans="1:9" s="1" customFormat="1">
      <c r="A9" s="1" t="s">
        <v>69</v>
      </c>
      <c r="B9" s="1" t="s">
        <v>21</v>
      </c>
      <c r="C9" s="1" t="s">
        <v>70</v>
      </c>
      <c r="D9" s="1" t="s">
        <v>71</v>
      </c>
      <c r="E9" s="2">
        <v>-8.6707242050000009</v>
      </c>
      <c r="F9" s="3">
        <v>-6.2572448196000003</v>
      </c>
      <c r="G9" s="1" t="s">
        <v>72</v>
      </c>
      <c r="H9" s="1" t="s">
        <v>73</v>
      </c>
      <c r="I9" s="1" t="s">
        <v>74</v>
      </c>
    </row>
    <row r="10" spans="1:9" s="1" customFormat="1">
      <c r="A10" s="1" t="s">
        <v>75</v>
      </c>
      <c r="B10" s="1" t="s">
        <v>27</v>
      </c>
      <c r="C10" s="1" t="s">
        <v>76</v>
      </c>
      <c r="D10" s="1" t="s">
        <v>77</v>
      </c>
      <c r="E10" s="2">
        <v>-8.6328444926000003</v>
      </c>
      <c r="F10" s="3">
        <v>-6.2245047469000001</v>
      </c>
      <c r="G10" s="1" t="s">
        <v>78</v>
      </c>
      <c r="H10" s="1" t="s">
        <v>79</v>
      </c>
      <c r="I10" s="1" t="s">
        <v>80</v>
      </c>
    </row>
    <row r="11" spans="1:9" s="1" customFormat="1">
      <c r="A11" s="1" t="s">
        <v>81</v>
      </c>
      <c r="B11" s="1" t="s">
        <v>28</v>
      </c>
      <c r="C11" s="1" t="s">
        <v>82</v>
      </c>
      <c r="D11" s="1" t="s">
        <v>83</v>
      </c>
      <c r="E11" s="2">
        <v>-8.1255639376000008</v>
      </c>
      <c r="F11" s="3">
        <v>-5.7745770003999999</v>
      </c>
      <c r="G11" s="1" t="s">
        <v>84</v>
      </c>
      <c r="H11" s="1" t="s">
        <v>85</v>
      </c>
      <c r="I11" s="1" t="s">
        <v>86</v>
      </c>
    </row>
    <row r="12" spans="1:9" s="1" customFormat="1">
      <c r="A12" s="1" t="s">
        <v>87</v>
      </c>
      <c r="B12" s="1" t="s">
        <v>21</v>
      </c>
      <c r="C12" s="1" t="s">
        <v>88</v>
      </c>
      <c r="D12" s="1" t="s">
        <v>11</v>
      </c>
      <c r="E12" s="2">
        <v>-8.1176367111999994</v>
      </c>
      <c r="F12" s="3">
        <v>-5.7711041154</v>
      </c>
      <c r="G12" s="1" t="s">
        <v>89</v>
      </c>
      <c r="H12" s="1" t="s">
        <v>90</v>
      </c>
      <c r="I12" s="1" t="s">
        <v>91</v>
      </c>
    </row>
    <row r="13" spans="1:9" s="1" customFormat="1">
      <c r="A13" s="1" t="s">
        <v>92</v>
      </c>
      <c r="B13" s="1" t="s">
        <v>28</v>
      </c>
      <c r="C13" s="1" t="s">
        <v>93</v>
      </c>
      <c r="D13" s="1" t="s">
        <v>94</v>
      </c>
      <c r="E13" s="2">
        <v>-7.9122753191999999</v>
      </c>
      <c r="F13" s="3">
        <v>-5.5915499869999996</v>
      </c>
      <c r="G13" s="1" t="s">
        <v>95</v>
      </c>
      <c r="H13" s="1" t="s">
        <v>96</v>
      </c>
      <c r="I13" s="1" t="s">
        <v>97</v>
      </c>
    </row>
    <row r="14" spans="1:9" s="1" customFormat="1">
      <c r="A14" s="1" t="s">
        <v>98</v>
      </c>
      <c r="B14" s="1" t="s">
        <v>28</v>
      </c>
      <c r="C14" s="1" t="s">
        <v>99</v>
      </c>
      <c r="D14" s="1" t="s">
        <v>100</v>
      </c>
      <c r="E14" s="2">
        <v>-7.8837708647999998</v>
      </c>
      <c r="F14" s="3">
        <v>-5.5713180586000002</v>
      </c>
      <c r="G14" s="1" t="s">
        <v>101</v>
      </c>
      <c r="H14" s="1" t="s">
        <v>102</v>
      </c>
      <c r="I14" s="1" t="s">
        <v>103</v>
      </c>
    </row>
    <row r="15" spans="1:9" s="1" customFormat="1">
      <c r="A15" s="1" t="s">
        <v>104</v>
      </c>
      <c r="B15" s="1" t="s">
        <v>27</v>
      </c>
      <c r="C15" s="1" t="s">
        <v>105</v>
      </c>
      <c r="D15" s="1" t="s">
        <v>106</v>
      </c>
      <c r="E15" s="2">
        <v>-7.6722637209000002</v>
      </c>
      <c r="F15" s="3">
        <v>-5.3942071357000003</v>
      </c>
      <c r="G15" s="1" t="s">
        <v>107</v>
      </c>
      <c r="H15" s="1" t="s">
        <v>108</v>
      </c>
      <c r="I15" s="1" t="s">
        <v>109</v>
      </c>
    </row>
    <row r="16" spans="1:9" s="1" customFormat="1">
      <c r="A16" s="1" t="s">
        <v>110</v>
      </c>
      <c r="B16" s="1" t="s">
        <v>28</v>
      </c>
      <c r="C16" s="1" t="s">
        <v>111</v>
      </c>
      <c r="D16" s="1" t="s">
        <v>112</v>
      </c>
      <c r="E16" s="2">
        <v>-6.8873429415</v>
      </c>
      <c r="F16" s="3">
        <v>-4.7399159682000001</v>
      </c>
      <c r="G16" s="1" t="s">
        <v>113</v>
      </c>
      <c r="H16" s="1" t="s">
        <v>114</v>
      </c>
      <c r="I16" s="1" t="s">
        <v>80</v>
      </c>
    </row>
    <row r="17" spans="1:9" s="1" customFormat="1">
      <c r="A17" s="1" t="s">
        <v>115</v>
      </c>
      <c r="B17" s="1" t="s">
        <v>27</v>
      </c>
      <c r="C17" s="1" t="s">
        <v>116</v>
      </c>
      <c r="D17" s="1" t="s">
        <v>117</v>
      </c>
      <c r="E17" s="2">
        <v>-6.8006408486999996</v>
      </c>
      <c r="F17" s="3">
        <v>-4.6642793014999997</v>
      </c>
      <c r="G17" s="1" t="s">
        <v>118</v>
      </c>
      <c r="H17" s="1" t="s">
        <v>119</v>
      </c>
      <c r="I17" s="1" t="s">
        <v>120</v>
      </c>
    </row>
    <row r="18" spans="1:9" s="1" customFormat="1">
      <c r="A18" s="1" t="s">
        <v>121</v>
      </c>
      <c r="B18" s="1" t="s">
        <v>27</v>
      </c>
      <c r="C18" s="1" t="s">
        <v>122</v>
      </c>
      <c r="D18" s="1" t="s">
        <v>123</v>
      </c>
      <c r="E18" s="2">
        <v>-6.5495787132999999</v>
      </c>
      <c r="F18" s="3">
        <v>-4.4670925469</v>
      </c>
      <c r="G18" s="1" t="s">
        <v>124</v>
      </c>
      <c r="H18" s="1" t="s">
        <v>125</v>
      </c>
      <c r="I18" s="1" t="s">
        <v>126</v>
      </c>
    </row>
    <row r="19" spans="1:9" s="1" customFormat="1">
      <c r="A19" s="1" t="s">
        <v>127</v>
      </c>
      <c r="B19" s="1" t="s">
        <v>27</v>
      </c>
      <c r="C19" s="1" t="s">
        <v>128</v>
      </c>
      <c r="D19" s="1" t="s">
        <v>129</v>
      </c>
      <c r="E19" s="2">
        <v>-6.0640586024000003</v>
      </c>
      <c r="F19" s="3">
        <v>-4.0627596646999997</v>
      </c>
      <c r="G19" s="1" t="s">
        <v>130</v>
      </c>
      <c r="H19" s="1" t="s">
        <v>131</v>
      </c>
      <c r="I19" s="1" t="s">
        <v>132</v>
      </c>
    </row>
    <row r="20" spans="1:9" s="1" customFormat="1">
      <c r="A20" s="1" t="s">
        <v>133</v>
      </c>
      <c r="B20" s="1" t="s">
        <v>27</v>
      </c>
      <c r="C20" s="1" t="s">
        <v>134</v>
      </c>
      <c r="D20" s="1" t="s">
        <v>135</v>
      </c>
      <c r="E20" s="2">
        <v>-5.9200950428999999</v>
      </c>
      <c r="F20" s="3">
        <v>-3.9570847173999999</v>
      </c>
      <c r="G20" s="1" t="s">
        <v>136</v>
      </c>
      <c r="H20" s="1" t="s">
        <v>137</v>
      </c>
      <c r="I20" s="1" t="s">
        <v>109</v>
      </c>
    </row>
  </sheetData>
  <phoneticPr fontId="2" type="noConversion"/>
  <conditionalFormatting sqref="A1:A20">
    <cfRule type="expression" dxfId="8" priority="2">
      <formula>RIGHT(A1,1)="y"</formula>
    </cfRule>
    <cfRule type="expression" dxfId="7" priority="3" stopIfTrue="1">
      <formula>TRUE</formula>
    </cfRule>
  </conditionalFormatting>
  <conditionalFormatting sqref="C1:C20">
    <cfRule type="expression" dxfId="6" priority="1">
      <formula>1=1</formula>
    </cfRule>
  </conditionalFormatting>
  <conditionalFormatting sqref="E1:E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1:F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zoomScale="70" zoomScaleNormal="70" workbookViewId="0">
      <selection activeCell="B1" sqref="B1:C1"/>
    </sheetView>
  </sheetViews>
  <sheetFormatPr defaultRowHeight="17"/>
  <cols>
    <col min="1" max="1" width="27" customWidth="1"/>
    <col min="2" max="2" width="17.9140625" style="5" customWidth="1"/>
    <col min="3" max="3" width="22.33203125" style="5" customWidth="1"/>
  </cols>
  <sheetData>
    <row r="1" spans="1:3">
      <c r="B1" s="9" t="s">
        <v>397</v>
      </c>
      <c r="C1" s="8" t="s">
        <v>396</v>
      </c>
    </row>
    <row r="2" spans="1:3">
      <c r="A2" t="s">
        <v>271</v>
      </c>
      <c r="B2" s="10">
        <v>6.5408808120000002</v>
      </c>
      <c r="C2" s="5" t="s">
        <v>275</v>
      </c>
    </row>
    <row r="3" spans="1:3">
      <c r="A3" t="s">
        <v>11</v>
      </c>
      <c r="B3" s="10">
        <v>7.0097828660000001</v>
      </c>
      <c r="C3" s="5" t="s">
        <v>276</v>
      </c>
    </row>
    <row r="4" spans="1:3">
      <c r="A4" t="s">
        <v>270</v>
      </c>
      <c r="B4" s="10">
        <v>7.7140582850000001</v>
      </c>
      <c r="C4" s="5" t="s">
        <v>277</v>
      </c>
    </row>
    <row r="5" spans="1:3">
      <c r="A5" t="s">
        <v>269</v>
      </c>
      <c r="B5" s="10">
        <v>7.7447403479999997</v>
      </c>
      <c r="C5" s="5" t="s">
        <v>278</v>
      </c>
    </row>
    <row r="6" spans="1:3">
      <c r="A6" t="s">
        <v>268</v>
      </c>
      <c r="B6" s="10">
        <v>7.7770731289999997</v>
      </c>
      <c r="C6" s="5" t="s">
        <v>277</v>
      </c>
    </row>
    <row r="7" spans="1:3">
      <c r="A7" t="s">
        <v>267</v>
      </c>
      <c r="B7" s="10">
        <v>8.1217292000000008</v>
      </c>
      <c r="C7" s="5" t="s">
        <v>279</v>
      </c>
    </row>
    <row r="8" spans="1:3">
      <c r="A8" t="s">
        <v>266</v>
      </c>
      <c r="B8" s="10">
        <v>8.4240550479999996</v>
      </c>
      <c r="C8" s="5" t="s">
        <v>280</v>
      </c>
    </row>
    <row r="9" spans="1:3">
      <c r="A9" t="s">
        <v>265</v>
      </c>
      <c r="B9" s="10">
        <v>8.8019675920000005</v>
      </c>
      <c r="C9" s="5" t="s">
        <v>281</v>
      </c>
    </row>
    <row r="10" spans="1:3">
      <c r="A10" t="s">
        <v>220</v>
      </c>
      <c r="B10" s="10">
        <v>10.300814989999999</v>
      </c>
      <c r="C10" s="5" t="s">
        <v>282</v>
      </c>
    </row>
    <row r="11" spans="1:3">
      <c r="A11" t="s">
        <v>264</v>
      </c>
      <c r="B11" s="10">
        <v>10.517051199999999</v>
      </c>
      <c r="C11" s="5" t="s">
        <v>283</v>
      </c>
    </row>
    <row r="12" spans="1:3">
      <c r="A12" t="s">
        <v>263</v>
      </c>
      <c r="B12" s="10">
        <v>12.318118650000001</v>
      </c>
      <c r="C12" s="5" t="s">
        <v>284</v>
      </c>
    </row>
    <row r="13" spans="1:3">
      <c r="A13" t="s">
        <v>262</v>
      </c>
      <c r="B13" s="10">
        <v>12.83543929</v>
      </c>
      <c r="C13" s="5" t="s">
        <v>282</v>
      </c>
    </row>
    <row r="14" spans="1:3">
      <c r="A14" t="s">
        <v>4</v>
      </c>
      <c r="B14" s="10">
        <v>13.30609014</v>
      </c>
      <c r="C14" s="5" t="s">
        <v>280</v>
      </c>
    </row>
    <row r="15" spans="1:3">
      <c r="A15" t="s">
        <v>261</v>
      </c>
      <c r="B15" s="10">
        <v>13.359206560000001</v>
      </c>
      <c r="C15" s="5" t="s">
        <v>281</v>
      </c>
    </row>
    <row r="16" spans="1:3">
      <c r="A16" t="s">
        <v>260</v>
      </c>
      <c r="B16" s="10">
        <v>14.266058040000001</v>
      </c>
      <c r="C16" s="5" t="s">
        <v>283</v>
      </c>
    </row>
    <row r="17" spans="1:3">
      <c r="A17" t="s">
        <v>259</v>
      </c>
      <c r="B17" s="10">
        <v>15.387719949999999</v>
      </c>
      <c r="C17" s="5" t="s">
        <v>285</v>
      </c>
    </row>
    <row r="18" spans="1:3">
      <c r="A18" t="s">
        <v>7</v>
      </c>
      <c r="B18" s="10">
        <v>22.49108356</v>
      </c>
      <c r="C18" s="5" t="s">
        <v>286</v>
      </c>
    </row>
    <row r="19" spans="1:3">
      <c r="A19" t="s">
        <v>258</v>
      </c>
      <c r="B19" s="10">
        <v>22.66819104</v>
      </c>
      <c r="C19" s="5" t="s">
        <v>280</v>
      </c>
    </row>
    <row r="20" spans="1:3">
      <c r="A20" t="s">
        <v>257</v>
      </c>
      <c r="B20" s="10">
        <v>35.464641950000001</v>
      </c>
      <c r="C20" s="5" t="s">
        <v>287</v>
      </c>
    </row>
    <row r="21" spans="1:3">
      <c r="A21" t="s">
        <v>0</v>
      </c>
      <c r="B21" s="10">
        <v>56.601570070000001</v>
      </c>
      <c r="C21" s="5" t="s">
        <v>288</v>
      </c>
    </row>
  </sheetData>
  <sortState xmlns:xlrd2="http://schemas.microsoft.com/office/spreadsheetml/2017/richdata2" ref="A2:C21">
    <sortCondition ref="B2:B21"/>
  </sortState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>
      <selection activeCell="K15" sqref="K15"/>
    </sheetView>
  </sheetViews>
  <sheetFormatPr defaultRowHeight="17"/>
  <cols>
    <col min="4" max="4" width="26.25" customWidth="1"/>
  </cols>
  <sheetData>
    <row r="1" spans="1:9" s="1" customFormat="1">
      <c r="A1" s="1" t="s">
        <v>20</v>
      </c>
      <c r="B1" s="1" t="s">
        <v>21</v>
      </c>
      <c r="C1" s="1" t="s">
        <v>22</v>
      </c>
      <c r="D1" s="1" t="s">
        <v>23</v>
      </c>
      <c r="E1" s="2">
        <v>-56.601570067899999</v>
      </c>
      <c r="F1" s="3">
        <v>-52.263811396400001</v>
      </c>
      <c r="G1" s="1" t="s">
        <v>175</v>
      </c>
      <c r="H1" s="1" t="s">
        <v>176</v>
      </c>
      <c r="I1" s="1" t="s">
        <v>177</v>
      </c>
    </row>
    <row r="2" spans="1:9" s="1" customFormat="1">
      <c r="A2" s="1" t="s">
        <v>29</v>
      </c>
      <c r="B2" s="1" t="s">
        <v>21</v>
      </c>
      <c r="C2" s="1" t="s">
        <v>178</v>
      </c>
      <c r="D2" s="1" t="s">
        <v>179</v>
      </c>
      <c r="E2" s="2">
        <v>-35.464641953799998</v>
      </c>
      <c r="F2" s="3">
        <v>-32.427913277999998</v>
      </c>
      <c r="G2" s="1" t="s">
        <v>180</v>
      </c>
      <c r="H2" s="1" t="s">
        <v>181</v>
      </c>
      <c r="I2" s="1" t="s">
        <v>182</v>
      </c>
    </row>
    <row r="3" spans="1:9" s="1" customFormat="1">
      <c r="A3" s="1" t="s">
        <v>35</v>
      </c>
      <c r="B3" s="1" t="s">
        <v>27</v>
      </c>
      <c r="C3" s="1" t="s">
        <v>183</v>
      </c>
      <c r="D3" s="1" t="s">
        <v>184</v>
      </c>
      <c r="E3" s="2">
        <v>-22.6681910364</v>
      </c>
      <c r="F3" s="3">
        <v>-20.046435708499999</v>
      </c>
      <c r="G3" s="1" t="s">
        <v>185</v>
      </c>
      <c r="H3" s="1" t="s">
        <v>186</v>
      </c>
      <c r="I3" s="1" t="s">
        <v>187</v>
      </c>
    </row>
    <row r="4" spans="1:9" s="1" customFormat="1">
      <c r="A4" s="1" t="s">
        <v>41</v>
      </c>
      <c r="B4" s="1" t="s">
        <v>27</v>
      </c>
      <c r="C4" s="1" t="s">
        <v>64</v>
      </c>
      <c r="D4" s="1" t="s">
        <v>65</v>
      </c>
      <c r="E4" s="2">
        <v>-22.49108356</v>
      </c>
      <c r="F4" s="3">
        <v>-19.885718648299999</v>
      </c>
      <c r="G4" s="1" t="s">
        <v>188</v>
      </c>
      <c r="H4" s="1" t="s">
        <v>189</v>
      </c>
      <c r="I4" s="1" t="s">
        <v>190</v>
      </c>
    </row>
    <row r="5" spans="1:9" s="1" customFormat="1">
      <c r="A5" s="1" t="s">
        <v>46</v>
      </c>
      <c r="B5" s="1" t="s">
        <v>21</v>
      </c>
      <c r="C5" s="1" t="s">
        <v>191</v>
      </c>
      <c r="D5" s="1" t="s">
        <v>192</v>
      </c>
      <c r="E5" s="2">
        <v>-15.387719952399999</v>
      </c>
      <c r="F5" s="3">
        <v>-12.8950593209</v>
      </c>
      <c r="G5" s="1" t="s">
        <v>193</v>
      </c>
      <c r="H5" s="1" t="s">
        <v>194</v>
      </c>
      <c r="I5" s="1" t="s">
        <v>195</v>
      </c>
    </row>
    <row r="6" spans="1:9" s="1" customFormat="1">
      <c r="A6" s="1" t="s">
        <v>51</v>
      </c>
      <c r="B6" s="1" t="s">
        <v>196</v>
      </c>
      <c r="C6" s="1" t="s">
        <v>197</v>
      </c>
      <c r="D6" s="1" t="s">
        <v>198</v>
      </c>
      <c r="E6" s="2">
        <v>-14.2660580354</v>
      </c>
      <c r="F6" s="3">
        <v>-11.8091129562</v>
      </c>
      <c r="G6" s="1" t="s">
        <v>199</v>
      </c>
      <c r="H6" s="1" t="s">
        <v>200</v>
      </c>
      <c r="I6" s="1" t="s">
        <v>103</v>
      </c>
    </row>
    <row r="7" spans="1:9" s="1" customFormat="1">
      <c r="A7" s="1" t="s">
        <v>57</v>
      </c>
      <c r="B7" s="1" t="s">
        <v>21</v>
      </c>
      <c r="C7" s="1" t="s">
        <v>70</v>
      </c>
      <c r="D7" s="1" t="s">
        <v>71</v>
      </c>
      <c r="E7" s="2">
        <v>-13.3592065554</v>
      </c>
      <c r="F7" s="3">
        <v>-10.950866809600001</v>
      </c>
      <c r="G7" s="1" t="s">
        <v>201</v>
      </c>
      <c r="H7" s="1" t="s">
        <v>202</v>
      </c>
      <c r="I7" s="1" t="s">
        <v>203</v>
      </c>
    </row>
    <row r="8" spans="1:9" s="1" customFormat="1">
      <c r="A8" s="1" t="s">
        <v>63</v>
      </c>
      <c r="B8" s="1" t="s">
        <v>27</v>
      </c>
      <c r="C8" s="1" t="s">
        <v>47</v>
      </c>
      <c r="D8" s="1" t="s">
        <v>4</v>
      </c>
      <c r="E8" s="2">
        <v>-13.3060901432</v>
      </c>
      <c r="F8" s="3">
        <v>-10.907850724299999</v>
      </c>
      <c r="G8" s="1" t="s">
        <v>204</v>
      </c>
      <c r="H8" s="1" t="s">
        <v>205</v>
      </c>
      <c r="I8" s="1" t="s">
        <v>187</v>
      </c>
    </row>
    <row r="9" spans="1:9" s="1" customFormat="1">
      <c r="A9" s="1" t="s">
        <v>69</v>
      </c>
      <c r="B9" s="1" t="s">
        <v>27</v>
      </c>
      <c r="C9" s="1" t="s">
        <v>206</v>
      </c>
      <c r="D9" s="1" t="s">
        <v>207</v>
      </c>
      <c r="E9" s="2">
        <v>-12.8354392894</v>
      </c>
      <c r="F9" s="3">
        <v>-10.4470706246</v>
      </c>
      <c r="G9" s="1" t="s">
        <v>208</v>
      </c>
      <c r="H9" s="1" t="s">
        <v>209</v>
      </c>
      <c r="I9" s="1" t="s">
        <v>210</v>
      </c>
    </row>
    <row r="10" spans="1:9" s="1" customFormat="1">
      <c r="A10" s="1" t="s">
        <v>75</v>
      </c>
      <c r="B10" s="1" t="s">
        <v>27</v>
      </c>
      <c r="C10" s="1" t="s">
        <v>211</v>
      </c>
      <c r="D10" s="1" t="s">
        <v>212</v>
      </c>
      <c r="E10" s="2">
        <v>-12.3181186479</v>
      </c>
      <c r="F10" s="3">
        <v>-9.9488429249999992</v>
      </c>
      <c r="G10" s="1" t="s">
        <v>213</v>
      </c>
      <c r="H10" s="1" t="s">
        <v>214</v>
      </c>
      <c r="I10" s="1" t="s">
        <v>68</v>
      </c>
    </row>
    <row r="11" spans="1:9" s="1" customFormat="1">
      <c r="A11" s="1" t="s">
        <v>81</v>
      </c>
      <c r="B11" s="1" t="s">
        <v>21</v>
      </c>
      <c r="C11" s="1" t="s">
        <v>215</v>
      </c>
      <c r="D11" s="1" t="s">
        <v>216</v>
      </c>
      <c r="E11" s="2">
        <v>-10.517051199499999</v>
      </c>
      <c r="F11" s="3">
        <v>-8.1921297526999997</v>
      </c>
      <c r="G11" s="1" t="s">
        <v>217</v>
      </c>
      <c r="H11" s="1" t="s">
        <v>218</v>
      </c>
      <c r="I11" s="1" t="s">
        <v>103</v>
      </c>
    </row>
    <row r="12" spans="1:9" s="1" customFormat="1">
      <c r="A12" s="1" t="s">
        <v>87</v>
      </c>
      <c r="B12" s="1" t="s">
        <v>28</v>
      </c>
      <c r="C12" s="1" t="s">
        <v>219</v>
      </c>
      <c r="D12" s="1" t="s">
        <v>220</v>
      </c>
      <c r="E12" s="2">
        <v>-10.3008149948</v>
      </c>
      <c r="F12" s="3">
        <v>-7.9842456223999996</v>
      </c>
      <c r="G12" s="1" t="s">
        <v>221</v>
      </c>
      <c r="H12" s="1" t="s">
        <v>222</v>
      </c>
      <c r="I12" s="1" t="s">
        <v>210</v>
      </c>
    </row>
    <row r="13" spans="1:9" s="1" customFormat="1">
      <c r="A13" s="1" t="s">
        <v>92</v>
      </c>
      <c r="B13" s="1" t="s">
        <v>223</v>
      </c>
      <c r="C13" s="1" t="s">
        <v>224</v>
      </c>
      <c r="D13" s="1" t="s">
        <v>225</v>
      </c>
      <c r="E13" s="2">
        <v>-8.8019675917000004</v>
      </c>
      <c r="F13" s="3">
        <v>-6.5397558815999997</v>
      </c>
      <c r="G13" s="1" t="s">
        <v>226</v>
      </c>
      <c r="H13" s="1" t="s">
        <v>227</v>
      </c>
      <c r="I13" s="1" t="s">
        <v>203</v>
      </c>
    </row>
    <row r="14" spans="1:9" s="1" customFormat="1">
      <c r="A14" s="1" t="s">
        <v>98</v>
      </c>
      <c r="B14" s="1" t="s">
        <v>21</v>
      </c>
      <c r="C14" s="1" t="s">
        <v>228</v>
      </c>
      <c r="D14" s="1" t="s">
        <v>229</v>
      </c>
      <c r="E14" s="2">
        <v>-8.4240550478999996</v>
      </c>
      <c r="F14" s="3">
        <v>-6.1726562070000002</v>
      </c>
      <c r="G14" s="1" t="s">
        <v>230</v>
      </c>
      <c r="H14" s="1" t="s">
        <v>231</v>
      </c>
      <c r="I14" s="1" t="s">
        <v>187</v>
      </c>
    </row>
    <row r="15" spans="1:9" s="1" customFormat="1">
      <c r="A15" s="1" t="s">
        <v>104</v>
      </c>
      <c r="B15" s="1" t="s">
        <v>27</v>
      </c>
      <c r="C15" s="1" t="s">
        <v>232</v>
      </c>
      <c r="D15" s="1" t="s">
        <v>233</v>
      </c>
      <c r="E15" s="2">
        <v>-8.1217291999000008</v>
      </c>
      <c r="F15" s="3">
        <v>-5.8738756398999996</v>
      </c>
      <c r="G15" s="1" t="s">
        <v>234</v>
      </c>
      <c r="H15" s="1" t="s">
        <v>235</v>
      </c>
      <c r="I15" s="1" t="s">
        <v>236</v>
      </c>
    </row>
    <row r="16" spans="1:9" s="1" customFormat="1">
      <c r="A16" s="1" t="s">
        <v>110</v>
      </c>
      <c r="B16" s="1" t="s">
        <v>27</v>
      </c>
      <c r="C16" s="1" t="s">
        <v>237</v>
      </c>
      <c r="D16" s="1" t="s">
        <v>238</v>
      </c>
      <c r="E16" s="2">
        <v>-7.7770731284999997</v>
      </c>
      <c r="F16" s="3">
        <v>-5.5465244266999996</v>
      </c>
      <c r="G16" s="1" t="s">
        <v>239</v>
      </c>
      <c r="H16" s="1" t="s">
        <v>240</v>
      </c>
      <c r="I16" s="1" t="s">
        <v>91</v>
      </c>
    </row>
    <row r="17" spans="1:9" s="1" customFormat="1">
      <c r="A17" s="1" t="s">
        <v>115</v>
      </c>
      <c r="B17" s="1" t="s">
        <v>27</v>
      </c>
      <c r="C17" s="1" t="s">
        <v>241</v>
      </c>
      <c r="D17" s="1" t="s">
        <v>242</v>
      </c>
      <c r="E17" s="2">
        <v>-7.7447403483999997</v>
      </c>
      <c r="F17" s="3">
        <v>-5.5175713872000003</v>
      </c>
      <c r="G17" s="1" t="s">
        <v>243</v>
      </c>
      <c r="H17" s="1" t="s">
        <v>244</v>
      </c>
      <c r="I17" s="1" t="s">
        <v>245</v>
      </c>
    </row>
    <row r="18" spans="1:9" s="1" customFormat="1">
      <c r="A18" s="1" t="s">
        <v>121</v>
      </c>
      <c r="B18" s="1" t="s">
        <v>27</v>
      </c>
      <c r="C18" s="1" t="s">
        <v>246</v>
      </c>
      <c r="D18" s="1" t="s">
        <v>247</v>
      </c>
      <c r="E18" s="2">
        <v>-7.7140582850000001</v>
      </c>
      <c r="F18" s="3">
        <v>-5.4902429658000003</v>
      </c>
      <c r="G18" s="1" t="s">
        <v>248</v>
      </c>
      <c r="H18" s="1" t="s">
        <v>249</v>
      </c>
      <c r="I18" s="1" t="s">
        <v>91</v>
      </c>
    </row>
    <row r="19" spans="1:9" s="1" customFormat="1">
      <c r="A19" s="1" t="s">
        <v>127</v>
      </c>
      <c r="B19" s="1" t="s">
        <v>21</v>
      </c>
      <c r="C19" s="1" t="s">
        <v>88</v>
      </c>
      <c r="D19" s="1" t="s">
        <v>11</v>
      </c>
      <c r="E19" s="2">
        <v>-7.0097828658000001</v>
      </c>
      <c r="F19" s="3">
        <v>-4.8303866863999998</v>
      </c>
      <c r="G19" s="1" t="s">
        <v>250</v>
      </c>
      <c r="H19" s="1" t="s">
        <v>251</v>
      </c>
      <c r="I19" s="1" t="s">
        <v>62</v>
      </c>
    </row>
    <row r="20" spans="1:9" s="1" customFormat="1">
      <c r="A20" s="1" t="s">
        <v>133</v>
      </c>
      <c r="B20" s="1" t="s">
        <v>196</v>
      </c>
      <c r="C20" s="1" t="s">
        <v>252</v>
      </c>
      <c r="D20" s="1" t="s">
        <v>253</v>
      </c>
      <c r="E20" s="2">
        <v>-6.5408808120000002</v>
      </c>
      <c r="F20" s="3">
        <v>-4.3878135712999997</v>
      </c>
      <c r="G20" s="1" t="s">
        <v>254</v>
      </c>
      <c r="H20" s="1" t="s">
        <v>255</v>
      </c>
      <c r="I20" s="1" t="s">
        <v>256</v>
      </c>
    </row>
  </sheetData>
  <phoneticPr fontId="2" type="noConversion"/>
  <conditionalFormatting sqref="A1:A20">
    <cfRule type="expression" dxfId="5" priority="2">
      <formula>RIGHT(A1,1)="y"</formula>
    </cfRule>
    <cfRule type="expression" dxfId="4" priority="3" stopIfTrue="1">
      <formula>TRUE</formula>
    </cfRule>
  </conditionalFormatting>
  <conditionalFormatting sqref="C1:C20">
    <cfRule type="expression" dxfId="3" priority="1">
      <formula>1=1</formula>
    </cfRule>
  </conditionalFormatting>
  <conditionalFormatting sqref="E1:E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1:F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B1" sqref="B1:C1"/>
    </sheetView>
  </sheetViews>
  <sheetFormatPr defaultRowHeight="17"/>
  <cols>
    <col min="1" max="1" width="31.58203125" customWidth="1"/>
    <col min="2" max="2" width="12" customWidth="1"/>
    <col min="3" max="3" width="32.9140625" style="5" customWidth="1"/>
  </cols>
  <sheetData>
    <row r="1" spans="1:3">
      <c r="B1" s="7" t="s">
        <v>397</v>
      </c>
      <c r="C1" s="8" t="s">
        <v>396</v>
      </c>
    </row>
    <row r="2" spans="1:3">
      <c r="A2" t="s">
        <v>289</v>
      </c>
      <c r="B2" s="4">
        <v>37.895447470000001</v>
      </c>
      <c r="C2" s="5" t="s">
        <v>382</v>
      </c>
    </row>
    <row r="3" spans="1:3">
      <c r="A3" t="s">
        <v>290</v>
      </c>
      <c r="B3" s="4">
        <v>17.540551069999999</v>
      </c>
      <c r="C3" s="5" t="s">
        <v>383</v>
      </c>
    </row>
    <row r="4" spans="1:3">
      <c r="A4" t="s">
        <v>258</v>
      </c>
      <c r="B4" s="4">
        <v>12.149578699999999</v>
      </c>
      <c r="C4" s="5" t="s">
        <v>384</v>
      </c>
    </row>
    <row r="5" spans="1:3">
      <c r="A5" t="s">
        <v>6</v>
      </c>
      <c r="B5" s="4">
        <v>10.408575219999999</v>
      </c>
      <c r="C5" s="5" t="s">
        <v>385</v>
      </c>
    </row>
    <row r="6" spans="1:3">
      <c r="A6" t="s">
        <v>291</v>
      </c>
      <c r="B6" s="4">
        <v>7.9870217029999999</v>
      </c>
      <c r="C6" s="5" t="s">
        <v>272</v>
      </c>
    </row>
    <row r="7" spans="1:3">
      <c r="A7" t="s">
        <v>267</v>
      </c>
      <c r="B7" s="4">
        <v>7.7937039800000001</v>
      </c>
      <c r="C7" s="5" t="s">
        <v>386</v>
      </c>
    </row>
    <row r="8" spans="1:3">
      <c r="A8" t="s">
        <v>292</v>
      </c>
      <c r="B8" s="4">
        <v>7.7015785230000002</v>
      </c>
      <c r="C8" s="5" t="s">
        <v>274</v>
      </c>
    </row>
    <row r="9" spans="1:3">
      <c r="A9" t="s">
        <v>293</v>
      </c>
      <c r="B9" s="4">
        <v>7.6288927539999998</v>
      </c>
      <c r="C9" s="5" t="s">
        <v>387</v>
      </c>
    </row>
    <row r="10" spans="1:3">
      <c r="A10" t="s">
        <v>294</v>
      </c>
      <c r="B10" s="4">
        <v>6.2727585929999998</v>
      </c>
      <c r="C10" s="5" t="s">
        <v>388</v>
      </c>
    </row>
    <row r="11" spans="1:3">
      <c r="A11" t="s">
        <v>295</v>
      </c>
      <c r="B11" s="4">
        <v>6.0067133840000002</v>
      </c>
      <c r="C11" s="5" t="s">
        <v>389</v>
      </c>
    </row>
    <row r="12" spans="1:3">
      <c r="A12" t="s">
        <v>296</v>
      </c>
      <c r="B12" s="4">
        <v>5.3290494119999998</v>
      </c>
      <c r="C12" s="5" t="s">
        <v>390</v>
      </c>
    </row>
    <row r="13" spans="1:3">
      <c r="A13" t="s">
        <v>297</v>
      </c>
      <c r="B13" s="4">
        <v>5.1229943530000002</v>
      </c>
      <c r="C13" s="5" t="s">
        <v>391</v>
      </c>
    </row>
    <row r="14" spans="1:3">
      <c r="A14" t="s">
        <v>298</v>
      </c>
      <c r="B14" s="4">
        <v>4.9112354649999999</v>
      </c>
      <c r="C14" s="5" t="s">
        <v>272</v>
      </c>
    </row>
    <row r="15" spans="1:3">
      <c r="A15" t="s">
        <v>299</v>
      </c>
      <c r="B15" s="4">
        <v>4.7674905389999997</v>
      </c>
      <c r="C15" s="5" t="s">
        <v>272</v>
      </c>
    </row>
    <row r="16" spans="1:3">
      <c r="A16" t="s">
        <v>300</v>
      </c>
      <c r="B16" s="4">
        <v>4.7592939730000001</v>
      </c>
      <c r="C16" s="5" t="s">
        <v>392</v>
      </c>
    </row>
    <row r="17" spans="1:3">
      <c r="A17" t="s">
        <v>271</v>
      </c>
      <c r="B17" s="4">
        <v>4.6040566729999997</v>
      </c>
      <c r="C17" s="5" t="s">
        <v>393</v>
      </c>
    </row>
    <row r="18" spans="1:3">
      <c r="A18" t="s">
        <v>301</v>
      </c>
      <c r="B18" s="4">
        <v>4.3253410260000003</v>
      </c>
      <c r="C18" s="5" t="s">
        <v>273</v>
      </c>
    </row>
    <row r="19" spans="1:3">
      <c r="A19" t="s">
        <v>302</v>
      </c>
      <c r="B19" s="4">
        <v>4.2696666390000004</v>
      </c>
      <c r="C19" s="5" t="s">
        <v>394</v>
      </c>
    </row>
    <row r="20" spans="1:3">
      <c r="A20" t="s">
        <v>303</v>
      </c>
      <c r="B20" s="4">
        <v>4.2587658389999996</v>
      </c>
      <c r="C20" s="5" t="s">
        <v>393</v>
      </c>
    </row>
    <row r="21" spans="1:3">
      <c r="A21" t="s">
        <v>304</v>
      </c>
      <c r="B21" s="4">
        <v>4.1854561080000003</v>
      </c>
      <c r="C21" s="6" t="s">
        <v>395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workbookViewId="0">
      <selection activeCell="M28" sqref="M28"/>
    </sheetView>
  </sheetViews>
  <sheetFormatPr defaultRowHeight="17"/>
  <cols>
    <col min="5" max="5" width="19.58203125" customWidth="1"/>
    <col min="6" max="6" width="17.08203125" customWidth="1"/>
    <col min="8" max="8" width="33.08203125" customWidth="1"/>
    <col min="9" max="9" width="29.75" customWidth="1"/>
  </cols>
  <sheetData>
    <row r="1" spans="1:9" s="1" customFormat="1">
      <c r="A1" s="1" t="s">
        <v>20</v>
      </c>
      <c r="B1" s="1" t="s">
        <v>21</v>
      </c>
      <c r="C1" s="1" t="s">
        <v>305</v>
      </c>
      <c r="D1" s="1" t="s">
        <v>306</v>
      </c>
      <c r="E1" s="2">
        <v>-37.895447465499998</v>
      </c>
      <c r="F1" s="3">
        <v>-33.746549717000001</v>
      </c>
      <c r="G1" s="1" t="s">
        <v>307</v>
      </c>
      <c r="H1" s="1" t="s">
        <v>308</v>
      </c>
      <c r="I1" s="1" t="s">
        <v>309</v>
      </c>
    </row>
    <row r="2" spans="1:9" s="1" customFormat="1">
      <c r="A2" s="1" t="s">
        <v>29</v>
      </c>
      <c r="B2" s="1" t="s">
        <v>21</v>
      </c>
      <c r="C2" s="1" t="s">
        <v>310</v>
      </c>
      <c r="D2" s="1" t="s">
        <v>311</v>
      </c>
      <c r="E2" s="2">
        <v>-17.540551066199999</v>
      </c>
      <c r="F2" s="3">
        <v>-14.884033632</v>
      </c>
      <c r="G2" s="1" t="s">
        <v>312</v>
      </c>
      <c r="H2" s="1" t="s">
        <v>313</v>
      </c>
      <c r="I2" s="1" t="s">
        <v>109</v>
      </c>
    </row>
    <row r="3" spans="1:9" s="1" customFormat="1">
      <c r="A3" s="1" t="s">
        <v>35</v>
      </c>
      <c r="B3" s="1" t="s">
        <v>27</v>
      </c>
      <c r="C3" s="1" t="s">
        <v>183</v>
      </c>
      <c r="D3" s="1" t="s">
        <v>184</v>
      </c>
      <c r="E3" s="2">
        <v>-12.1495787036</v>
      </c>
      <c r="F3" s="3">
        <v>-9.5971498671000006</v>
      </c>
      <c r="G3" s="1" t="s">
        <v>314</v>
      </c>
      <c r="H3" s="1" t="s">
        <v>315</v>
      </c>
      <c r="I3" s="1" t="s">
        <v>316</v>
      </c>
    </row>
    <row r="4" spans="1:9" s="1" customFormat="1">
      <c r="A4" s="1" t="s">
        <v>41</v>
      </c>
      <c r="B4" s="1" t="s">
        <v>28</v>
      </c>
      <c r="C4" s="1" t="s">
        <v>58</v>
      </c>
      <c r="D4" s="1" t="s">
        <v>59</v>
      </c>
      <c r="E4" s="2">
        <v>-10.408575215899999</v>
      </c>
      <c r="F4" s="3">
        <v>-7.89036048</v>
      </c>
      <c r="G4" s="1" t="s">
        <v>317</v>
      </c>
      <c r="H4" s="1" t="s">
        <v>318</v>
      </c>
      <c r="I4" s="1" t="s">
        <v>97</v>
      </c>
    </row>
    <row r="5" spans="1:9" s="1" customFormat="1">
      <c r="A5" s="1" t="s">
        <v>46</v>
      </c>
      <c r="B5" s="1" t="s">
        <v>27</v>
      </c>
      <c r="C5" s="1" t="s">
        <v>134</v>
      </c>
      <c r="D5" s="1" t="s">
        <v>135</v>
      </c>
      <c r="E5" s="2">
        <v>-7.9870217031999999</v>
      </c>
      <c r="F5" s="3">
        <v>-5.5125858917999997</v>
      </c>
      <c r="G5" s="1" t="s">
        <v>319</v>
      </c>
      <c r="H5" s="1" t="s">
        <v>320</v>
      </c>
      <c r="I5" s="1" t="s">
        <v>91</v>
      </c>
    </row>
    <row r="6" spans="1:9" s="1" customFormat="1">
      <c r="A6" s="1" t="s">
        <v>51</v>
      </c>
      <c r="B6" s="1" t="s">
        <v>27</v>
      </c>
      <c r="C6" s="1" t="s">
        <v>321</v>
      </c>
      <c r="D6" s="1" t="s">
        <v>322</v>
      </c>
      <c r="E6" s="2">
        <v>-7.7937039796000001</v>
      </c>
      <c r="F6" s="3">
        <v>-5.3251770277999997</v>
      </c>
      <c r="G6" s="1" t="s">
        <v>323</v>
      </c>
      <c r="H6" s="1" t="s">
        <v>324</v>
      </c>
      <c r="I6" s="1" t="s">
        <v>74</v>
      </c>
    </row>
    <row r="7" spans="1:9" s="1" customFormat="1">
      <c r="A7" s="1" t="s">
        <v>57</v>
      </c>
      <c r="B7" s="1" t="s">
        <v>196</v>
      </c>
      <c r="C7" s="1" t="s">
        <v>325</v>
      </c>
      <c r="D7" s="1" t="s">
        <v>326</v>
      </c>
      <c r="E7" s="2">
        <v>-7.7015785227000002</v>
      </c>
      <c r="F7" s="3">
        <v>-5.2446334434999997</v>
      </c>
      <c r="G7" s="1" t="s">
        <v>327</v>
      </c>
      <c r="H7" s="1" t="s">
        <v>328</v>
      </c>
      <c r="I7" s="1" t="s">
        <v>62</v>
      </c>
    </row>
    <row r="8" spans="1:9" s="1" customFormat="1">
      <c r="A8" s="1" t="s">
        <v>63</v>
      </c>
      <c r="B8" s="1" t="s">
        <v>27</v>
      </c>
      <c r="C8" s="1" t="s">
        <v>329</v>
      </c>
      <c r="D8" s="1" t="s">
        <v>330</v>
      </c>
      <c r="E8" s="2">
        <v>-7.6288927543999998</v>
      </c>
      <c r="F8" s="3">
        <v>-5.177624808</v>
      </c>
      <c r="G8" s="1" t="s">
        <v>331</v>
      </c>
      <c r="H8" s="1" t="s">
        <v>332</v>
      </c>
      <c r="I8" s="1" t="s">
        <v>333</v>
      </c>
    </row>
    <row r="9" spans="1:9" s="1" customFormat="1">
      <c r="A9" s="1" t="s">
        <v>69</v>
      </c>
      <c r="B9" s="1" t="s">
        <v>28</v>
      </c>
      <c r="C9" s="1" t="s">
        <v>334</v>
      </c>
      <c r="D9" s="1" t="s">
        <v>335</v>
      </c>
      <c r="E9" s="2">
        <v>-6.2727585925999998</v>
      </c>
      <c r="F9" s="3">
        <v>-3.8592792072000002</v>
      </c>
      <c r="G9" s="1" t="s">
        <v>336</v>
      </c>
      <c r="H9" s="1" t="s">
        <v>337</v>
      </c>
      <c r="I9" s="1" t="s">
        <v>338</v>
      </c>
    </row>
    <row r="10" spans="1:9" s="1" customFormat="1">
      <c r="A10" s="1" t="s">
        <v>75</v>
      </c>
      <c r="B10" s="1" t="s">
        <v>21</v>
      </c>
      <c r="C10" s="1" t="s">
        <v>339</v>
      </c>
      <c r="D10" s="1" t="s">
        <v>340</v>
      </c>
      <c r="E10" s="2">
        <v>-6.0067133840000002</v>
      </c>
      <c r="F10" s="3">
        <v>-3.5983736382</v>
      </c>
      <c r="G10" s="1" t="s">
        <v>341</v>
      </c>
      <c r="H10" s="1" t="s">
        <v>342</v>
      </c>
      <c r="I10" s="1" t="s">
        <v>343</v>
      </c>
    </row>
    <row r="11" spans="1:9" s="1" customFormat="1">
      <c r="A11" s="1" t="s">
        <v>81</v>
      </c>
      <c r="B11" s="1" t="s">
        <v>27</v>
      </c>
      <c r="C11" s="1" t="s">
        <v>344</v>
      </c>
      <c r="D11" s="1" t="s">
        <v>345</v>
      </c>
      <c r="E11" s="2">
        <v>-5.3290494114999998</v>
      </c>
      <c r="F11" s="3">
        <v>-2.9644185936</v>
      </c>
      <c r="G11" s="1" t="s">
        <v>346</v>
      </c>
      <c r="H11" s="1" t="s">
        <v>347</v>
      </c>
      <c r="I11" s="1" t="s">
        <v>348</v>
      </c>
    </row>
    <row r="12" spans="1:9" s="1" customFormat="1">
      <c r="A12" s="1" t="s">
        <v>87</v>
      </c>
      <c r="B12" s="1" t="s">
        <v>21</v>
      </c>
      <c r="C12" s="1" t="s">
        <v>349</v>
      </c>
      <c r="D12" s="1" t="s">
        <v>350</v>
      </c>
      <c r="E12" s="2">
        <v>-5.1229943531000002</v>
      </c>
      <c r="F12" s="3">
        <v>-2.7764617572999999</v>
      </c>
      <c r="G12" s="1" t="s">
        <v>351</v>
      </c>
      <c r="H12" s="1" t="s">
        <v>352</v>
      </c>
      <c r="I12" s="1" t="s">
        <v>353</v>
      </c>
    </row>
    <row r="13" spans="1:9" s="1" customFormat="1">
      <c r="A13" s="1" t="s">
        <v>92</v>
      </c>
      <c r="B13" s="1" t="s">
        <v>27</v>
      </c>
      <c r="C13" s="1" t="s">
        <v>354</v>
      </c>
      <c r="D13" s="1" t="s">
        <v>355</v>
      </c>
      <c r="E13" s="2">
        <v>-4.9112354648999998</v>
      </c>
      <c r="F13" s="3">
        <v>-2.5863140180999999</v>
      </c>
      <c r="G13" s="1" t="s">
        <v>356</v>
      </c>
      <c r="H13" s="1" t="s">
        <v>357</v>
      </c>
      <c r="I13" s="1" t="s">
        <v>91</v>
      </c>
    </row>
    <row r="14" spans="1:9" s="1" customFormat="1">
      <c r="A14" s="1" t="s">
        <v>98</v>
      </c>
      <c r="B14" s="1" t="s">
        <v>21</v>
      </c>
      <c r="C14" s="1" t="s">
        <v>358</v>
      </c>
      <c r="D14" s="1" t="s">
        <v>359</v>
      </c>
      <c r="E14" s="2">
        <v>-4.7674905387999997</v>
      </c>
      <c r="F14" s="3">
        <v>-2.4711245525000001</v>
      </c>
      <c r="G14" s="1" t="s">
        <v>360</v>
      </c>
      <c r="H14" s="1" t="s">
        <v>361</v>
      </c>
      <c r="I14" s="1" t="s">
        <v>91</v>
      </c>
    </row>
    <row r="15" spans="1:9" s="1" customFormat="1">
      <c r="A15" s="1" t="s">
        <v>104</v>
      </c>
      <c r="B15" s="1" t="s">
        <v>21</v>
      </c>
      <c r="C15" s="1" t="s">
        <v>362</v>
      </c>
      <c r="D15" s="1" t="s">
        <v>300</v>
      </c>
      <c r="E15" s="2">
        <v>-4.7592939728000001</v>
      </c>
      <c r="F15" s="3">
        <v>-2.4668582800999999</v>
      </c>
      <c r="G15" s="1" t="s">
        <v>363</v>
      </c>
      <c r="H15" s="1" t="s">
        <v>364</v>
      </c>
      <c r="I15" s="1" t="s">
        <v>126</v>
      </c>
    </row>
    <row r="16" spans="1:9" s="1" customFormat="1">
      <c r="A16" s="1" t="s">
        <v>110</v>
      </c>
      <c r="B16" s="1" t="s">
        <v>196</v>
      </c>
      <c r="C16" s="1" t="s">
        <v>252</v>
      </c>
      <c r="D16" s="1" t="s">
        <v>253</v>
      </c>
      <c r="E16" s="2">
        <v>-4.6040566732999997</v>
      </c>
      <c r="F16" s="3">
        <v>-2.3381800091999998</v>
      </c>
      <c r="G16" s="1" t="s">
        <v>365</v>
      </c>
      <c r="H16" s="1" t="s">
        <v>366</v>
      </c>
      <c r="I16" s="1" t="s">
        <v>367</v>
      </c>
    </row>
    <row r="17" spans="1:9" s="1" customFormat="1">
      <c r="A17" s="1" t="s">
        <v>115</v>
      </c>
      <c r="B17" s="1" t="s">
        <v>27</v>
      </c>
      <c r="C17" s="1" t="s">
        <v>368</v>
      </c>
      <c r="D17" s="1" t="s">
        <v>369</v>
      </c>
      <c r="E17" s="2">
        <v>-4.3253410262000003</v>
      </c>
      <c r="F17" s="3">
        <v>-2.1114339956000001</v>
      </c>
      <c r="G17" s="1" t="s">
        <v>370</v>
      </c>
      <c r="H17" s="1" t="s">
        <v>371</v>
      </c>
      <c r="I17" s="1" t="s">
        <v>245</v>
      </c>
    </row>
    <row r="18" spans="1:9" s="1" customFormat="1">
      <c r="A18" s="1" t="s">
        <v>121</v>
      </c>
      <c r="B18" s="1" t="s">
        <v>27</v>
      </c>
      <c r="C18" s="1" t="s">
        <v>372</v>
      </c>
      <c r="D18" s="1" t="s">
        <v>373</v>
      </c>
      <c r="E18" s="2">
        <v>-4.2696666389000004</v>
      </c>
      <c r="F18" s="3">
        <v>-2.0686285346000002</v>
      </c>
      <c r="G18" s="1" t="s">
        <v>374</v>
      </c>
      <c r="H18" s="1" t="s">
        <v>375</v>
      </c>
      <c r="I18" s="1" t="s">
        <v>86</v>
      </c>
    </row>
    <row r="19" spans="1:9" s="1" customFormat="1">
      <c r="A19" s="1" t="s">
        <v>127</v>
      </c>
      <c r="B19" s="1" t="s">
        <v>196</v>
      </c>
      <c r="C19" s="1" t="s">
        <v>376</v>
      </c>
      <c r="D19" s="1" t="s">
        <v>303</v>
      </c>
      <c r="E19" s="2">
        <v>-4.2587658387999996</v>
      </c>
      <c r="F19" s="3">
        <v>-2.0671352028999999</v>
      </c>
      <c r="G19" s="1" t="s">
        <v>377</v>
      </c>
      <c r="H19" s="1" t="s">
        <v>378</v>
      </c>
      <c r="I19" s="1" t="s">
        <v>367</v>
      </c>
    </row>
    <row r="20" spans="1:9" s="1" customFormat="1">
      <c r="A20" s="1" t="s">
        <v>133</v>
      </c>
      <c r="B20" s="1" t="s">
        <v>21</v>
      </c>
      <c r="C20" s="1" t="s">
        <v>379</v>
      </c>
      <c r="D20" s="1" t="s">
        <v>304</v>
      </c>
      <c r="E20" s="2">
        <v>-4.1854561081000003</v>
      </c>
      <c r="F20" s="3">
        <v>-1.9999857809999999</v>
      </c>
      <c r="G20" s="1" t="s">
        <v>380</v>
      </c>
      <c r="H20" s="1" t="s">
        <v>381</v>
      </c>
      <c r="I20" s="1" t="s">
        <v>74</v>
      </c>
    </row>
  </sheetData>
  <phoneticPr fontId="2" type="noConversion"/>
  <conditionalFormatting sqref="A1:A20">
    <cfRule type="expression" dxfId="2" priority="2">
      <formula>RIGHT(A1,1)="y"</formula>
    </cfRule>
    <cfRule type="expression" dxfId="1" priority="3" stopIfTrue="1">
      <formula>TRUE</formula>
    </cfRule>
  </conditionalFormatting>
  <conditionalFormatting sqref="C1:C20">
    <cfRule type="expression" dxfId="0" priority="1">
      <formula>1=1</formula>
    </cfRule>
  </conditionalFormatting>
  <conditionalFormatting sqref="E1:E2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1:F2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SA-specific summary</vt:lpstr>
      <vt:lpstr>SA Term</vt:lpstr>
      <vt:lpstr>shared summary</vt:lpstr>
      <vt:lpstr>shared term</vt:lpstr>
      <vt:lpstr>FAKi-summary</vt:lpstr>
      <vt:lpstr>FAKi term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Seungwon Yang</dc:creator>
  <cp:lastModifiedBy>Seungwon Yang</cp:lastModifiedBy>
  <dcterms:created xsi:type="dcterms:W3CDTF">2026-03-05T20:29:51Z</dcterms:created>
  <dcterms:modified xsi:type="dcterms:W3CDTF">2026-06-09T01:24:10Z</dcterms:modified>
</cp:coreProperties>
</file>