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mson-my.sharepoint.com/personal/mnawaz_clemson_edu/Documents/Classes1/Summer 2025/paper/Paper/Paper rew/paper/paper/Sub2/"/>
    </mc:Choice>
  </mc:AlternateContent>
  <xr:revisionPtr revIDLastSave="892" documentId="8_{8C20FD95-2C8D-4338-B2D2-61F911B57230}" xr6:coauthVersionLast="47" xr6:coauthVersionMax="47" xr10:uidLastSave="{D13E4A6E-18CE-48C3-B1CF-C795EFCAF063}"/>
  <bookViews>
    <workbookView xWindow="-120" yWindow="-120" windowWidth="29040" windowHeight="15720" activeTab="4" xr2:uid="{1A835664-D085-43F1-9F8B-57581C591C2E}"/>
  </bookViews>
  <sheets>
    <sheet name="S1_Sites" sheetId="7" r:id="rId1"/>
    <sheet name="S2_SoilProps" sheetId="4" r:id="rId2"/>
    <sheet name="S3_Texture" sheetId="5" r:id="rId3"/>
    <sheet name="S4_Moisture" sheetId="6" r:id="rId4"/>
    <sheet name="S4_Alphadiv" sheetId="8" r:id="rId5"/>
  </sheets>
  <definedNames>
    <definedName name="_xlnm._FilterDatabase" localSheetId="2" hidden="1">S3_Texture!$A$1:$X$30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5" l="1"/>
  <c r="N3" i="5" s="1"/>
  <c r="R3" i="5" s="1"/>
  <c r="T3" i="5" s="1"/>
  <c r="M4" i="5"/>
  <c r="N4" i="5" s="1"/>
  <c r="R4" i="5" s="1"/>
  <c r="T4" i="5" s="1"/>
  <c r="M5" i="5"/>
  <c r="N5" i="5" s="1"/>
  <c r="R5" i="5" s="1"/>
  <c r="T5" i="5" s="1"/>
  <c r="M6" i="5"/>
  <c r="N6" i="5" s="1"/>
  <c r="R6" i="5" s="1"/>
  <c r="T6" i="5" s="1"/>
  <c r="M7" i="5"/>
  <c r="N7" i="5" s="1"/>
  <c r="R7" i="5" s="1"/>
  <c r="T7" i="5" s="1"/>
  <c r="M8" i="5"/>
  <c r="N8" i="5" s="1"/>
  <c r="R8" i="5" s="1"/>
  <c r="T8" i="5" s="1"/>
  <c r="M9" i="5"/>
  <c r="N9" i="5" s="1"/>
  <c r="R9" i="5" s="1"/>
  <c r="T9" i="5" s="1"/>
  <c r="M10" i="5"/>
  <c r="N10" i="5" s="1"/>
  <c r="R10" i="5" s="1"/>
  <c r="T10" i="5" s="1"/>
  <c r="M11" i="5"/>
  <c r="N11" i="5" s="1"/>
  <c r="R11" i="5" s="1"/>
  <c r="T11" i="5" s="1"/>
  <c r="M12" i="5"/>
  <c r="N12" i="5" s="1"/>
  <c r="R12" i="5" s="1"/>
  <c r="T12" i="5" s="1"/>
  <c r="M13" i="5"/>
  <c r="N13" i="5" s="1"/>
  <c r="R13" i="5" s="1"/>
  <c r="T13" i="5" s="1"/>
  <c r="M14" i="5"/>
  <c r="N14" i="5" s="1"/>
  <c r="R14" i="5" s="1"/>
  <c r="T14" i="5" s="1"/>
  <c r="M15" i="5"/>
  <c r="N15" i="5" s="1"/>
  <c r="R15" i="5" s="1"/>
  <c r="T15" i="5" s="1"/>
  <c r="M16" i="5"/>
  <c r="N16" i="5" s="1"/>
  <c r="R16" i="5" s="1"/>
  <c r="T16" i="5" s="1"/>
  <c r="M17" i="5"/>
  <c r="N17" i="5" s="1"/>
  <c r="R17" i="5" s="1"/>
  <c r="T17" i="5" s="1"/>
  <c r="M18" i="5"/>
  <c r="N18" i="5" s="1"/>
  <c r="R18" i="5" s="1"/>
  <c r="T18" i="5" s="1"/>
  <c r="M19" i="5"/>
  <c r="N19" i="5" s="1"/>
  <c r="R19" i="5" s="1"/>
  <c r="T19" i="5" s="1"/>
  <c r="M20" i="5"/>
  <c r="N20" i="5" s="1"/>
  <c r="R20" i="5" s="1"/>
  <c r="T20" i="5" s="1"/>
  <c r="M21" i="5"/>
  <c r="N21" i="5" s="1"/>
  <c r="R21" i="5" s="1"/>
  <c r="T21" i="5" s="1"/>
  <c r="M22" i="5"/>
  <c r="N22" i="5" s="1"/>
  <c r="R22" i="5" s="1"/>
  <c r="T22" i="5" s="1"/>
  <c r="M23" i="5"/>
  <c r="N23" i="5" s="1"/>
  <c r="R23" i="5" s="1"/>
  <c r="T23" i="5" s="1"/>
  <c r="M24" i="5"/>
  <c r="N24" i="5" s="1"/>
  <c r="R24" i="5" s="1"/>
  <c r="T24" i="5" s="1"/>
  <c r="M25" i="5"/>
  <c r="N25" i="5" s="1"/>
  <c r="R25" i="5" s="1"/>
  <c r="T25" i="5" s="1"/>
  <c r="M26" i="5"/>
  <c r="N26" i="5" s="1"/>
  <c r="R26" i="5" s="1"/>
  <c r="T26" i="5" s="1"/>
  <c r="M27" i="5"/>
  <c r="N27" i="5" s="1"/>
  <c r="R27" i="5" s="1"/>
  <c r="T27" i="5" s="1"/>
  <c r="M28" i="5"/>
  <c r="N28" i="5" s="1"/>
  <c r="R28" i="5" s="1"/>
  <c r="T28" i="5" s="1"/>
  <c r="M29" i="5"/>
  <c r="N29" i="5" s="1"/>
  <c r="R29" i="5" s="1"/>
  <c r="T29" i="5" s="1"/>
  <c r="M30" i="5"/>
  <c r="N30" i="5" s="1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G3" i="5"/>
  <c r="G4" i="5"/>
  <c r="J4" i="5" s="1"/>
  <c r="Q4" i="5" s="1"/>
  <c r="S4" i="5" s="1"/>
  <c r="G5" i="5"/>
  <c r="G6" i="5"/>
  <c r="G7" i="5"/>
  <c r="J7" i="5" s="1"/>
  <c r="Q7" i="5" s="1"/>
  <c r="S7" i="5" s="1"/>
  <c r="U7" i="5" s="1"/>
  <c r="G8" i="5"/>
  <c r="G9" i="5"/>
  <c r="G10" i="5"/>
  <c r="G11" i="5"/>
  <c r="G12" i="5"/>
  <c r="G13" i="5"/>
  <c r="G14" i="5"/>
  <c r="G15" i="5"/>
  <c r="G16" i="5"/>
  <c r="J16" i="5" s="1"/>
  <c r="Q16" i="5" s="1"/>
  <c r="S16" i="5" s="1"/>
  <c r="G17" i="5"/>
  <c r="G18" i="5"/>
  <c r="G19" i="5"/>
  <c r="J19" i="5" s="1"/>
  <c r="Q19" i="5" s="1"/>
  <c r="S19" i="5" s="1"/>
  <c r="U19" i="5" s="1"/>
  <c r="G20" i="5"/>
  <c r="G21" i="5"/>
  <c r="G22" i="5"/>
  <c r="G23" i="5"/>
  <c r="G24" i="5"/>
  <c r="G25" i="5"/>
  <c r="G26" i="5"/>
  <c r="G27" i="5"/>
  <c r="G28" i="5"/>
  <c r="J28" i="5" s="1"/>
  <c r="Q28" i="5" s="1"/>
  <c r="S28" i="5" s="1"/>
  <c r="G29" i="5"/>
  <c r="G30" i="5"/>
  <c r="J30" i="5" l="1"/>
  <c r="J18" i="5"/>
  <c r="Q18" i="5" s="1"/>
  <c r="S18" i="5" s="1"/>
  <c r="U18" i="5" s="1"/>
  <c r="J6" i="5"/>
  <c r="Q6" i="5" s="1"/>
  <c r="S6" i="5" s="1"/>
  <c r="U6" i="5" s="1"/>
  <c r="V6" i="5" s="1"/>
  <c r="J29" i="5"/>
  <c r="Q29" i="5" s="1"/>
  <c r="S29" i="5" s="1"/>
  <c r="U29" i="5" s="1"/>
  <c r="V29" i="5" s="1"/>
  <c r="J17" i="5"/>
  <c r="Q17" i="5" s="1"/>
  <c r="S17" i="5" s="1"/>
  <c r="J5" i="5"/>
  <c r="Q5" i="5" s="1"/>
  <c r="S5" i="5" s="1"/>
  <c r="U5" i="5" s="1"/>
  <c r="V5" i="5" s="1"/>
  <c r="J24" i="5"/>
  <c r="Q24" i="5" s="1"/>
  <c r="S24" i="5" s="1"/>
  <c r="U24" i="5" s="1"/>
  <c r="V24" i="5" s="1"/>
  <c r="J23" i="5"/>
  <c r="Q23" i="5" s="1"/>
  <c r="S23" i="5" s="1"/>
  <c r="U23" i="5" s="1"/>
  <c r="V23" i="5" s="1"/>
  <c r="J22" i="5"/>
  <c r="Q22" i="5" s="1"/>
  <c r="S22" i="5" s="1"/>
  <c r="U22" i="5" s="1"/>
  <c r="V22" i="5" s="1"/>
  <c r="J10" i="5"/>
  <c r="Q10" i="5" s="1"/>
  <c r="S10" i="5" s="1"/>
  <c r="U10" i="5" s="1"/>
  <c r="V10" i="5" s="1"/>
  <c r="J11" i="5"/>
  <c r="Q11" i="5" s="1"/>
  <c r="S11" i="5" s="1"/>
  <c r="U11" i="5" s="1"/>
  <c r="V11" i="5" s="1"/>
  <c r="J9" i="5"/>
  <c r="Q9" i="5" s="1"/>
  <c r="S9" i="5" s="1"/>
  <c r="U9" i="5" s="1"/>
  <c r="V9" i="5" s="1"/>
  <c r="J21" i="5"/>
  <c r="Q21" i="5" s="1"/>
  <c r="S21" i="5" s="1"/>
  <c r="U21" i="5" s="1"/>
  <c r="V21" i="5" s="1"/>
  <c r="J8" i="5"/>
  <c r="Q8" i="5" s="1"/>
  <c r="S8" i="5" s="1"/>
  <c r="U8" i="5" s="1"/>
  <c r="V8" i="5" s="1"/>
  <c r="J27" i="5"/>
  <c r="Q27" i="5" s="1"/>
  <c r="S27" i="5" s="1"/>
  <c r="J15" i="5"/>
  <c r="Q15" i="5" s="1"/>
  <c r="S15" i="5" s="1"/>
  <c r="U15" i="5" s="1"/>
  <c r="V15" i="5" s="1"/>
  <c r="J3" i="5"/>
  <c r="Q3" i="5" s="1"/>
  <c r="S3" i="5" s="1"/>
  <c r="U3" i="5" s="1"/>
  <c r="V3" i="5" s="1"/>
  <c r="J26" i="5"/>
  <c r="Q26" i="5" s="1"/>
  <c r="S26" i="5" s="1"/>
  <c r="U26" i="5" s="1"/>
  <c r="V26" i="5" s="1"/>
  <c r="J25" i="5"/>
  <c r="Q25" i="5" s="1"/>
  <c r="S25" i="5" s="1"/>
  <c r="U25" i="5" s="1"/>
  <c r="V25" i="5" s="1"/>
  <c r="J13" i="5"/>
  <c r="Q13" i="5" s="1"/>
  <c r="S13" i="5" s="1"/>
  <c r="U13" i="5" s="1"/>
  <c r="V13" i="5" s="1"/>
  <c r="J12" i="5"/>
  <c r="Q12" i="5" s="1"/>
  <c r="S12" i="5" s="1"/>
  <c r="U12" i="5" s="1"/>
  <c r="V12" i="5" s="1"/>
  <c r="U16" i="5"/>
  <c r="V16" i="5" s="1"/>
  <c r="U17" i="5"/>
  <c r="V17" i="5" s="1"/>
  <c r="U4" i="5"/>
  <c r="V4" i="5" s="1"/>
  <c r="V19" i="5"/>
  <c r="V7" i="5"/>
  <c r="U27" i="5"/>
  <c r="V27" i="5" s="1"/>
  <c r="U28" i="5"/>
  <c r="V28" i="5" s="1"/>
  <c r="V18" i="5"/>
  <c r="J20" i="5"/>
  <c r="Q20" i="5" s="1"/>
  <c r="S20" i="5" s="1"/>
  <c r="U20" i="5" s="1"/>
  <c r="V20" i="5" s="1"/>
  <c r="J14" i="5"/>
  <c r="Q14" i="5" s="1"/>
  <c r="S14" i="5" s="1"/>
  <c r="U14" i="5" s="1"/>
  <c r="V14" i="5" s="1"/>
  <c r="I2" i="5" l="1"/>
  <c r="M2" i="5"/>
  <c r="N2" i="5" s="1"/>
  <c r="R2" i="5" s="1"/>
  <c r="T2" i="5" s="1"/>
  <c r="G2" i="5"/>
  <c r="J2" i="5" l="1"/>
  <c r="Q2" i="5" s="1"/>
  <c r="S2" i="5" s="1"/>
  <c r="U2" i="5" s="1"/>
  <c r="V2" i="5" s="1"/>
  <c r="E19" i="6"/>
  <c r="F19" i="6"/>
  <c r="E18" i="6"/>
  <c r="F18" i="6" s="1"/>
  <c r="F29" i="6"/>
  <c r="F5" i="6"/>
  <c r="F14" i="6"/>
  <c r="F15" i="6"/>
  <c r="F16" i="6"/>
  <c r="E20" i="6"/>
  <c r="F20" i="6" s="1"/>
  <c r="E21" i="6"/>
  <c r="F21" i="6" s="1"/>
  <c r="E22" i="6"/>
  <c r="F22" i="6" s="1"/>
  <c r="E23" i="6"/>
  <c r="F23" i="6" s="1"/>
  <c r="E24" i="6"/>
  <c r="F24" i="6" s="1"/>
  <c r="E25" i="6"/>
  <c r="F25" i="6" s="1"/>
  <c r="E26" i="6"/>
  <c r="F26" i="6" s="1"/>
  <c r="E27" i="6"/>
  <c r="F27" i="6" s="1"/>
  <c r="E28" i="6"/>
  <c r="F28" i="6" s="1"/>
  <c r="E29" i="6"/>
  <c r="E3" i="6"/>
  <c r="F3" i="6" s="1"/>
  <c r="E4" i="6"/>
  <c r="F4" i="6" s="1"/>
  <c r="E5" i="6"/>
  <c r="E6" i="6"/>
  <c r="F6" i="6" s="1"/>
  <c r="E7" i="6"/>
  <c r="F7" i="6" s="1"/>
  <c r="E8" i="6"/>
  <c r="F8" i="6" s="1"/>
  <c r="E9" i="6"/>
  <c r="F9" i="6" s="1"/>
  <c r="E10" i="6"/>
  <c r="F10" i="6" s="1"/>
  <c r="E11" i="6"/>
  <c r="F11" i="6" s="1"/>
  <c r="E12" i="6"/>
  <c r="F12" i="6" s="1"/>
  <c r="E13" i="6"/>
  <c r="F13" i="6" s="1"/>
  <c r="E14" i="6"/>
  <c r="E15" i="6"/>
  <c r="E16" i="6"/>
  <c r="E17" i="6"/>
  <c r="F17" i="6" s="1"/>
  <c r="E2" i="6"/>
  <c r="F2" i="6" s="1"/>
</calcChain>
</file>

<file path=xl/sharedStrings.xml><?xml version="1.0" encoding="utf-8"?>
<sst xmlns="http://schemas.openxmlformats.org/spreadsheetml/2006/main" count="721" uniqueCount="139">
  <si>
    <t>Year</t>
  </si>
  <si>
    <t>SiteName</t>
  </si>
  <si>
    <t>State</t>
  </si>
  <si>
    <t>Texture</t>
  </si>
  <si>
    <t>Soil_pH</t>
  </si>
  <si>
    <t>O.M</t>
  </si>
  <si>
    <t>P_Kg.A</t>
  </si>
  <si>
    <t>K_Kg.A</t>
  </si>
  <si>
    <t>Ca_Kg.A</t>
  </si>
  <si>
    <t>Mg_Kg.A</t>
  </si>
  <si>
    <t>Zn_Kg.A</t>
  </si>
  <si>
    <t>Mn_Kg.A</t>
  </si>
  <si>
    <t>Cu_kg.A</t>
  </si>
  <si>
    <t>B_Kg.A</t>
  </si>
  <si>
    <t>Na_Kg.A</t>
  </si>
  <si>
    <t>NO2N_ppm</t>
  </si>
  <si>
    <t>C_Kg.A</t>
  </si>
  <si>
    <t>N_Kg.A</t>
  </si>
  <si>
    <t>CNR</t>
  </si>
  <si>
    <t>Carolina Sandhills National Wildlife Refuge</t>
  </si>
  <si>
    <t>SC</t>
  </si>
  <si>
    <t>Sand</t>
  </si>
  <si>
    <t>Audubon Silver Bluff Sanctuary</t>
  </si>
  <si>
    <t>Goodale State Park</t>
  </si>
  <si>
    <t>Aiken Gopher Tortoise Heritage Perserve</t>
  </si>
  <si>
    <t>Janet Harrison High Pond Heritage Preserve</t>
  </si>
  <si>
    <t>Wormsloe Historic State Park</t>
  </si>
  <si>
    <t>GA</t>
  </si>
  <si>
    <t>LoamySand</t>
  </si>
  <si>
    <t>Catawba County, Riverbend Park</t>
  </si>
  <si>
    <t>NC</t>
  </si>
  <si>
    <t>William B. Umstead State Park</t>
  </si>
  <si>
    <t>SandyLoam</t>
  </si>
  <si>
    <t>UNC's campus-Mason Farm</t>
  </si>
  <si>
    <t>Jordan Lake Farrington</t>
  </si>
  <si>
    <t>Sandhills Gamelands</t>
  </si>
  <si>
    <t>Seneca Private Farm</t>
  </si>
  <si>
    <t>Lexington WMA</t>
  </si>
  <si>
    <t>OK</t>
  </si>
  <si>
    <t>Clemson Experimental Forest</t>
  </si>
  <si>
    <t>Sandy Hollow WMA</t>
  </si>
  <si>
    <t>LA</t>
  </si>
  <si>
    <t>Ordway-Swisher Biological Station</t>
  </si>
  <si>
    <t>FL</t>
  </si>
  <si>
    <t>Clemson Organic Farm</t>
  </si>
  <si>
    <t>Hottonia Bottoms Preserve</t>
  </si>
  <si>
    <t>Pontotoc Ridge Preserve</t>
  </si>
  <si>
    <t>Engling WMA</t>
  </si>
  <si>
    <t>TX</t>
  </si>
  <si>
    <t>Kisatchie National Forest</t>
  </si>
  <si>
    <t>Lake Wauburg</t>
  </si>
  <si>
    <t>Disney Wilderness Preserve</t>
  </si>
  <si>
    <t>Edisto Bear Island</t>
  </si>
  <si>
    <t>Wetlands Conservation Park</t>
  </si>
  <si>
    <t>Geneva WMA</t>
  </si>
  <si>
    <t>AL</t>
  </si>
  <si>
    <t>Geneva State Forest</t>
  </si>
  <si>
    <t>StressType</t>
  </si>
  <si>
    <t>Xeric</t>
  </si>
  <si>
    <t>Mesic</t>
  </si>
  <si>
    <t>CSH</t>
  </si>
  <si>
    <t>ASBS</t>
  </si>
  <si>
    <t>GSP</t>
  </si>
  <si>
    <t>AGTP</t>
  </si>
  <si>
    <t>JHP</t>
  </si>
  <si>
    <t>WHSP</t>
  </si>
  <si>
    <t>CCRP</t>
  </si>
  <si>
    <t>WUSP</t>
  </si>
  <si>
    <t>MFBR</t>
  </si>
  <si>
    <t>JLF</t>
  </si>
  <si>
    <t>SHGL</t>
  </si>
  <si>
    <t>SPF</t>
  </si>
  <si>
    <t>LWMA</t>
  </si>
  <si>
    <t>CEF</t>
  </si>
  <si>
    <t>SWMA</t>
  </si>
  <si>
    <t>OSBS</t>
  </si>
  <si>
    <t>COF</t>
  </si>
  <si>
    <t>HBP</t>
  </si>
  <si>
    <t>PRP</t>
  </si>
  <si>
    <t>EWMA</t>
  </si>
  <si>
    <t>KNF</t>
  </si>
  <si>
    <t>LWB</t>
  </si>
  <si>
    <t>DWP</t>
  </si>
  <si>
    <t>EBI</t>
  </si>
  <si>
    <t>WCP</t>
  </si>
  <si>
    <t>GWMA</t>
  </si>
  <si>
    <t>GSF</t>
  </si>
  <si>
    <t>Fresh_weight</t>
  </si>
  <si>
    <t>Dry_weight</t>
  </si>
  <si>
    <t>Moisture</t>
  </si>
  <si>
    <t>Moisture%</t>
  </si>
  <si>
    <t>SOF</t>
  </si>
  <si>
    <t>Simpson Orgnic Farm</t>
  </si>
  <si>
    <t>Simpson Organic Farm</t>
  </si>
  <si>
    <t>Silt+Clay</t>
  </si>
  <si>
    <t>Clay</t>
  </si>
  <si>
    <t>Silt</t>
  </si>
  <si>
    <t>Loamy Sand</t>
  </si>
  <si>
    <t>Blank</t>
  </si>
  <si>
    <t>Sites</t>
  </si>
  <si>
    <t>Temp (R40s)</t>
  </si>
  <si>
    <t>Temp (R2h)</t>
  </si>
  <si>
    <t>Rc40s</t>
  </si>
  <si>
    <t>R2h</t>
  </si>
  <si>
    <t>Rc2h</t>
  </si>
  <si>
    <t>R40s_1</t>
  </si>
  <si>
    <t>R40s_2</t>
  </si>
  <si>
    <t>R40s_3</t>
  </si>
  <si>
    <t>R40s_Average</t>
  </si>
  <si>
    <t>Initial_weight (g)</t>
  </si>
  <si>
    <t>Blank40s</t>
  </si>
  <si>
    <t>Blank2h</t>
  </si>
  <si>
    <t>Final Rc40s</t>
  </si>
  <si>
    <t>Final Rc2h</t>
  </si>
  <si>
    <t>Temp_correction</t>
  </si>
  <si>
    <t>Latitude</t>
  </si>
  <si>
    <t>Longitude</t>
  </si>
  <si>
    <t>Metric</t>
  </si>
  <si>
    <t>Grouping</t>
  </si>
  <si>
    <t>Bacterial (16S)</t>
  </si>
  <si>
    <t>Fungal (ITS)</t>
  </si>
  <si>
    <t>P-value</t>
  </si>
  <si>
    <t>Sig.</t>
  </si>
  <si>
    <t>Adj. P-value</t>
  </si>
  <si>
    <t>FDR Sig.</t>
  </si>
  <si>
    <t>ACE</t>
  </si>
  <si>
    <t>ns</t>
  </si>
  <si>
    <t>*</t>
  </si>
  <si>
    <t>BergerParker</t>
  </si>
  <si>
    <t>Chao1</t>
  </si>
  <si>
    <t>Evenness</t>
  </si>
  <si>
    <t>FaithPD</t>
  </si>
  <si>
    <t>Fisher</t>
  </si>
  <si>
    <t>**</t>
  </si>
  <si>
    <t>Observed</t>
  </si>
  <si>
    <t>Shannon</t>
  </si>
  <si>
    <t>Simpson</t>
  </si>
  <si>
    <t>***</t>
  </si>
  <si>
    <t>Texture (M*X)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</si>
</sst>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1" fontId="3" fillId="0" borderId="4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FE4E-2E03-401F-9656-EA791CBFB2E2}">
  <dimension ref="A1:H29"/>
  <sheetViews>
    <sheetView workbookViewId="0">
      <selection activeCell="D34" sqref="D34"/>
    </sheetView>
  </sheetViews>
  <sheetFormatPr defaultRowHeight="15" x14ac:dyDescent="0.25"/>
  <cols>
    <col min="2" max="2" width="35.140625" customWidth="1"/>
    <col min="3" max="4" width="9.140625" style="1"/>
    <col min="5" max="6" width="12.85546875" customWidth="1"/>
    <col min="12" max="12" width="49.28515625" customWidth="1"/>
  </cols>
  <sheetData>
    <row r="1" spans="1:8" x14ac:dyDescent="0.25">
      <c r="A1" t="s">
        <v>99</v>
      </c>
      <c r="B1" t="s">
        <v>1</v>
      </c>
      <c r="C1" s="1" t="s">
        <v>2</v>
      </c>
      <c r="D1" s="1" t="s">
        <v>0</v>
      </c>
      <c r="E1" s="1" t="s">
        <v>57</v>
      </c>
      <c r="F1" s="1" t="s">
        <v>3</v>
      </c>
      <c r="G1" t="s">
        <v>115</v>
      </c>
      <c r="H1" t="s">
        <v>116</v>
      </c>
    </row>
    <row r="2" spans="1:8" x14ac:dyDescent="0.25">
      <c r="A2" t="s">
        <v>60</v>
      </c>
      <c r="B2" t="s">
        <v>19</v>
      </c>
      <c r="C2" s="1" t="s">
        <v>20</v>
      </c>
      <c r="D2" s="1">
        <v>2024</v>
      </c>
      <c r="E2" s="1" t="s">
        <v>58</v>
      </c>
      <c r="F2" s="1" t="s">
        <v>21</v>
      </c>
      <c r="G2">
        <v>34.523111</v>
      </c>
      <c r="H2">
        <v>-80.225306000000003</v>
      </c>
    </row>
    <row r="3" spans="1:8" x14ac:dyDescent="0.25">
      <c r="A3" t="s">
        <v>61</v>
      </c>
      <c r="B3" t="s">
        <v>22</v>
      </c>
      <c r="C3" s="1" t="s">
        <v>20</v>
      </c>
      <c r="D3" s="1">
        <v>2024</v>
      </c>
      <c r="E3" s="1" t="s">
        <v>58</v>
      </c>
      <c r="F3" s="1" t="s">
        <v>21</v>
      </c>
      <c r="G3">
        <v>33.323796000000002</v>
      </c>
      <c r="H3">
        <v>-81.847272000000004</v>
      </c>
    </row>
    <row r="4" spans="1:8" x14ac:dyDescent="0.25">
      <c r="A4" t="s">
        <v>62</v>
      </c>
      <c r="B4" t="s">
        <v>23</v>
      </c>
      <c r="C4" s="1" t="s">
        <v>20</v>
      </c>
      <c r="D4" s="1">
        <v>2024</v>
      </c>
      <c r="E4" s="1" t="s">
        <v>58</v>
      </c>
      <c r="F4" s="1" t="s">
        <v>21</v>
      </c>
      <c r="G4">
        <v>34.285248000000003</v>
      </c>
      <c r="H4">
        <v>-80.523360999999994</v>
      </c>
    </row>
    <row r="5" spans="1:8" x14ac:dyDescent="0.25">
      <c r="A5" t="s">
        <v>63</v>
      </c>
      <c r="B5" t="s">
        <v>24</v>
      </c>
      <c r="C5" s="1" t="s">
        <v>20</v>
      </c>
      <c r="D5" s="1">
        <v>2024</v>
      </c>
      <c r="E5" s="1" t="s">
        <v>58</v>
      </c>
      <c r="F5" s="1" t="s">
        <v>21</v>
      </c>
      <c r="G5">
        <v>33.504582999999997</v>
      </c>
      <c r="H5">
        <v>-81.414500000000004</v>
      </c>
    </row>
    <row r="6" spans="1:8" x14ac:dyDescent="0.25">
      <c r="A6" t="s">
        <v>64</v>
      </c>
      <c r="B6" t="s">
        <v>25</v>
      </c>
      <c r="C6" s="1" t="s">
        <v>20</v>
      </c>
      <c r="D6" s="1">
        <v>2024</v>
      </c>
      <c r="E6" s="1" t="s">
        <v>59</v>
      </c>
      <c r="F6" s="1" t="s">
        <v>21</v>
      </c>
      <c r="G6">
        <v>33.825054999999999</v>
      </c>
      <c r="H6">
        <v>-81.586363000000006</v>
      </c>
    </row>
    <row r="7" spans="1:8" x14ac:dyDescent="0.25">
      <c r="A7" t="s">
        <v>65</v>
      </c>
      <c r="B7" t="s">
        <v>26</v>
      </c>
      <c r="C7" s="1" t="s">
        <v>27</v>
      </c>
      <c r="D7" s="1">
        <v>2024</v>
      </c>
      <c r="E7" s="1" t="s">
        <v>59</v>
      </c>
      <c r="F7" s="1" t="s">
        <v>28</v>
      </c>
      <c r="G7" s="1">
        <v>31.967721999999998</v>
      </c>
      <c r="H7" s="1">
        <v>-81.069582999999994</v>
      </c>
    </row>
    <row r="8" spans="1:8" x14ac:dyDescent="0.25">
      <c r="A8" t="s">
        <v>66</v>
      </c>
      <c r="B8" t="s">
        <v>29</v>
      </c>
      <c r="C8" s="1" t="s">
        <v>30</v>
      </c>
      <c r="D8" s="1">
        <v>2024</v>
      </c>
      <c r="E8" s="1" t="s">
        <v>59</v>
      </c>
      <c r="F8" s="1" t="s">
        <v>28</v>
      </c>
      <c r="G8">
        <v>35.811821999999999</v>
      </c>
      <c r="H8">
        <v>-81.175338999999994</v>
      </c>
    </row>
    <row r="9" spans="1:8" x14ac:dyDescent="0.25">
      <c r="A9" t="s">
        <v>67</v>
      </c>
      <c r="B9" t="s">
        <v>31</v>
      </c>
      <c r="C9" s="1" t="s">
        <v>30</v>
      </c>
      <c r="D9" s="1">
        <v>2024</v>
      </c>
      <c r="E9" s="1" t="s">
        <v>59</v>
      </c>
      <c r="F9" s="1" t="s">
        <v>32</v>
      </c>
      <c r="G9">
        <v>35.870072999999998</v>
      </c>
      <c r="H9">
        <v>-78.761611000000002</v>
      </c>
    </row>
    <row r="10" spans="1:8" x14ac:dyDescent="0.25">
      <c r="A10" t="s">
        <v>68</v>
      </c>
      <c r="B10" t="s">
        <v>33</v>
      </c>
      <c r="C10" s="1" t="s">
        <v>30</v>
      </c>
      <c r="D10" s="1">
        <v>2024</v>
      </c>
      <c r="E10" s="1" t="s">
        <v>59</v>
      </c>
      <c r="F10" s="1" t="s">
        <v>28</v>
      </c>
      <c r="G10">
        <v>35.885587000000001</v>
      </c>
      <c r="H10">
        <v>-79.018195000000006</v>
      </c>
    </row>
    <row r="11" spans="1:8" x14ac:dyDescent="0.25">
      <c r="A11" t="s">
        <v>69</v>
      </c>
      <c r="B11" t="s">
        <v>34</v>
      </c>
      <c r="C11" s="1" t="s">
        <v>30</v>
      </c>
      <c r="D11" s="1">
        <v>2024</v>
      </c>
      <c r="E11" s="1" t="s">
        <v>59</v>
      </c>
      <c r="F11" s="1" t="s">
        <v>28</v>
      </c>
      <c r="G11">
        <v>35.801941999999997</v>
      </c>
      <c r="H11">
        <v>-79.015928000000002</v>
      </c>
    </row>
    <row r="12" spans="1:8" x14ac:dyDescent="0.25">
      <c r="A12" t="s">
        <v>70</v>
      </c>
      <c r="B12" t="s">
        <v>35</v>
      </c>
      <c r="C12" s="1" t="s">
        <v>30</v>
      </c>
      <c r="D12" s="1">
        <v>2024</v>
      </c>
      <c r="E12" s="1" t="s">
        <v>58</v>
      </c>
      <c r="F12" s="1" t="s">
        <v>32</v>
      </c>
      <c r="G12">
        <v>34.988312999999998</v>
      </c>
      <c r="H12">
        <v>-79.623062000000004</v>
      </c>
    </row>
    <row r="13" spans="1:8" x14ac:dyDescent="0.25">
      <c r="A13" t="s">
        <v>71</v>
      </c>
      <c r="B13" t="s">
        <v>36</v>
      </c>
      <c r="C13" s="1" t="s">
        <v>20</v>
      </c>
      <c r="D13" s="1">
        <v>2023</v>
      </c>
      <c r="E13" s="1" t="s">
        <v>59</v>
      </c>
      <c r="F13" s="1" t="s">
        <v>28</v>
      </c>
      <c r="G13">
        <v>34.726419999999997</v>
      </c>
      <c r="H13">
        <v>-83.007810000000006</v>
      </c>
    </row>
    <row r="14" spans="1:8" x14ac:dyDescent="0.25">
      <c r="A14" t="s">
        <v>72</v>
      </c>
      <c r="B14" t="s">
        <v>37</v>
      </c>
      <c r="C14" s="1" t="s">
        <v>38</v>
      </c>
      <c r="D14" s="1">
        <v>2023</v>
      </c>
      <c r="E14" s="1" t="s">
        <v>58</v>
      </c>
      <c r="F14" s="1" t="s">
        <v>32</v>
      </c>
      <c r="G14">
        <v>35.058805999999997</v>
      </c>
      <c r="H14">
        <v>-97.194972000000007</v>
      </c>
    </row>
    <row r="15" spans="1:8" x14ac:dyDescent="0.25">
      <c r="A15" t="s">
        <v>73</v>
      </c>
      <c r="B15" t="s">
        <v>39</v>
      </c>
      <c r="C15" s="1" t="s">
        <v>20</v>
      </c>
      <c r="D15" s="1">
        <v>2023</v>
      </c>
      <c r="E15" s="1" t="s">
        <v>59</v>
      </c>
      <c r="F15" s="1" t="s">
        <v>32</v>
      </c>
      <c r="G15">
        <v>34.735284700000001</v>
      </c>
      <c r="H15">
        <v>-82.856946500000006</v>
      </c>
    </row>
    <row r="16" spans="1:8" x14ac:dyDescent="0.25">
      <c r="A16" t="s">
        <v>74</v>
      </c>
      <c r="B16" t="s">
        <v>40</v>
      </c>
      <c r="C16" s="1" t="s">
        <v>41</v>
      </c>
      <c r="D16" s="1">
        <v>2023</v>
      </c>
      <c r="E16" s="1" t="s">
        <v>58</v>
      </c>
      <c r="F16" s="1" t="s">
        <v>32</v>
      </c>
      <c r="G16" s="1">
        <v>30.848361000000001</v>
      </c>
      <c r="H16" s="1">
        <v>-90.394971999999996</v>
      </c>
    </row>
    <row r="17" spans="1:8" x14ac:dyDescent="0.25">
      <c r="A17" t="s">
        <v>75</v>
      </c>
      <c r="B17" t="s">
        <v>42</v>
      </c>
      <c r="C17" s="1" t="s">
        <v>43</v>
      </c>
      <c r="D17" s="1">
        <v>2023</v>
      </c>
      <c r="E17" s="1" t="s">
        <v>58</v>
      </c>
      <c r="F17" s="1" t="s">
        <v>21</v>
      </c>
      <c r="G17" s="1">
        <v>29.675249999999998</v>
      </c>
      <c r="H17" s="1">
        <v>-82.010278</v>
      </c>
    </row>
    <row r="18" spans="1:8" x14ac:dyDescent="0.25">
      <c r="A18" t="s">
        <v>76</v>
      </c>
      <c r="B18" t="s">
        <v>44</v>
      </c>
      <c r="C18" s="1" t="s">
        <v>20</v>
      </c>
      <c r="D18" s="1">
        <v>2023</v>
      </c>
      <c r="E18" s="1" t="s">
        <v>59</v>
      </c>
      <c r="F18" s="1" t="s">
        <v>32</v>
      </c>
      <c r="G18">
        <v>34.672170000000001</v>
      </c>
      <c r="H18">
        <v>-82.846530000000001</v>
      </c>
    </row>
    <row r="19" spans="1:8" x14ac:dyDescent="0.25">
      <c r="A19" t="s">
        <v>91</v>
      </c>
      <c r="B19" t="s">
        <v>93</v>
      </c>
      <c r="C19" s="1" t="s">
        <v>20</v>
      </c>
      <c r="D19" s="1">
        <v>2023</v>
      </c>
      <c r="E19" s="1" t="s">
        <v>59</v>
      </c>
      <c r="F19" s="1" t="s">
        <v>97</v>
      </c>
      <c r="G19">
        <v>34.622999999999998</v>
      </c>
      <c r="H19">
        <v>-82.729690000000005</v>
      </c>
    </row>
    <row r="20" spans="1:8" x14ac:dyDescent="0.25">
      <c r="A20" t="s">
        <v>77</v>
      </c>
      <c r="B20" t="s">
        <v>45</v>
      </c>
      <c r="C20" s="1" t="s">
        <v>38</v>
      </c>
      <c r="D20" s="1">
        <v>2023</v>
      </c>
      <c r="E20" s="1" t="s">
        <v>59</v>
      </c>
      <c r="F20" s="1" t="s">
        <v>32</v>
      </c>
      <c r="G20" s="1">
        <v>34.156582999999998</v>
      </c>
      <c r="H20" s="1">
        <v>-95.953693999999999</v>
      </c>
    </row>
    <row r="21" spans="1:8" x14ac:dyDescent="0.25">
      <c r="A21" t="s">
        <v>78</v>
      </c>
      <c r="B21" t="s">
        <v>46</v>
      </c>
      <c r="C21" s="1" t="s">
        <v>38</v>
      </c>
      <c r="D21" s="1">
        <v>2023</v>
      </c>
      <c r="E21" s="1" t="s">
        <v>58</v>
      </c>
      <c r="F21" s="1" t="s">
        <v>32</v>
      </c>
      <c r="G21" s="1">
        <v>34.510055999999999</v>
      </c>
      <c r="H21" s="1">
        <v>-96.610360999999997</v>
      </c>
    </row>
    <row r="22" spans="1:8" x14ac:dyDescent="0.25">
      <c r="A22" t="s">
        <v>79</v>
      </c>
      <c r="B22" t="s">
        <v>47</v>
      </c>
      <c r="C22" s="1" t="s">
        <v>48</v>
      </c>
      <c r="D22" s="1">
        <v>2023</v>
      </c>
      <c r="E22" s="1" t="s">
        <v>58</v>
      </c>
      <c r="F22" s="1" t="s">
        <v>32</v>
      </c>
      <c r="G22" s="1">
        <v>31.979028</v>
      </c>
      <c r="H22" s="1">
        <v>-95.882361000000003</v>
      </c>
    </row>
    <row r="23" spans="1:8" x14ac:dyDescent="0.25">
      <c r="A23" t="s">
        <v>80</v>
      </c>
      <c r="B23" t="s">
        <v>49</v>
      </c>
      <c r="C23" s="1" t="s">
        <v>41</v>
      </c>
      <c r="D23" s="1">
        <v>2023</v>
      </c>
      <c r="E23" s="1" t="s">
        <v>58</v>
      </c>
      <c r="F23" s="1" t="s">
        <v>28</v>
      </c>
      <c r="G23" s="1">
        <v>31.475999999999999</v>
      </c>
      <c r="H23" s="1">
        <v>-93.157556</v>
      </c>
    </row>
    <row r="24" spans="1:8" x14ac:dyDescent="0.25">
      <c r="A24" t="s">
        <v>81</v>
      </c>
      <c r="B24" t="s">
        <v>50</v>
      </c>
      <c r="C24" s="1" t="s">
        <v>43</v>
      </c>
      <c r="D24" s="1">
        <v>2023</v>
      </c>
      <c r="E24" s="1" t="s">
        <v>59</v>
      </c>
      <c r="F24" s="1" t="s">
        <v>21</v>
      </c>
      <c r="G24" s="1">
        <v>29.523555999999999</v>
      </c>
      <c r="H24" s="1">
        <v>-82.297583000000003</v>
      </c>
    </row>
    <row r="25" spans="1:8" x14ac:dyDescent="0.25">
      <c r="A25" t="s">
        <v>82</v>
      </c>
      <c r="B25" t="s">
        <v>51</v>
      </c>
      <c r="C25" s="1" t="s">
        <v>43</v>
      </c>
      <c r="D25" s="1">
        <v>2023</v>
      </c>
      <c r="E25" s="1" t="s">
        <v>58</v>
      </c>
      <c r="F25" s="1" t="s">
        <v>21</v>
      </c>
      <c r="G25" s="1">
        <v>28.043944</v>
      </c>
      <c r="H25" s="1">
        <v>-81.393638999999993</v>
      </c>
    </row>
    <row r="26" spans="1:8" x14ac:dyDescent="0.25">
      <c r="A26" t="s">
        <v>83</v>
      </c>
      <c r="B26" t="s">
        <v>52</v>
      </c>
      <c r="C26" s="1" t="s">
        <v>20</v>
      </c>
      <c r="D26" s="1">
        <v>2023</v>
      </c>
      <c r="E26" s="1" t="s">
        <v>59</v>
      </c>
      <c r="F26" s="1" t="s">
        <v>21</v>
      </c>
      <c r="G26" s="1">
        <v>32.612631999999998</v>
      </c>
      <c r="H26" s="1">
        <v>-80.434513999999993</v>
      </c>
    </row>
    <row r="27" spans="1:8" x14ac:dyDescent="0.25">
      <c r="A27" t="s">
        <v>84</v>
      </c>
      <c r="B27" t="s">
        <v>53</v>
      </c>
      <c r="C27" s="1" t="s">
        <v>43</v>
      </c>
      <c r="D27" s="1">
        <v>2023</v>
      </c>
      <c r="E27" s="1" t="s">
        <v>59</v>
      </c>
      <c r="F27" s="1" t="s">
        <v>21</v>
      </c>
      <c r="G27" s="1">
        <v>30.294416999999999</v>
      </c>
      <c r="H27" s="1">
        <v>-85.927499999999995</v>
      </c>
    </row>
    <row r="28" spans="1:8" x14ac:dyDescent="0.25">
      <c r="A28" t="s">
        <v>85</v>
      </c>
      <c r="B28" t="s">
        <v>54</v>
      </c>
      <c r="C28" s="1" t="s">
        <v>55</v>
      </c>
      <c r="D28" s="1">
        <v>2023</v>
      </c>
      <c r="E28" s="1" t="s">
        <v>59</v>
      </c>
      <c r="F28" s="1" t="s">
        <v>32</v>
      </c>
      <c r="G28" s="1">
        <v>31.116693999999999</v>
      </c>
      <c r="H28" s="1">
        <v>-86.174971999999997</v>
      </c>
    </row>
    <row r="29" spans="1:8" x14ac:dyDescent="0.25">
      <c r="A29" t="s">
        <v>86</v>
      </c>
      <c r="B29" t="s">
        <v>56</v>
      </c>
      <c r="C29" s="1" t="s">
        <v>55</v>
      </c>
      <c r="D29" s="1">
        <v>2023</v>
      </c>
      <c r="E29" s="1" t="s">
        <v>59</v>
      </c>
      <c r="F29" s="1" t="s">
        <v>32</v>
      </c>
      <c r="G29" s="1">
        <v>31.102194000000001</v>
      </c>
      <c r="H29" s="1">
        <v>-86.179056000000003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89C32-D08D-42B1-8E97-2A42773EF5B5}">
  <dimension ref="A1:Q28"/>
  <sheetViews>
    <sheetView workbookViewId="0"/>
  </sheetViews>
  <sheetFormatPr defaultRowHeight="15" x14ac:dyDescent="0.25"/>
  <cols>
    <col min="1" max="1" width="8.85546875" style="1" customWidth="1"/>
    <col min="2" max="2" width="43.85546875" style="1" customWidth="1"/>
    <col min="3" max="17" width="9.140625" style="1"/>
  </cols>
  <sheetData>
    <row r="1" spans="1:17" x14ac:dyDescent="0.25">
      <c r="A1" s="1" t="s">
        <v>99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</row>
    <row r="2" spans="1:17" x14ac:dyDescent="0.25">
      <c r="A2" s="1" t="s">
        <v>60</v>
      </c>
      <c r="B2" s="1" t="s">
        <v>19</v>
      </c>
      <c r="C2" s="1">
        <v>5</v>
      </c>
      <c r="D2" s="1">
        <v>2.0099999999999998</v>
      </c>
      <c r="E2" s="1">
        <v>4.99</v>
      </c>
      <c r="F2" s="1">
        <v>15.42</v>
      </c>
      <c r="G2" s="1">
        <v>45.36</v>
      </c>
      <c r="H2" s="1">
        <v>15.42</v>
      </c>
      <c r="I2" s="1">
        <v>0.64</v>
      </c>
      <c r="J2" s="1">
        <v>2.27</v>
      </c>
      <c r="K2" s="1">
        <v>0.14000000000000001</v>
      </c>
      <c r="L2" s="1">
        <v>0.73</v>
      </c>
      <c r="M2" s="1">
        <v>8.16</v>
      </c>
      <c r="N2" s="1">
        <v>0</v>
      </c>
      <c r="O2" s="1">
        <v>367103.1</v>
      </c>
      <c r="P2" s="1">
        <v>12207.39</v>
      </c>
      <c r="Q2" s="1">
        <v>30.072202170000001</v>
      </c>
    </row>
    <row r="3" spans="1:17" x14ac:dyDescent="0.25">
      <c r="A3" s="1" t="s">
        <v>61</v>
      </c>
      <c r="B3" s="1" t="s">
        <v>22</v>
      </c>
      <c r="C3" s="1">
        <v>4.9000000000000004</v>
      </c>
      <c r="D3" s="1">
        <v>1.79</v>
      </c>
      <c r="E3" s="1">
        <v>11.79</v>
      </c>
      <c r="F3" s="1">
        <v>13.15</v>
      </c>
      <c r="G3" s="1">
        <v>60.33</v>
      </c>
      <c r="H3" s="1">
        <v>8.16</v>
      </c>
      <c r="I3" s="1">
        <v>2.31</v>
      </c>
      <c r="J3" s="1">
        <v>24.49</v>
      </c>
      <c r="K3" s="1">
        <v>0.23</v>
      </c>
      <c r="L3" s="1">
        <v>0.68</v>
      </c>
      <c r="M3" s="1">
        <v>7.71</v>
      </c>
      <c r="N3" s="1">
        <v>1</v>
      </c>
      <c r="O3" s="1">
        <v>696306</v>
      </c>
      <c r="P3" s="1">
        <v>27984.45</v>
      </c>
      <c r="Q3" s="1">
        <v>24.88188976</v>
      </c>
    </row>
    <row r="4" spans="1:17" x14ac:dyDescent="0.25">
      <c r="A4" s="1" t="s">
        <v>62</v>
      </c>
      <c r="B4" s="1" t="s">
        <v>23</v>
      </c>
      <c r="C4" s="1">
        <v>4.8</v>
      </c>
      <c r="D4" s="1">
        <v>1.02</v>
      </c>
      <c r="E4" s="1">
        <v>7.26</v>
      </c>
      <c r="F4" s="1">
        <v>8.16</v>
      </c>
      <c r="G4" s="1">
        <v>36.74</v>
      </c>
      <c r="H4" s="1">
        <v>6.8</v>
      </c>
      <c r="I4" s="1">
        <v>0.27</v>
      </c>
      <c r="J4" s="1">
        <v>1.81</v>
      </c>
      <c r="K4" s="1">
        <v>0.18</v>
      </c>
      <c r="L4" s="1">
        <v>0.77</v>
      </c>
      <c r="M4" s="1">
        <v>7.26</v>
      </c>
      <c r="N4" s="1">
        <v>1</v>
      </c>
      <c r="O4" s="1">
        <v>180687</v>
      </c>
      <c r="P4" s="1">
        <v>4124.9520000000002</v>
      </c>
      <c r="Q4" s="1">
        <v>43.803418800000003</v>
      </c>
    </row>
    <row r="5" spans="1:17" x14ac:dyDescent="0.25">
      <c r="A5" s="1" t="s">
        <v>63</v>
      </c>
      <c r="B5" s="1" t="s">
        <v>24</v>
      </c>
      <c r="C5" s="1">
        <v>5.3</v>
      </c>
      <c r="D5" s="1">
        <v>1.54</v>
      </c>
      <c r="E5" s="1">
        <v>5.44</v>
      </c>
      <c r="F5" s="1">
        <v>14.06</v>
      </c>
      <c r="G5" s="1">
        <v>78.02</v>
      </c>
      <c r="H5" s="1">
        <v>13.15</v>
      </c>
      <c r="I5" s="1">
        <v>0.5</v>
      </c>
      <c r="J5" s="1">
        <v>6.35</v>
      </c>
      <c r="K5" s="1">
        <v>0.18</v>
      </c>
      <c r="L5" s="1">
        <v>1.22</v>
      </c>
      <c r="M5" s="1">
        <v>10.43</v>
      </c>
      <c r="N5" s="1">
        <v>0</v>
      </c>
      <c r="O5" s="1">
        <v>401477.7</v>
      </c>
      <c r="P5" s="1">
        <v>7359.69</v>
      </c>
      <c r="Q5" s="1">
        <v>54.550898199999999</v>
      </c>
    </row>
    <row r="6" spans="1:17" x14ac:dyDescent="0.25">
      <c r="A6" s="1" t="s">
        <v>64</v>
      </c>
      <c r="B6" s="1" t="s">
        <v>25</v>
      </c>
      <c r="C6" s="1">
        <v>5.3</v>
      </c>
      <c r="D6" s="1">
        <v>1.93</v>
      </c>
      <c r="E6" s="1">
        <v>10.43</v>
      </c>
      <c r="F6" s="1">
        <v>19.5</v>
      </c>
      <c r="G6" s="1">
        <v>154.22</v>
      </c>
      <c r="H6" s="1">
        <v>25.4</v>
      </c>
      <c r="I6" s="1">
        <v>1.0900000000000001</v>
      </c>
      <c r="J6" s="1">
        <v>4.99</v>
      </c>
      <c r="K6" s="1">
        <v>0.14000000000000001</v>
      </c>
      <c r="L6" s="1">
        <v>1.41</v>
      </c>
      <c r="M6" s="1">
        <v>9.07</v>
      </c>
      <c r="N6" s="1">
        <v>4</v>
      </c>
      <c r="O6" s="1">
        <v>337135.5</v>
      </c>
      <c r="P6" s="1">
        <v>9430.98</v>
      </c>
      <c r="Q6" s="1">
        <v>35.747663549999999</v>
      </c>
    </row>
    <row r="7" spans="1:17" x14ac:dyDescent="0.25">
      <c r="A7" s="1" t="s">
        <v>65</v>
      </c>
      <c r="B7" s="1" t="s">
        <v>26</v>
      </c>
      <c r="C7" s="1">
        <v>5.3</v>
      </c>
      <c r="D7" s="1">
        <v>1.46</v>
      </c>
      <c r="E7" s="1">
        <v>6.35</v>
      </c>
      <c r="F7" s="1">
        <v>19.96</v>
      </c>
      <c r="G7" s="1">
        <v>166.92</v>
      </c>
      <c r="H7" s="1">
        <v>25.85</v>
      </c>
      <c r="I7" s="1">
        <v>0.5</v>
      </c>
      <c r="J7" s="1">
        <v>6.35</v>
      </c>
      <c r="K7" s="1">
        <v>0.18</v>
      </c>
      <c r="L7" s="1">
        <v>0.82</v>
      </c>
      <c r="M7" s="1">
        <v>15.42</v>
      </c>
      <c r="N7" s="1">
        <v>10</v>
      </c>
      <c r="O7" s="1">
        <v>1216332</v>
      </c>
      <c r="P7" s="1">
        <v>58613.1</v>
      </c>
      <c r="Q7" s="1">
        <v>20.7518797</v>
      </c>
    </row>
    <row r="8" spans="1:17" x14ac:dyDescent="0.25">
      <c r="A8" s="1" t="s">
        <v>66</v>
      </c>
      <c r="B8" s="1" t="s">
        <v>29</v>
      </c>
      <c r="C8" s="1">
        <v>5.2</v>
      </c>
      <c r="D8" s="1">
        <v>1.1599999999999999</v>
      </c>
      <c r="E8" s="1">
        <v>4.99</v>
      </c>
      <c r="F8" s="1">
        <v>64.86</v>
      </c>
      <c r="G8" s="1">
        <v>404.6</v>
      </c>
      <c r="H8" s="1">
        <v>105.23</v>
      </c>
      <c r="I8" s="1">
        <v>2.59</v>
      </c>
      <c r="J8" s="1">
        <v>8.6199999999999992</v>
      </c>
      <c r="K8" s="1">
        <v>0.23</v>
      </c>
      <c r="L8" s="1">
        <v>0.86</v>
      </c>
      <c r="M8" s="1">
        <v>7.71</v>
      </c>
      <c r="N8" s="1">
        <v>0</v>
      </c>
      <c r="O8" s="1">
        <v>1247181</v>
      </c>
      <c r="P8" s="1">
        <v>31465.98</v>
      </c>
      <c r="Q8" s="1">
        <v>39.635854340000002</v>
      </c>
    </row>
    <row r="9" spans="1:17" x14ac:dyDescent="0.25">
      <c r="A9" s="1" t="s">
        <v>67</v>
      </c>
      <c r="B9" s="1" t="s">
        <v>31</v>
      </c>
      <c r="C9" s="1">
        <v>5.3</v>
      </c>
      <c r="D9" s="1">
        <v>3.22</v>
      </c>
      <c r="E9" s="1">
        <v>4.08</v>
      </c>
      <c r="F9" s="1">
        <v>22.23</v>
      </c>
      <c r="G9" s="1">
        <v>179.17</v>
      </c>
      <c r="H9" s="1">
        <v>27.67</v>
      </c>
      <c r="I9" s="1">
        <v>0.91</v>
      </c>
      <c r="J9" s="1">
        <v>10.89</v>
      </c>
      <c r="K9" s="1">
        <v>0.27</v>
      </c>
      <c r="L9" s="1">
        <v>0.64</v>
      </c>
      <c r="M9" s="1">
        <v>9.07</v>
      </c>
      <c r="N9" s="1">
        <v>0</v>
      </c>
      <c r="O9" s="1">
        <v>1317693</v>
      </c>
      <c r="P9" s="1">
        <v>62579.4</v>
      </c>
      <c r="Q9" s="1">
        <v>21.056338029999999</v>
      </c>
    </row>
    <row r="10" spans="1:17" x14ac:dyDescent="0.25">
      <c r="A10" s="1" t="s">
        <v>68</v>
      </c>
      <c r="B10" s="1" t="s">
        <v>33</v>
      </c>
      <c r="C10" s="1">
        <v>5.8</v>
      </c>
      <c r="D10" s="1">
        <v>1.21</v>
      </c>
      <c r="E10" s="1">
        <v>4.08</v>
      </c>
      <c r="F10" s="1">
        <v>26.76</v>
      </c>
      <c r="G10" s="1">
        <v>520.27</v>
      </c>
      <c r="H10" s="1">
        <v>299.37</v>
      </c>
      <c r="I10" s="1">
        <v>0.64</v>
      </c>
      <c r="J10" s="1">
        <v>24.95</v>
      </c>
      <c r="K10" s="1">
        <v>0.32</v>
      </c>
      <c r="L10" s="1">
        <v>0.68</v>
      </c>
      <c r="M10" s="1">
        <v>11.79</v>
      </c>
      <c r="N10" s="1">
        <v>4</v>
      </c>
      <c r="O10" s="1">
        <v>564096</v>
      </c>
      <c r="P10" s="1">
        <v>29570.97</v>
      </c>
      <c r="Q10" s="1">
        <v>19.07600596</v>
      </c>
    </row>
    <row r="11" spans="1:17" x14ac:dyDescent="0.25">
      <c r="A11" s="1" t="s">
        <v>69</v>
      </c>
      <c r="B11" s="1" t="s">
        <v>34</v>
      </c>
      <c r="C11" s="1">
        <v>5</v>
      </c>
      <c r="D11" s="1">
        <v>1.83</v>
      </c>
      <c r="E11" s="1">
        <v>4.08</v>
      </c>
      <c r="F11" s="1">
        <v>18.14</v>
      </c>
      <c r="G11" s="1">
        <v>62.6</v>
      </c>
      <c r="H11" s="1">
        <v>12.25</v>
      </c>
      <c r="I11" s="1">
        <v>0.5</v>
      </c>
      <c r="J11" s="1">
        <v>3.18</v>
      </c>
      <c r="K11" s="1">
        <v>0.14000000000000001</v>
      </c>
      <c r="L11" s="1">
        <v>0.73</v>
      </c>
      <c r="M11" s="1">
        <v>13.61</v>
      </c>
      <c r="N11" s="1">
        <v>46</v>
      </c>
      <c r="O11" s="1">
        <v>2159430</v>
      </c>
      <c r="P11" s="1">
        <v>82851.600000000006</v>
      </c>
      <c r="Q11" s="1">
        <v>26.06382979</v>
      </c>
    </row>
    <row r="12" spans="1:17" x14ac:dyDescent="0.25">
      <c r="A12" s="1" t="s">
        <v>70</v>
      </c>
      <c r="B12" s="1" t="s">
        <v>35</v>
      </c>
      <c r="C12" s="1">
        <v>5.3</v>
      </c>
      <c r="D12" s="1">
        <v>0.94</v>
      </c>
      <c r="E12" s="1">
        <v>8.6199999999999992</v>
      </c>
      <c r="F12" s="1">
        <v>13.61</v>
      </c>
      <c r="G12" s="1">
        <v>72.569999999999993</v>
      </c>
      <c r="H12" s="1">
        <v>24.95</v>
      </c>
      <c r="I12" s="1">
        <v>0.73</v>
      </c>
      <c r="J12" s="1">
        <v>3.63</v>
      </c>
      <c r="K12" s="1">
        <v>0.18</v>
      </c>
      <c r="L12" s="1">
        <v>1.32</v>
      </c>
      <c r="M12" s="1">
        <v>9.07</v>
      </c>
      <c r="N12" s="1">
        <v>1</v>
      </c>
      <c r="O12" s="1">
        <v>705120</v>
      </c>
      <c r="P12" s="1">
        <v>21946.86</v>
      </c>
      <c r="Q12" s="1">
        <v>32.128514060000001</v>
      </c>
    </row>
    <row r="13" spans="1:17" x14ac:dyDescent="0.25">
      <c r="A13" s="1" t="s">
        <v>71</v>
      </c>
      <c r="B13" s="1" t="s">
        <v>36</v>
      </c>
      <c r="C13" s="1">
        <v>5.5</v>
      </c>
      <c r="D13" s="1">
        <v>3.71</v>
      </c>
      <c r="E13" s="1">
        <v>4.54</v>
      </c>
      <c r="F13" s="1">
        <v>52.15</v>
      </c>
      <c r="G13" s="1">
        <v>569.61</v>
      </c>
      <c r="H13" s="1">
        <v>142.86000000000001</v>
      </c>
      <c r="I13" s="1">
        <v>4.76</v>
      </c>
      <c r="J13" s="1">
        <v>9.52</v>
      </c>
      <c r="K13" s="1">
        <v>0.05</v>
      </c>
      <c r="L13" s="1">
        <v>0.27</v>
      </c>
      <c r="M13" s="1">
        <v>1.36</v>
      </c>
      <c r="N13" s="1">
        <v>4</v>
      </c>
      <c r="O13" s="1">
        <v>947505</v>
      </c>
      <c r="P13" s="1">
        <v>28442.777999999998</v>
      </c>
      <c r="Q13" s="1">
        <v>33.312674309999998</v>
      </c>
    </row>
    <row r="14" spans="1:17" x14ac:dyDescent="0.25">
      <c r="A14" s="1" t="s">
        <v>72</v>
      </c>
      <c r="B14" s="1" t="s">
        <v>37</v>
      </c>
      <c r="C14" s="1">
        <v>5.0999999999999996</v>
      </c>
      <c r="D14" s="1">
        <v>1.05</v>
      </c>
      <c r="E14" s="1">
        <v>5.44</v>
      </c>
      <c r="F14" s="1">
        <v>27.66</v>
      </c>
      <c r="G14" s="1">
        <v>601.80999999999995</v>
      </c>
      <c r="H14" s="1">
        <v>27.66</v>
      </c>
      <c r="I14" s="1">
        <v>0.54</v>
      </c>
      <c r="J14" s="1">
        <v>13.61</v>
      </c>
      <c r="K14" s="1">
        <v>0.05</v>
      </c>
      <c r="L14" s="1">
        <v>0.27</v>
      </c>
      <c r="M14" s="1">
        <v>0.45</v>
      </c>
      <c r="N14" s="1">
        <v>1</v>
      </c>
      <c r="O14" s="1">
        <v>268827</v>
      </c>
      <c r="P14" s="1">
        <v>7756.32</v>
      </c>
      <c r="Q14" s="1">
        <v>34.659090910000003</v>
      </c>
    </row>
    <row r="15" spans="1:17" x14ac:dyDescent="0.25">
      <c r="A15" s="1" t="s">
        <v>73</v>
      </c>
      <c r="B15" s="1" t="s">
        <v>39</v>
      </c>
      <c r="C15" s="1">
        <v>5.3</v>
      </c>
      <c r="D15" s="1">
        <v>3.09</v>
      </c>
      <c r="E15" s="1">
        <v>1.81</v>
      </c>
      <c r="F15" s="1">
        <v>33.11</v>
      </c>
      <c r="G15" s="1">
        <v>2573.2399999999998</v>
      </c>
      <c r="H15" s="1">
        <v>63.49</v>
      </c>
      <c r="I15" s="1">
        <v>0.23</v>
      </c>
      <c r="J15" s="1">
        <v>8.16</v>
      </c>
      <c r="K15" s="1">
        <v>0</v>
      </c>
      <c r="L15" s="1">
        <v>0.18</v>
      </c>
      <c r="M15" s="1">
        <v>1.36</v>
      </c>
      <c r="N15" s="1">
        <v>4</v>
      </c>
      <c r="O15" s="1">
        <v>788853</v>
      </c>
      <c r="P15" s="1">
        <v>46273.5</v>
      </c>
      <c r="Q15" s="1">
        <v>17.047619050000002</v>
      </c>
    </row>
    <row r="16" spans="1:17" x14ac:dyDescent="0.25">
      <c r="A16" s="1" t="s">
        <v>74</v>
      </c>
      <c r="B16" s="1" t="s">
        <v>40</v>
      </c>
      <c r="C16" s="1">
        <v>5</v>
      </c>
      <c r="D16" s="1">
        <v>2.71</v>
      </c>
      <c r="E16" s="1">
        <v>2.27</v>
      </c>
      <c r="F16" s="1">
        <v>40.36</v>
      </c>
      <c r="G16" s="1">
        <v>168.71</v>
      </c>
      <c r="H16" s="1">
        <v>48.53</v>
      </c>
      <c r="I16" s="1">
        <v>0.27</v>
      </c>
      <c r="J16" s="1">
        <v>6.35</v>
      </c>
      <c r="K16" s="1">
        <v>0.05</v>
      </c>
      <c r="L16" s="1">
        <v>0.09</v>
      </c>
      <c r="M16" s="1">
        <v>2.27</v>
      </c>
      <c r="N16" s="1">
        <v>2</v>
      </c>
      <c r="O16" s="1">
        <v>691899</v>
      </c>
      <c r="P16" s="1">
        <v>30849</v>
      </c>
      <c r="Q16" s="1">
        <v>22.428571430000002</v>
      </c>
    </row>
    <row r="17" spans="1:17" x14ac:dyDescent="0.25">
      <c r="A17" s="1" t="s">
        <v>75</v>
      </c>
      <c r="B17" s="1" t="s">
        <v>42</v>
      </c>
      <c r="C17" s="1">
        <v>4.5</v>
      </c>
      <c r="D17" s="1">
        <v>0.85</v>
      </c>
      <c r="E17" s="1">
        <v>3.63</v>
      </c>
      <c r="F17" s="1">
        <v>10.88</v>
      </c>
      <c r="G17" s="1">
        <v>58.05</v>
      </c>
      <c r="H17" s="1">
        <v>9.98</v>
      </c>
      <c r="I17" s="1">
        <v>0.36</v>
      </c>
      <c r="J17" s="1">
        <v>2.72</v>
      </c>
      <c r="K17" s="1">
        <v>0.09</v>
      </c>
      <c r="L17" s="1">
        <v>0.05</v>
      </c>
      <c r="M17" s="1">
        <v>1.36</v>
      </c>
      <c r="N17" s="1">
        <v>0</v>
      </c>
      <c r="O17" s="1">
        <v>220350</v>
      </c>
      <c r="P17" s="1">
        <v>4155.8010000000004</v>
      </c>
      <c r="Q17" s="1">
        <v>53.022269350000002</v>
      </c>
    </row>
    <row r="18" spans="1:17" x14ac:dyDescent="0.25">
      <c r="A18" s="1" t="s">
        <v>76</v>
      </c>
      <c r="B18" s="1" t="s">
        <v>44</v>
      </c>
      <c r="C18" s="1">
        <v>6.3</v>
      </c>
      <c r="D18" s="1">
        <v>2.95</v>
      </c>
      <c r="E18" s="1">
        <v>7.26</v>
      </c>
      <c r="F18" s="1">
        <v>112.47</v>
      </c>
      <c r="G18" s="1">
        <v>496.15</v>
      </c>
      <c r="H18" s="1">
        <v>71.2</v>
      </c>
      <c r="I18" s="1">
        <v>0.77</v>
      </c>
      <c r="J18" s="1">
        <v>8.6199999999999992</v>
      </c>
      <c r="K18" s="1">
        <v>0.23</v>
      </c>
      <c r="L18" s="1">
        <v>0.14000000000000001</v>
      </c>
      <c r="M18" s="1">
        <v>1.36</v>
      </c>
      <c r="N18" s="1">
        <v>3</v>
      </c>
      <c r="O18" s="1">
        <v>753597</v>
      </c>
      <c r="P18" s="1">
        <v>30465.591</v>
      </c>
      <c r="Q18" s="1">
        <v>24.73600463</v>
      </c>
    </row>
    <row r="19" spans="1:17" x14ac:dyDescent="0.25">
      <c r="A19" s="1" t="s">
        <v>77</v>
      </c>
      <c r="B19" s="1" t="s">
        <v>45</v>
      </c>
      <c r="C19" s="1">
        <v>5.2</v>
      </c>
      <c r="D19" s="1">
        <v>1.32</v>
      </c>
      <c r="E19" s="1">
        <v>13.45</v>
      </c>
      <c r="F19" s="1">
        <v>97.52</v>
      </c>
      <c r="G19" s="1">
        <v>595</v>
      </c>
      <c r="H19" s="1">
        <v>121.05</v>
      </c>
      <c r="I19" s="1">
        <v>2.35</v>
      </c>
      <c r="J19" s="1">
        <v>24.66</v>
      </c>
      <c r="K19" s="1">
        <v>0.34</v>
      </c>
      <c r="L19" s="1">
        <v>1.79</v>
      </c>
      <c r="M19" s="1">
        <v>8.9600000000000009</v>
      </c>
      <c r="N19" s="1">
        <v>1</v>
      </c>
      <c r="O19" s="1">
        <v>337576.2</v>
      </c>
      <c r="P19" s="1">
        <v>13353.21</v>
      </c>
      <c r="Q19" s="1">
        <v>25.280528050000001</v>
      </c>
    </row>
    <row r="20" spans="1:17" x14ac:dyDescent="0.25">
      <c r="A20" s="1" t="s">
        <v>78</v>
      </c>
      <c r="B20" s="1" t="s">
        <v>46</v>
      </c>
      <c r="C20" s="1">
        <v>5.6</v>
      </c>
      <c r="D20" s="1">
        <v>8.49</v>
      </c>
      <c r="E20" s="1">
        <v>10.09</v>
      </c>
      <c r="F20" s="1">
        <v>290.31</v>
      </c>
      <c r="G20" s="1">
        <v>4420.5</v>
      </c>
      <c r="H20" s="1">
        <v>580.28</v>
      </c>
      <c r="I20" s="1">
        <v>4.1399999999999997</v>
      </c>
      <c r="J20" s="1">
        <v>53.8</v>
      </c>
      <c r="K20" s="1">
        <v>0.45</v>
      </c>
      <c r="L20" s="1">
        <v>3.36</v>
      </c>
      <c r="M20" s="1">
        <v>24.66</v>
      </c>
      <c r="N20" s="1">
        <v>44</v>
      </c>
      <c r="O20" s="1">
        <v>1771614</v>
      </c>
      <c r="P20" s="1">
        <v>124277.4</v>
      </c>
      <c r="Q20" s="1">
        <v>14.25531915</v>
      </c>
    </row>
    <row r="21" spans="1:17" x14ac:dyDescent="0.25">
      <c r="A21" s="1" t="s">
        <v>79</v>
      </c>
      <c r="B21" s="1" t="s">
        <v>47</v>
      </c>
      <c r="C21" s="1">
        <v>5.0999999999999996</v>
      </c>
      <c r="D21" s="1">
        <v>1.74</v>
      </c>
      <c r="E21" s="1">
        <v>17.93</v>
      </c>
      <c r="F21" s="1">
        <v>240.98</v>
      </c>
      <c r="G21" s="1">
        <v>1300.5999999999999</v>
      </c>
      <c r="H21" s="1">
        <v>435.99</v>
      </c>
      <c r="I21" s="1">
        <v>3.47</v>
      </c>
      <c r="J21" s="1">
        <v>16.809999999999999</v>
      </c>
      <c r="K21" s="1">
        <v>0.67</v>
      </c>
      <c r="L21" s="1">
        <v>1.79</v>
      </c>
      <c r="M21" s="1">
        <v>23.54</v>
      </c>
      <c r="N21" s="1">
        <v>1</v>
      </c>
      <c r="O21" s="1">
        <v>379002</v>
      </c>
      <c r="P21" s="1">
        <v>21682.44</v>
      </c>
      <c r="Q21" s="1">
        <v>17.479674800000002</v>
      </c>
    </row>
    <row r="22" spans="1:17" x14ac:dyDescent="0.25">
      <c r="A22" s="1" t="s">
        <v>80</v>
      </c>
      <c r="B22" s="1" t="s">
        <v>49</v>
      </c>
      <c r="C22" s="1">
        <v>4.9000000000000004</v>
      </c>
      <c r="D22" s="1">
        <v>2.82</v>
      </c>
      <c r="E22" s="1">
        <v>8.9700000000000006</v>
      </c>
      <c r="F22" s="1">
        <v>95.27</v>
      </c>
      <c r="G22" s="1">
        <v>592.29999999999995</v>
      </c>
      <c r="H22" s="1">
        <v>188.31</v>
      </c>
      <c r="I22" s="1">
        <v>3.47</v>
      </c>
      <c r="J22" s="1">
        <v>11.21</v>
      </c>
      <c r="K22" s="1">
        <v>0.34</v>
      </c>
      <c r="L22" s="1">
        <v>1.9</v>
      </c>
      <c r="M22" s="1">
        <v>17.93</v>
      </c>
      <c r="N22" s="1">
        <v>1</v>
      </c>
      <c r="O22" s="1">
        <v>634608</v>
      </c>
      <c r="P22" s="1">
        <v>19082.310000000001</v>
      </c>
      <c r="Q22" s="1">
        <v>33.256351039999998</v>
      </c>
    </row>
    <row r="23" spans="1:17" x14ac:dyDescent="0.25">
      <c r="A23" s="1" t="s">
        <v>81</v>
      </c>
      <c r="B23" s="1" t="s">
        <v>50</v>
      </c>
      <c r="C23" s="1">
        <v>4.4000000000000004</v>
      </c>
      <c r="D23" s="1">
        <v>0.84</v>
      </c>
      <c r="E23" s="1">
        <v>77.34</v>
      </c>
      <c r="F23" s="1">
        <v>29.14</v>
      </c>
      <c r="G23" s="1">
        <v>102</v>
      </c>
      <c r="H23" s="1">
        <v>17.940000000000001</v>
      </c>
      <c r="I23" s="1">
        <v>2.13</v>
      </c>
      <c r="J23" s="1">
        <v>45.92</v>
      </c>
      <c r="K23" s="1">
        <v>0.22</v>
      </c>
      <c r="L23" s="1">
        <v>1.46</v>
      </c>
      <c r="M23" s="1">
        <v>12.33</v>
      </c>
      <c r="N23" s="1">
        <v>22</v>
      </c>
      <c r="O23" s="1">
        <v>172754.4</v>
      </c>
      <c r="P23" s="1">
        <v>6610.5</v>
      </c>
      <c r="Q23" s="1">
        <v>26.133333329999999</v>
      </c>
    </row>
    <row r="24" spans="1:17" x14ac:dyDescent="0.25">
      <c r="A24" s="1" t="s">
        <v>82</v>
      </c>
      <c r="B24" s="1" t="s">
        <v>51</v>
      </c>
      <c r="C24" s="1">
        <v>6.4</v>
      </c>
      <c r="D24" s="1">
        <v>0.39</v>
      </c>
      <c r="E24" s="1">
        <v>14.57</v>
      </c>
      <c r="F24" s="1">
        <v>21.3</v>
      </c>
      <c r="G24" s="1">
        <v>303.89999999999998</v>
      </c>
      <c r="H24" s="1">
        <v>19.059999999999999</v>
      </c>
      <c r="I24" s="1">
        <v>2.69</v>
      </c>
      <c r="J24" s="1">
        <v>1.1200000000000001</v>
      </c>
      <c r="K24" s="1">
        <v>0.11</v>
      </c>
      <c r="L24" s="1">
        <v>1.57</v>
      </c>
      <c r="M24" s="1">
        <v>13.45</v>
      </c>
      <c r="N24" s="1">
        <v>3</v>
      </c>
      <c r="O24" s="1">
        <v>110615.7</v>
      </c>
      <c r="P24" s="1">
        <v>4495.1400000000003</v>
      </c>
      <c r="Q24" s="1">
        <v>24.60784314</v>
      </c>
    </row>
    <row r="25" spans="1:17" x14ac:dyDescent="0.25">
      <c r="A25" s="1" t="s">
        <v>83</v>
      </c>
      <c r="B25" s="1" t="s">
        <v>52</v>
      </c>
      <c r="C25" s="1">
        <v>3.8</v>
      </c>
      <c r="D25" s="1">
        <v>2.27</v>
      </c>
      <c r="E25" s="1">
        <v>7.85</v>
      </c>
      <c r="F25" s="1">
        <v>40.35</v>
      </c>
      <c r="G25" s="1">
        <v>264.39999999999998</v>
      </c>
      <c r="H25" s="1">
        <v>141.22999999999999</v>
      </c>
      <c r="I25" s="1">
        <v>2.13</v>
      </c>
      <c r="J25" s="1">
        <v>2.2400000000000002</v>
      </c>
      <c r="K25" s="1">
        <v>0.22</v>
      </c>
      <c r="L25" s="1">
        <v>1.79</v>
      </c>
      <c r="M25" s="1">
        <v>592.4</v>
      </c>
      <c r="N25" s="1">
        <v>1</v>
      </c>
      <c r="O25" s="1">
        <v>625794</v>
      </c>
      <c r="P25" s="1">
        <v>26442</v>
      </c>
      <c r="Q25" s="1">
        <v>23.666666670000001</v>
      </c>
    </row>
    <row r="26" spans="1:17" x14ac:dyDescent="0.25">
      <c r="A26" s="1" t="s">
        <v>84</v>
      </c>
      <c r="B26" s="1" t="s">
        <v>53</v>
      </c>
      <c r="C26" s="1">
        <v>5.4</v>
      </c>
      <c r="D26" s="1">
        <v>1.1299999999999999</v>
      </c>
      <c r="E26" s="1">
        <v>11.21</v>
      </c>
      <c r="F26" s="1">
        <v>26.9</v>
      </c>
      <c r="G26" s="1">
        <v>148.19999999999999</v>
      </c>
      <c r="H26" s="1">
        <v>28.03</v>
      </c>
      <c r="I26" s="1">
        <v>2.46</v>
      </c>
      <c r="J26" s="1">
        <v>2.2400000000000002</v>
      </c>
      <c r="K26" s="1">
        <v>0.22</v>
      </c>
      <c r="L26" s="1">
        <v>1.9</v>
      </c>
      <c r="M26" s="1">
        <v>17.93</v>
      </c>
      <c r="N26" s="1">
        <v>1</v>
      </c>
      <c r="O26" s="1">
        <v>192145.2</v>
      </c>
      <c r="P26" s="1">
        <v>7932.6</v>
      </c>
      <c r="Q26" s="1">
        <v>24.222222219999999</v>
      </c>
    </row>
    <row r="27" spans="1:17" x14ac:dyDescent="0.25">
      <c r="A27" s="1" t="s">
        <v>85</v>
      </c>
      <c r="B27" s="1" t="s">
        <v>54</v>
      </c>
      <c r="C27" s="1">
        <v>5.0999999999999996</v>
      </c>
      <c r="D27" s="1">
        <v>2.99</v>
      </c>
      <c r="E27" s="1">
        <v>7.85</v>
      </c>
      <c r="F27" s="1">
        <v>40.35</v>
      </c>
      <c r="G27" s="1">
        <v>143.5</v>
      </c>
      <c r="H27" s="1">
        <v>26.91</v>
      </c>
      <c r="I27" s="1">
        <v>2.02</v>
      </c>
      <c r="J27" s="1">
        <v>16.809999999999999</v>
      </c>
      <c r="K27" s="1">
        <v>0.45</v>
      </c>
      <c r="L27" s="1">
        <v>1.68</v>
      </c>
      <c r="M27" s="1">
        <v>14.57</v>
      </c>
      <c r="N27" s="1">
        <v>1</v>
      </c>
      <c r="O27" s="1">
        <v>643422</v>
      </c>
      <c r="P27" s="1">
        <v>24546.99</v>
      </c>
      <c r="Q27" s="1">
        <v>26.211849189999999</v>
      </c>
    </row>
    <row r="28" spans="1:17" x14ac:dyDescent="0.25">
      <c r="A28" s="1" t="s">
        <v>86</v>
      </c>
      <c r="B28" s="1" t="s">
        <v>56</v>
      </c>
      <c r="C28" s="1">
        <v>4.5999999999999996</v>
      </c>
      <c r="D28" s="1">
        <v>1.3</v>
      </c>
      <c r="E28" s="1">
        <v>8.9700000000000006</v>
      </c>
      <c r="F28" s="1">
        <v>32.479999999999997</v>
      </c>
      <c r="G28" s="1">
        <v>129.9</v>
      </c>
      <c r="H28" s="1">
        <v>29.15</v>
      </c>
      <c r="I28" s="1">
        <v>1.46</v>
      </c>
      <c r="J28" s="1">
        <v>13.45</v>
      </c>
      <c r="K28" s="1">
        <v>0.34</v>
      </c>
      <c r="L28" s="1">
        <v>2.46</v>
      </c>
      <c r="M28" s="1">
        <v>15.69</v>
      </c>
      <c r="N28" s="1">
        <v>9</v>
      </c>
      <c r="O28" s="1">
        <v>142786.79999999999</v>
      </c>
      <c r="P28" s="1">
        <v>6610.5</v>
      </c>
      <c r="Q28" s="1">
        <v>21.6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5659-2C31-4B3D-8A1C-B90EC539D872}">
  <dimension ref="A1:X30"/>
  <sheetViews>
    <sheetView topLeftCell="K1" zoomScaleNormal="100" workbookViewId="0">
      <selection activeCell="K1" sqref="A1:XFD1048576"/>
    </sheetView>
  </sheetViews>
  <sheetFormatPr defaultRowHeight="15" x14ac:dyDescent="0.25"/>
  <cols>
    <col min="1" max="1" width="9.140625" style="1"/>
    <col min="2" max="2" width="43.5703125" style="1" customWidth="1"/>
    <col min="3" max="3" width="11.7109375" style="1" customWidth="1"/>
    <col min="4" max="4" width="5.140625" style="1" customWidth="1"/>
    <col min="5" max="5" width="5.7109375" style="1" customWidth="1"/>
    <col min="6" max="6" width="8.140625" style="1" customWidth="1"/>
    <col min="7" max="7" width="9.7109375" style="1" customWidth="1"/>
    <col min="8" max="9" width="12.85546875" style="1" customWidth="1"/>
    <col min="10" max="10" width="10.42578125" style="1" customWidth="1"/>
    <col min="11" max="11" width="9.7109375" style="1" customWidth="1"/>
    <col min="12" max="12" width="12.7109375" style="1" customWidth="1"/>
    <col min="13" max="13" width="17.85546875" style="1" customWidth="1"/>
    <col min="14" max="14" width="9" style="1" customWidth="1"/>
    <col min="15" max="15" width="13.5703125" style="1" customWidth="1"/>
    <col min="16" max="16" width="14" style="1" customWidth="1"/>
    <col min="17" max="17" width="15.85546875" style="1" customWidth="1"/>
    <col min="18" max="18" width="19.5703125" style="1" customWidth="1"/>
    <col min="19" max="19" width="11.7109375" style="1" customWidth="1"/>
    <col min="20" max="20" width="10.85546875" style="1" customWidth="1"/>
    <col min="21" max="21" width="9.140625" style="1" customWidth="1"/>
    <col min="22" max="22" width="12.5703125" style="1" customWidth="1"/>
    <col min="23" max="23" width="19.5703125" style="1" customWidth="1"/>
    <col min="24" max="24" width="15" style="1" customWidth="1"/>
    <col min="28" max="28" width="19.7109375" customWidth="1"/>
  </cols>
  <sheetData>
    <row r="1" spans="1:23" x14ac:dyDescent="0.25">
      <c r="A1" s="1" t="s">
        <v>99</v>
      </c>
      <c r="B1" s="1" t="s">
        <v>1</v>
      </c>
      <c r="C1" s="1" t="s">
        <v>109</v>
      </c>
      <c r="D1" s="1" t="s">
        <v>105</v>
      </c>
      <c r="E1" s="1" t="s">
        <v>106</v>
      </c>
      <c r="F1" s="1" t="s">
        <v>107</v>
      </c>
      <c r="G1" s="1" t="s">
        <v>108</v>
      </c>
      <c r="H1" s="1" t="s">
        <v>100</v>
      </c>
      <c r="I1" s="1" t="s">
        <v>114</v>
      </c>
      <c r="J1" s="1" t="s">
        <v>102</v>
      </c>
      <c r="K1" s="1" t="s">
        <v>103</v>
      </c>
      <c r="L1" s="1" t="s">
        <v>101</v>
      </c>
      <c r="M1" s="1" t="s">
        <v>114</v>
      </c>
      <c r="N1" s="1" t="s">
        <v>104</v>
      </c>
      <c r="O1" s="1" t="s">
        <v>110</v>
      </c>
      <c r="P1" s="1" t="s">
        <v>111</v>
      </c>
      <c r="Q1" s="1" t="s">
        <v>112</v>
      </c>
      <c r="R1" s="1" t="s">
        <v>113</v>
      </c>
      <c r="S1" s="1" t="s">
        <v>94</v>
      </c>
      <c r="T1" s="1" t="s">
        <v>95</v>
      </c>
      <c r="U1" s="1" t="s">
        <v>96</v>
      </c>
      <c r="V1" s="1" t="s">
        <v>21</v>
      </c>
      <c r="W1" s="1" t="s">
        <v>3</v>
      </c>
    </row>
    <row r="2" spans="1:23" x14ac:dyDescent="0.25">
      <c r="A2" s="1" t="s">
        <v>60</v>
      </c>
      <c r="B2" s="1" t="s">
        <v>19</v>
      </c>
      <c r="C2" s="1">
        <v>50</v>
      </c>
      <c r="D2" s="1">
        <v>4</v>
      </c>
      <c r="E2" s="1">
        <v>4</v>
      </c>
      <c r="F2" s="1">
        <v>4</v>
      </c>
      <c r="G2" s="1">
        <f>AVERAGE(D2:F2)</f>
        <v>4</v>
      </c>
      <c r="H2" s="1">
        <v>19</v>
      </c>
      <c r="I2" s="1">
        <f>(H2-20)*0.36</f>
        <v>-0.36</v>
      </c>
      <c r="J2" s="1">
        <f>G2+I2</f>
        <v>3.64</v>
      </c>
      <c r="K2" s="1">
        <v>2</v>
      </c>
      <c r="L2" s="1">
        <v>19</v>
      </c>
      <c r="M2" s="1">
        <f>(L2-20)*0.36</f>
        <v>-0.36</v>
      </c>
      <c r="N2" s="1">
        <f>K2+M2</f>
        <v>1.6400000000000001</v>
      </c>
      <c r="O2" s="1">
        <v>1.64</v>
      </c>
      <c r="P2" s="1">
        <v>0.64</v>
      </c>
      <c r="Q2" s="1">
        <f>J2-O2</f>
        <v>2</v>
      </c>
      <c r="R2" s="1">
        <f>N2-P2</f>
        <v>1</v>
      </c>
      <c r="S2" s="1">
        <f>Q2/C2*100</f>
        <v>4</v>
      </c>
      <c r="T2" s="1">
        <f>R2/C2*100</f>
        <v>2</v>
      </c>
      <c r="U2" s="1">
        <f>S2-T2</f>
        <v>2</v>
      </c>
      <c r="V2" s="1">
        <f>100 -(T2+U2)</f>
        <v>96</v>
      </c>
      <c r="W2" s="1" t="s">
        <v>21</v>
      </c>
    </row>
    <row r="3" spans="1:23" x14ac:dyDescent="0.25">
      <c r="A3" s="1" t="s">
        <v>61</v>
      </c>
      <c r="B3" s="1" t="s">
        <v>22</v>
      </c>
      <c r="C3" s="1">
        <v>50</v>
      </c>
      <c r="D3" s="1">
        <v>5</v>
      </c>
      <c r="E3" s="1">
        <v>5</v>
      </c>
      <c r="F3" s="1">
        <v>5</v>
      </c>
      <c r="G3" s="1">
        <f t="shared" ref="G3:G30" si="0">AVERAGE(D3:F3)</f>
        <v>5</v>
      </c>
      <c r="H3" s="1">
        <v>20</v>
      </c>
      <c r="I3" s="1">
        <f t="shared" ref="I3:I30" si="1">(H3-20)*0.36</f>
        <v>0</v>
      </c>
      <c r="J3" s="1">
        <f t="shared" ref="J3:J30" si="2">G3+I3</f>
        <v>5</v>
      </c>
      <c r="K3" s="1">
        <v>2</v>
      </c>
      <c r="L3" s="1">
        <v>19</v>
      </c>
      <c r="M3" s="1">
        <f t="shared" ref="M3:M30" si="3">(L3-20)*0.36</f>
        <v>-0.36</v>
      </c>
      <c r="N3" s="1">
        <f t="shared" ref="N3:N30" si="4">K3+M3</f>
        <v>1.6400000000000001</v>
      </c>
      <c r="O3" s="1">
        <v>1.64</v>
      </c>
      <c r="P3" s="1">
        <v>0.64</v>
      </c>
      <c r="Q3" s="1">
        <f t="shared" ref="Q3:Q29" si="5">J3-O3</f>
        <v>3.3600000000000003</v>
      </c>
      <c r="R3" s="1">
        <f t="shared" ref="R3:R29" si="6">N3-P3</f>
        <v>1</v>
      </c>
      <c r="S3" s="1">
        <f t="shared" ref="S3:S29" si="7">Q3/C3*100</f>
        <v>6.7200000000000006</v>
      </c>
      <c r="T3" s="1">
        <f t="shared" ref="T3:T29" si="8">R3/C3*100</f>
        <v>2</v>
      </c>
      <c r="U3" s="1">
        <f t="shared" ref="U3:U29" si="9">S3-T3</f>
        <v>4.7200000000000006</v>
      </c>
      <c r="V3" s="1">
        <f t="shared" ref="V3:V29" si="10">100 -(T3+U3)</f>
        <v>93.28</v>
      </c>
      <c r="W3" s="1" t="s">
        <v>21</v>
      </c>
    </row>
    <row r="4" spans="1:23" x14ac:dyDescent="0.25">
      <c r="A4" s="1" t="s">
        <v>62</v>
      </c>
      <c r="B4" s="1" t="s">
        <v>23</v>
      </c>
      <c r="C4" s="1">
        <v>50</v>
      </c>
      <c r="D4" s="1">
        <v>4</v>
      </c>
      <c r="E4" s="1">
        <v>4</v>
      </c>
      <c r="F4" s="1">
        <v>4</v>
      </c>
      <c r="G4" s="1">
        <f t="shared" si="0"/>
        <v>4</v>
      </c>
      <c r="H4" s="1">
        <v>20</v>
      </c>
      <c r="I4" s="1">
        <f t="shared" si="1"/>
        <v>0</v>
      </c>
      <c r="J4" s="1">
        <f t="shared" si="2"/>
        <v>4</v>
      </c>
      <c r="K4" s="1">
        <v>3</v>
      </c>
      <c r="L4" s="1">
        <v>20</v>
      </c>
      <c r="M4" s="1">
        <f t="shared" si="3"/>
        <v>0</v>
      </c>
      <c r="N4" s="1">
        <f t="shared" si="4"/>
        <v>3</v>
      </c>
      <c r="O4" s="1">
        <v>1.64</v>
      </c>
      <c r="P4" s="1">
        <v>0.64</v>
      </c>
      <c r="Q4" s="1">
        <f t="shared" si="5"/>
        <v>2.3600000000000003</v>
      </c>
      <c r="R4" s="1">
        <f t="shared" si="6"/>
        <v>2.36</v>
      </c>
      <c r="S4" s="1">
        <f t="shared" si="7"/>
        <v>4.7200000000000006</v>
      </c>
      <c r="T4" s="1">
        <f t="shared" si="8"/>
        <v>4.72</v>
      </c>
      <c r="U4" s="1">
        <f t="shared" si="9"/>
        <v>0</v>
      </c>
      <c r="V4" s="1">
        <f t="shared" si="10"/>
        <v>95.28</v>
      </c>
      <c r="W4" s="1" t="s">
        <v>21</v>
      </c>
    </row>
    <row r="5" spans="1:23" x14ac:dyDescent="0.25">
      <c r="A5" s="1" t="s">
        <v>63</v>
      </c>
      <c r="B5" s="1" t="s">
        <v>24</v>
      </c>
      <c r="C5" s="1">
        <v>50</v>
      </c>
      <c r="D5" s="1">
        <v>4</v>
      </c>
      <c r="E5" s="1">
        <v>4</v>
      </c>
      <c r="F5" s="1">
        <v>4</v>
      </c>
      <c r="G5" s="1">
        <f t="shared" si="0"/>
        <v>4</v>
      </c>
      <c r="H5" s="1">
        <v>20</v>
      </c>
      <c r="I5" s="1">
        <f t="shared" si="1"/>
        <v>0</v>
      </c>
      <c r="J5" s="1">
        <f t="shared" si="2"/>
        <v>4</v>
      </c>
      <c r="K5" s="1">
        <v>2</v>
      </c>
      <c r="L5" s="1">
        <v>20</v>
      </c>
      <c r="M5" s="1">
        <f t="shared" si="3"/>
        <v>0</v>
      </c>
      <c r="N5" s="1">
        <f t="shared" si="4"/>
        <v>2</v>
      </c>
      <c r="O5" s="1">
        <v>1.64</v>
      </c>
      <c r="P5" s="1">
        <v>0.64</v>
      </c>
      <c r="Q5" s="1">
        <f t="shared" si="5"/>
        <v>2.3600000000000003</v>
      </c>
      <c r="R5" s="1">
        <f t="shared" si="6"/>
        <v>1.3599999999999999</v>
      </c>
      <c r="S5" s="1">
        <f t="shared" si="7"/>
        <v>4.7200000000000006</v>
      </c>
      <c r="T5" s="1">
        <f t="shared" si="8"/>
        <v>2.7199999999999998</v>
      </c>
      <c r="U5" s="1">
        <f t="shared" si="9"/>
        <v>2.0000000000000009</v>
      </c>
      <c r="V5" s="1">
        <f t="shared" si="10"/>
        <v>95.28</v>
      </c>
      <c r="W5" s="1" t="s">
        <v>21</v>
      </c>
    </row>
    <row r="6" spans="1:23" x14ac:dyDescent="0.25">
      <c r="A6" s="1" t="s">
        <v>64</v>
      </c>
      <c r="B6" s="1" t="s">
        <v>25</v>
      </c>
      <c r="C6" s="1">
        <v>50</v>
      </c>
      <c r="D6" s="1">
        <v>4</v>
      </c>
      <c r="E6" s="1">
        <v>4</v>
      </c>
      <c r="F6" s="1">
        <v>4</v>
      </c>
      <c r="G6" s="1">
        <f t="shared" si="0"/>
        <v>4</v>
      </c>
      <c r="H6" s="1">
        <v>20</v>
      </c>
      <c r="I6" s="1">
        <f t="shared" si="1"/>
        <v>0</v>
      </c>
      <c r="J6" s="1">
        <f t="shared" si="2"/>
        <v>4</v>
      </c>
      <c r="K6" s="1">
        <v>1</v>
      </c>
      <c r="L6" s="1">
        <v>20</v>
      </c>
      <c r="M6" s="1">
        <f t="shared" si="3"/>
        <v>0</v>
      </c>
      <c r="N6" s="1">
        <f t="shared" si="4"/>
        <v>1</v>
      </c>
      <c r="O6" s="1">
        <v>1.64</v>
      </c>
      <c r="P6" s="1">
        <v>0.64</v>
      </c>
      <c r="Q6" s="1">
        <f t="shared" si="5"/>
        <v>2.3600000000000003</v>
      </c>
      <c r="R6" s="1">
        <f t="shared" si="6"/>
        <v>0.36</v>
      </c>
      <c r="S6" s="1">
        <f t="shared" si="7"/>
        <v>4.7200000000000006</v>
      </c>
      <c r="T6" s="1">
        <f t="shared" si="8"/>
        <v>0.72</v>
      </c>
      <c r="U6" s="1">
        <f t="shared" si="9"/>
        <v>4.0000000000000009</v>
      </c>
      <c r="V6" s="1">
        <f t="shared" si="10"/>
        <v>95.28</v>
      </c>
      <c r="W6" s="1" t="s">
        <v>21</v>
      </c>
    </row>
    <row r="7" spans="1:23" x14ac:dyDescent="0.25">
      <c r="A7" s="1" t="s">
        <v>65</v>
      </c>
      <c r="B7" s="1" t="s">
        <v>26</v>
      </c>
      <c r="C7" s="1">
        <v>50</v>
      </c>
      <c r="D7" s="1">
        <v>15</v>
      </c>
      <c r="E7" s="1">
        <v>15</v>
      </c>
      <c r="F7" s="1">
        <v>15</v>
      </c>
      <c r="G7" s="1">
        <f t="shared" si="0"/>
        <v>15</v>
      </c>
      <c r="H7" s="1">
        <v>20</v>
      </c>
      <c r="I7" s="1">
        <f t="shared" si="1"/>
        <v>0</v>
      </c>
      <c r="J7" s="1">
        <f t="shared" si="2"/>
        <v>15</v>
      </c>
      <c r="K7" s="1">
        <v>3</v>
      </c>
      <c r="L7" s="1">
        <v>20</v>
      </c>
      <c r="M7" s="1">
        <f t="shared" si="3"/>
        <v>0</v>
      </c>
      <c r="N7" s="1">
        <f t="shared" si="4"/>
        <v>3</v>
      </c>
      <c r="O7" s="1">
        <v>1.64</v>
      </c>
      <c r="P7" s="1">
        <v>0.64</v>
      </c>
      <c r="Q7" s="1">
        <f t="shared" si="5"/>
        <v>13.36</v>
      </c>
      <c r="R7" s="1">
        <f t="shared" si="6"/>
        <v>2.36</v>
      </c>
      <c r="S7" s="1">
        <f t="shared" si="7"/>
        <v>26.72</v>
      </c>
      <c r="T7" s="1">
        <f t="shared" si="8"/>
        <v>4.72</v>
      </c>
      <c r="U7" s="1">
        <f t="shared" si="9"/>
        <v>22</v>
      </c>
      <c r="V7" s="1">
        <f t="shared" si="10"/>
        <v>73.28</v>
      </c>
      <c r="W7" s="1" t="s">
        <v>28</v>
      </c>
    </row>
    <row r="8" spans="1:23" x14ac:dyDescent="0.25">
      <c r="A8" s="1" t="s">
        <v>66</v>
      </c>
      <c r="B8" s="1" t="s">
        <v>29</v>
      </c>
      <c r="C8" s="1">
        <v>50</v>
      </c>
      <c r="D8" s="1">
        <v>12</v>
      </c>
      <c r="E8" s="1">
        <v>12</v>
      </c>
      <c r="F8" s="1">
        <v>12</v>
      </c>
      <c r="G8" s="1">
        <f t="shared" si="0"/>
        <v>12</v>
      </c>
      <c r="H8" s="1">
        <v>20</v>
      </c>
      <c r="I8" s="1">
        <f t="shared" si="1"/>
        <v>0</v>
      </c>
      <c r="J8" s="1">
        <f t="shared" si="2"/>
        <v>12</v>
      </c>
      <c r="K8" s="1">
        <v>4</v>
      </c>
      <c r="L8" s="1">
        <v>20</v>
      </c>
      <c r="M8" s="1">
        <f t="shared" si="3"/>
        <v>0</v>
      </c>
      <c r="N8" s="1">
        <f t="shared" si="4"/>
        <v>4</v>
      </c>
      <c r="O8" s="1">
        <v>1.64</v>
      </c>
      <c r="P8" s="1">
        <v>0.64</v>
      </c>
      <c r="Q8" s="1">
        <f t="shared" si="5"/>
        <v>10.36</v>
      </c>
      <c r="R8" s="1">
        <f t="shared" si="6"/>
        <v>3.36</v>
      </c>
      <c r="S8" s="1">
        <f t="shared" si="7"/>
        <v>20.72</v>
      </c>
      <c r="T8" s="1">
        <f t="shared" si="8"/>
        <v>6.72</v>
      </c>
      <c r="U8" s="1">
        <f t="shared" si="9"/>
        <v>14</v>
      </c>
      <c r="V8" s="1">
        <f t="shared" si="10"/>
        <v>79.28</v>
      </c>
      <c r="W8" s="1" t="s">
        <v>28</v>
      </c>
    </row>
    <row r="9" spans="1:23" x14ac:dyDescent="0.25">
      <c r="A9" s="1" t="s">
        <v>67</v>
      </c>
      <c r="B9" s="1" t="s">
        <v>31</v>
      </c>
      <c r="C9" s="1">
        <v>50</v>
      </c>
      <c r="D9" s="1">
        <v>10</v>
      </c>
      <c r="E9" s="1">
        <v>10</v>
      </c>
      <c r="F9" s="1">
        <v>10</v>
      </c>
      <c r="G9" s="1">
        <f t="shared" si="0"/>
        <v>10</v>
      </c>
      <c r="H9" s="1">
        <v>20</v>
      </c>
      <c r="I9" s="1">
        <f t="shared" si="1"/>
        <v>0</v>
      </c>
      <c r="J9" s="1">
        <f t="shared" si="2"/>
        <v>10</v>
      </c>
      <c r="K9" s="1">
        <v>5</v>
      </c>
      <c r="L9" s="1">
        <v>20</v>
      </c>
      <c r="M9" s="1">
        <f t="shared" si="3"/>
        <v>0</v>
      </c>
      <c r="N9" s="1">
        <f t="shared" si="4"/>
        <v>5</v>
      </c>
      <c r="O9" s="1">
        <v>1.64</v>
      </c>
      <c r="P9" s="1">
        <v>0.64</v>
      </c>
      <c r="Q9" s="1">
        <f>J9-O9</f>
        <v>8.36</v>
      </c>
      <c r="R9" s="1">
        <f t="shared" si="6"/>
        <v>4.3600000000000003</v>
      </c>
      <c r="S9" s="1">
        <f>Q9/C9*100</f>
        <v>16.72</v>
      </c>
      <c r="T9" s="1">
        <f t="shared" si="8"/>
        <v>8.7200000000000006</v>
      </c>
      <c r="U9" s="1">
        <f t="shared" si="9"/>
        <v>7.9999999999999982</v>
      </c>
      <c r="V9" s="1">
        <f>100 -(T9+U9)</f>
        <v>83.28</v>
      </c>
      <c r="W9" s="1" t="s">
        <v>32</v>
      </c>
    </row>
    <row r="10" spans="1:23" x14ac:dyDescent="0.25">
      <c r="A10" s="1" t="s">
        <v>68</v>
      </c>
      <c r="B10" s="1" t="s">
        <v>33</v>
      </c>
      <c r="C10" s="1">
        <v>50</v>
      </c>
      <c r="D10" s="1">
        <v>16</v>
      </c>
      <c r="E10" s="1">
        <v>16</v>
      </c>
      <c r="F10" s="1">
        <v>16</v>
      </c>
      <c r="G10" s="1">
        <f t="shared" si="0"/>
        <v>16</v>
      </c>
      <c r="H10" s="1">
        <v>20</v>
      </c>
      <c r="I10" s="1">
        <f t="shared" si="1"/>
        <v>0</v>
      </c>
      <c r="J10" s="1">
        <f t="shared" si="2"/>
        <v>16</v>
      </c>
      <c r="K10" s="1">
        <v>10</v>
      </c>
      <c r="L10" s="1">
        <v>20</v>
      </c>
      <c r="M10" s="1">
        <f t="shared" si="3"/>
        <v>0</v>
      </c>
      <c r="N10" s="1">
        <f t="shared" si="4"/>
        <v>10</v>
      </c>
      <c r="O10" s="1">
        <v>1.64</v>
      </c>
      <c r="P10" s="1">
        <v>0.64</v>
      </c>
      <c r="Q10" s="1">
        <f t="shared" si="5"/>
        <v>14.36</v>
      </c>
      <c r="R10" s="1">
        <f t="shared" si="6"/>
        <v>9.36</v>
      </c>
      <c r="S10" s="1">
        <f t="shared" si="7"/>
        <v>28.720000000000002</v>
      </c>
      <c r="T10" s="1">
        <f t="shared" si="8"/>
        <v>18.72</v>
      </c>
      <c r="U10" s="1">
        <f t="shared" si="9"/>
        <v>10.000000000000004</v>
      </c>
      <c r="V10" s="1">
        <f t="shared" si="10"/>
        <v>71.28</v>
      </c>
      <c r="W10" s="1" t="s">
        <v>28</v>
      </c>
    </row>
    <row r="11" spans="1:23" x14ac:dyDescent="0.25">
      <c r="A11" s="1" t="s">
        <v>69</v>
      </c>
      <c r="B11" s="1" t="s">
        <v>34</v>
      </c>
      <c r="C11" s="1">
        <v>50</v>
      </c>
      <c r="D11" s="1">
        <v>20</v>
      </c>
      <c r="E11" s="1">
        <v>20</v>
      </c>
      <c r="F11" s="1">
        <v>20</v>
      </c>
      <c r="G11" s="1">
        <f t="shared" si="0"/>
        <v>20</v>
      </c>
      <c r="H11" s="1">
        <v>20</v>
      </c>
      <c r="I11" s="1">
        <f t="shared" si="1"/>
        <v>0</v>
      </c>
      <c r="J11" s="1">
        <f t="shared" si="2"/>
        <v>20</v>
      </c>
      <c r="K11" s="1">
        <v>11</v>
      </c>
      <c r="L11" s="1">
        <v>20</v>
      </c>
      <c r="M11" s="1">
        <f t="shared" si="3"/>
        <v>0</v>
      </c>
      <c r="N11" s="1">
        <f t="shared" si="4"/>
        <v>11</v>
      </c>
      <c r="O11" s="1">
        <v>1.64</v>
      </c>
      <c r="P11" s="1">
        <v>0.64</v>
      </c>
      <c r="Q11" s="1">
        <f t="shared" si="5"/>
        <v>18.36</v>
      </c>
      <c r="R11" s="1">
        <f t="shared" si="6"/>
        <v>10.36</v>
      </c>
      <c r="S11" s="1">
        <f t="shared" si="7"/>
        <v>36.72</v>
      </c>
      <c r="T11" s="1">
        <f t="shared" si="8"/>
        <v>20.72</v>
      </c>
      <c r="U11" s="1">
        <f t="shared" si="9"/>
        <v>16</v>
      </c>
      <c r="V11" s="1">
        <f t="shared" si="10"/>
        <v>63.28</v>
      </c>
      <c r="W11" s="1" t="s">
        <v>28</v>
      </c>
    </row>
    <row r="12" spans="1:23" x14ac:dyDescent="0.25">
      <c r="A12" s="1" t="s">
        <v>70</v>
      </c>
      <c r="B12" s="1" t="s">
        <v>35</v>
      </c>
      <c r="C12" s="1">
        <v>50</v>
      </c>
      <c r="D12" s="1">
        <v>16</v>
      </c>
      <c r="E12" s="1">
        <v>18</v>
      </c>
      <c r="F12" s="1">
        <v>17</v>
      </c>
      <c r="G12" s="1">
        <f t="shared" si="0"/>
        <v>17</v>
      </c>
      <c r="H12" s="1">
        <v>20</v>
      </c>
      <c r="I12" s="1">
        <f t="shared" si="1"/>
        <v>0</v>
      </c>
      <c r="J12" s="1">
        <f t="shared" si="2"/>
        <v>17</v>
      </c>
      <c r="K12" s="1">
        <v>10</v>
      </c>
      <c r="L12" s="1">
        <v>20</v>
      </c>
      <c r="M12" s="1">
        <f t="shared" si="3"/>
        <v>0</v>
      </c>
      <c r="N12" s="1">
        <f t="shared" si="4"/>
        <v>10</v>
      </c>
      <c r="O12" s="1">
        <v>1.64</v>
      </c>
      <c r="P12" s="1">
        <v>0.64</v>
      </c>
      <c r="Q12" s="1">
        <f t="shared" si="5"/>
        <v>15.36</v>
      </c>
      <c r="R12" s="1">
        <f t="shared" si="6"/>
        <v>9.36</v>
      </c>
      <c r="S12" s="1">
        <f t="shared" si="7"/>
        <v>30.72</v>
      </c>
      <c r="T12" s="1">
        <f t="shared" si="8"/>
        <v>18.72</v>
      </c>
      <c r="U12" s="1">
        <f t="shared" si="9"/>
        <v>12</v>
      </c>
      <c r="V12" s="1">
        <f t="shared" si="10"/>
        <v>69.28</v>
      </c>
      <c r="W12" s="1" t="s">
        <v>32</v>
      </c>
    </row>
    <row r="13" spans="1:23" x14ac:dyDescent="0.25">
      <c r="A13" s="1" t="s">
        <v>71</v>
      </c>
      <c r="B13" s="1" t="s">
        <v>36</v>
      </c>
      <c r="C13" s="1">
        <v>50</v>
      </c>
      <c r="D13" s="1">
        <v>8</v>
      </c>
      <c r="E13" s="1">
        <v>8</v>
      </c>
      <c r="F13" s="1">
        <v>8</v>
      </c>
      <c r="G13" s="1">
        <f t="shared" si="0"/>
        <v>8</v>
      </c>
      <c r="H13" s="1">
        <v>20</v>
      </c>
      <c r="I13" s="1">
        <f t="shared" si="1"/>
        <v>0</v>
      </c>
      <c r="J13" s="1">
        <f t="shared" si="2"/>
        <v>8</v>
      </c>
      <c r="K13" s="1">
        <v>3</v>
      </c>
      <c r="L13" s="1">
        <v>20</v>
      </c>
      <c r="M13" s="1">
        <f t="shared" si="3"/>
        <v>0</v>
      </c>
      <c r="N13" s="1">
        <f t="shared" si="4"/>
        <v>3</v>
      </c>
      <c r="O13" s="1">
        <v>1.64</v>
      </c>
      <c r="P13" s="1">
        <v>0.64</v>
      </c>
      <c r="Q13" s="1">
        <f t="shared" si="5"/>
        <v>6.36</v>
      </c>
      <c r="R13" s="1">
        <f t="shared" si="6"/>
        <v>2.36</v>
      </c>
      <c r="S13" s="1">
        <f t="shared" si="7"/>
        <v>12.72</v>
      </c>
      <c r="T13" s="1">
        <f t="shared" si="8"/>
        <v>4.72</v>
      </c>
      <c r="U13" s="1">
        <f t="shared" si="9"/>
        <v>8</v>
      </c>
      <c r="V13" s="1">
        <f t="shared" si="10"/>
        <v>87.28</v>
      </c>
      <c r="W13" s="1" t="s">
        <v>28</v>
      </c>
    </row>
    <row r="14" spans="1:23" x14ac:dyDescent="0.25">
      <c r="A14" s="1" t="s">
        <v>72</v>
      </c>
      <c r="B14" s="1" t="s">
        <v>37</v>
      </c>
      <c r="C14" s="1">
        <v>50</v>
      </c>
      <c r="D14" s="1">
        <v>9</v>
      </c>
      <c r="E14" s="1">
        <v>9</v>
      </c>
      <c r="F14" s="1">
        <v>9</v>
      </c>
      <c r="G14" s="1">
        <f t="shared" si="0"/>
        <v>9</v>
      </c>
      <c r="H14" s="1">
        <v>20</v>
      </c>
      <c r="I14" s="1">
        <f t="shared" si="1"/>
        <v>0</v>
      </c>
      <c r="J14" s="1">
        <f t="shared" si="2"/>
        <v>9</v>
      </c>
      <c r="K14" s="1">
        <v>5</v>
      </c>
      <c r="L14" s="1">
        <v>20</v>
      </c>
      <c r="M14" s="1">
        <f t="shared" si="3"/>
        <v>0</v>
      </c>
      <c r="N14" s="1">
        <f t="shared" si="4"/>
        <v>5</v>
      </c>
      <c r="O14" s="1">
        <v>1.64</v>
      </c>
      <c r="P14" s="1">
        <v>0.64</v>
      </c>
      <c r="Q14" s="1">
        <f t="shared" si="5"/>
        <v>7.36</v>
      </c>
      <c r="R14" s="1">
        <f t="shared" si="6"/>
        <v>4.3600000000000003</v>
      </c>
      <c r="S14" s="1">
        <f t="shared" si="7"/>
        <v>14.719999999999999</v>
      </c>
      <c r="T14" s="1">
        <f t="shared" si="8"/>
        <v>8.7200000000000006</v>
      </c>
      <c r="U14" s="1">
        <f t="shared" si="9"/>
        <v>5.9999999999999982</v>
      </c>
      <c r="V14" s="1">
        <f t="shared" si="10"/>
        <v>85.28</v>
      </c>
      <c r="W14" s="1" t="s">
        <v>32</v>
      </c>
    </row>
    <row r="15" spans="1:23" x14ac:dyDescent="0.25">
      <c r="A15" s="1" t="s">
        <v>73</v>
      </c>
      <c r="B15" s="1" t="s">
        <v>39</v>
      </c>
      <c r="C15" s="1">
        <v>50</v>
      </c>
      <c r="D15" s="1">
        <v>15</v>
      </c>
      <c r="E15" s="1">
        <v>15</v>
      </c>
      <c r="F15" s="1">
        <v>15</v>
      </c>
      <c r="G15" s="1">
        <f t="shared" si="0"/>
        <v>15</v>
      </c>
      <c r="H15" s="1">
        <v>20</v>
      </c>
      <c r="I15" s="1">
        <f t="shared" si="1"/>
        <v>0</v>
      </c>
      <c r="J15" s="1">
        <f t="shared" si="2"/>
        <v>15</v>
      </c>
      <c r="K15" s="1">
        <v>7</v>
      </c>
      <c r="L15" s="1">
        <v>20</v>
      </c>
      <c r="M15" s="1">
        <f t="shared" si="3"/>
        <v>0</v>
      </c>
      <c r="N15" s="1">
        <f t="shared" si="4"/>
        <v>7</v>
      </c>
      <c r="O15" s="1">
        <v>1.64</v>
      </c>
      <c r="P15" s="1">
        <v>0.64</v>
      </c>
      <c r="Q15" s="1">
        <f t="shared" si="5"/>
        <v>13.36</v>
      </c>
      <c r="R15" s="1">
        <f t="shared" si="6"/>
        <v>6.36</v>
      </c>
      <c r="S15" s="1">
        <f t="shared" si="7"/>
        <v>26.72</v>
      </c>
      <c r="T15" s="1">
        <f t="shared" si="8"/>
        <v>12.72</v>
      </c>
      <c r="U15" s="1">
        <f t="shared" si="9"/>
        <v>13.999999999999998</v>
      </c>
      <c r="V15" s="1">
        <f t="shared" si="10"/>
        <v>73.28</v>
      </c>
      <c r="W15" s="1" t="s">
        <v>32</v>
      </c>
    </row>
    <row r="16" spans="1:23" x14ac:dyDescent="0.25">
      <c r="A16" s="1" t="s">
        <v>74</v>
      </c>
      <c r="B16" s="1" t="s">
        <v>40</v>
      </c>
      <c r="C16" s="1">
        <v>50</v>
      </c>
      <c r="D16" s="1">
        <v>19</v>
      </c>
      <c r="E16" s="1">
        <v>19</v>
      </c>
      <c r="F16" s="1">
        <v>19</v>
      </c>
      <c r="G16" s="1">
        <f t="shared" si="0"/>
        <v>19</v>
      </c>
      <c r="H16" s="1">
        <v>20</v>
      </c>
      <c r="I16" s="1">
        <f t="shared" si="1"/>
        <v>0</v>
      </c>
      <c r="J16" s="1">
        <f t="shared" si="2"/>
        <v>19</v>
      </c>
      <c r="K16" s="1">
        <v>8</v>
      </c>
      <c r="L16" s="1">
        <v>20</v>
      </c>
      <c r="M16" s="1">
        <f t="shared" si="3"/>
        <v>0</v>
      </c>
      <c r="N16" s="1">
        <f t="shared" si="4"/>
        <v>8</v>
      </c>
      <c r="O16" s="1">
        <v>1.64</v>
      </c>
      <c r="P16" s="1">
        <v>0.64</v>
      </c>
      <c r="Q16" s="1">
        <f t="shared" si="5"/>
        <v>17.36</v>
      </c>
      <c r="R16" s="1">
        <f t="shared" si="6"/>
        <v>7.36</v>
      </c>
      <c r="S16" s="1">
        <f t="shared" si="7"/>
        <v>34.72</v>
      </c>
      <c r="T16" s="1">
        <f t="shared" si="8"/>
        <v>14.719999999999999</v>
      </c>
      <c r="U16" s="1">
        <f t="shared" si="9"/>
        <v>20</v>
      </c>
      <c r="V16" s="1">
        <f t="shared" si="10"/>
        <v>65.28</v>
      </c>
      <c r="W16" s="1" t="s">
        <v>32</v>
      </c>
    </row>
    <row r="17" spans="1:23" x14ac:dyDescent="0.25">
      <c r="A17" s="1" t="s">
        <v>75</v>
      </c>
      <c r="B17" s="1" t="s">
        <v>42</v>
      </c>
      <c r="C17" s="1">
        <v>50</v>
      </c>
      <c r="D17" s="1">
        <v>4</v>
      </c>
      <c r="E17" s="1">
        <v>4</v>
      </c>
      <c r="F17" s="1">
        <v>4</v>
      </c>
      <c r="G17" s="1">
        <f t="shared" si="0"/>
        <v>4</v>
      </c>
      <c r="H17" s="1">
        <v>20</v>
      </c>
      <c r="I17" s="1">
        <f t="shared" si="1"/>
        <v>0</v>
      </c>
      <c r="J17" s="1">
        <f t="shared" si="2"/>
        <v>4</v>
      </c>
      <c r="K17" s="1">
        <v>1</v>
      </c>
      <c r="L17" s="1">
        <v>20</v>
      </c>
      <c r="M17" s="1">
        <f t="shared" si="3"/>
        <v>0</v>
      </c>
      <c r="N17" s="1">
        <f t="shared" si="4"/>
        <v>1</v>
      </c>
      <c r="O17" s="1">
        <v>1.64</v>
      </c>
      <c r="P17" s="1">
        <v>0.64</v>
      </c>
      <c r="Q17" s="1">
        <f t="shared" si="5"/>
        <v>2.3600000000000003</v>
      </c>
      <c r="R17" s="1">
        <f t="shared" si="6"/>
        <v>0.36</v>
      </c>
      <c r="S17" s="1">
        <f t="shared" si="7"/>
        <v>4.7200000000000006</v>
      </c>
      <c r="T17" s="1">
        <f t="shared" si="8"/>
        <v>0.72</v>
      </c>
      <c r="U17" s="1">
        <f t="shared" si="9"/>
        <v>4.0000000000000009</v>
      </c>
      <c r="V17" s="1">
        <f t="shared" si="10"/>
        <v>95.28</v>
      </c>
      <c r="W17" s="1" t="s">
        <v>21</v>
      </c>
    </row>
    <row r="18" spans="1:23" x14ac:dyDescent="0.25">
      <c r="A18" s="1" t="s">
        <v>76</v>
      </c>
      <c r="B18" s="1" t="s">
        <v>44</v>
      </c>
      <c r="C18" s="1">
        <v>50</v>
      </c>
      <c r="D18" s="1">
        <v>19</v>
      </c>
      <c r="E18" s="1">
        <v>18</v>
      </c>
      <c r="F18" s="1">
        <v>18</v>
      </c>
      <c r="G18" s="1">
        <f t="shared" si="0"/>
        <v>18.333333333333332</v>
      </c>
      <c r="H18" s="1">
        <v>20</v>
      </c>
      <c r="I18" s="1">
        <f t="shared" si="1"/>
        <v>0</v>
      </c>
      <c r="J18" s="1">
        <f t="shared" si="2"/>
        <v>18.333333333333332</v>
      </c>
      <c r="K18" s="1">
        <v>5</v>
      </c>
      <c r="L18" s="1">
        <v>20</v>
      </c>
      <c r="M18" s="1">
        <f t="shared" si="3"/>
        <v>0</v>
      </c>
      <c r="N18" s="1">
        <f t="shared" si="4"/>
        <v>5</v>
      </c>
      <c r="O18" s="1">
        <v>1.64</v>
      </c>
      <c r="P18" s="1">
        <v>0.64</v>
      </c>
      <c r="Q18" s="1">
        <f t="shared" si="5"/>
        <v>16.693333333333332</v>
      </c>
      <c r="R18" s="1">
        <f t="shared" si="6"/>
        <v>4.3600000000000003</v>
      </c>
      <c r="S18" s="1">
        <f t="shared" si="7"/>
        <v>33.386666666666663</v>
      </c>
      <c r="T18" s="1">
        <f t="shared" si="8"/>
        <v>8.7200000000000006</v>
      </c>
      <c r="U18" s="1">
        <f t="shared" si="9"/>
        <v>24.666666666666664</v>
      </c>
      <c r="V18" s="1">
        <f t="shared" si="10"/>
        <v>66.613333333333344</v>
      </c>
      <c r="W18" s="1" t="s">
        <v>32</v>
      </c>
    </row>
    <row r="19" spans="1:23" x14ac:dyDescent="0.25">
      <c r="A19" s="1" t="s">
        <v>91</v>
      </c>
      <c r="B19" s="1" t="s">
        <v>93</v>
      </c>
      <c r="C19" s="1">
        <v>50</v>
      </c>
      <c r="D19" s="1">
        <v>12</v>
      </c>
      <c r="E19" s="1">
        <v>11</v>
      </c>
      <c r="F19" s="1">
        <v>11</v>
      </c>
      <c r="G19" s="1">
        <f t="shared" si="0"/>
        <v>11.333333333333334</v>
      </c>
      <c r="H19" s="1">
        <v>20</v>
      </c>
      <c r="I19" s="1">
        <f t="shared" si="1"/>
        <v>0</v>
      </c>
      <c r="J19" s="1">
        <f t="shared" si="2"/>
        <v>11.333333333333334</v>
      </c>
      <c r="K19" s="1">
        <v>4</v>
      </c>
      <c r="L19" s="1">
        <v>20</v>
      </c>
      <c r="M19" s="1">
        <f t="shared" si="3"/>
        <v>0</v>
      </c>
      <c r="N19" s="1">
        <f t="shared" si="4"/>
        <v>4</v>
      </c>
      <c r="O19" s="1">
        <v>1.64</v>
      </c>
      <c r="P19" s="1">
        <v>0.64</v>
      </c>
      <c r="Q19" s="1">
        <f t="shared" si="5"/>
        <v>9.6933333333333334</v>
      </c>
      <c r="R19" s="1">
        <f t="shared" si="6"/>
        <v>3.36</v>
      </c>
      <c r="S19" s="1">
        <f t="shared" si="7"/>
        <v>19.386666666666667</v>
      </c>
      <c r="T19" s="1">
        <f t="shared" si="8"/>
        <v>6.72</v>
      </c>
      <c r="U19" s="1">
        <f t="shared" si="9"/>
        <v>12.666666666666668</v>
      </c>
      <c r="V19" s="1">
        <f t="shared" si="10"/>
        <v>80.61333333333333</v>
      </c>
      <c r="W19" s="1" t="s">
        <v>28</v>
      </c>
    </row>
    <row r="20" spans="1:23" x14ac:dyDescent="0.25">
      <c r="A20" s="1" t="s">
        <v>77</v>
      </c>
      <c r="B20" s="1" t="s">
        <v>45</v>
      </c>
      <c r="C20" s="1">
        <v>50</v>
      </c>
      <c r="D20" s="1">
        <v>9</v>
      </c>
      <c r="E20" s="1">
        <v>9</v>
      </c>
      <c r="F20" s="1">
        <v>9</v>
      </c>
      <c r="G20" s="1">
        <f t="shared" si="0"/>
        <v>9</v>
      </c>
      <c r="H20" s="1">
        <v>20</v>
      </c>
      <c r="I20" s="1">
        <f t="shared" si="1"/>
        <v>0</v>
      </c>
      <c r="J20" s="1">
        <f t="shared" si="2"/>
        <v>9</v>
      </c>
      <c r="K20" s="1">
        <v>5</v>
      </c>
      <c r="L20" s="1">
        <v>20</v>
      </c>
      <c r="M20" s="1">
        <f t="shared" si="3"/>
        <v>0</v>
      </c>
      <c r="N20" s="1">
        <f t="shared" si="4"/>
        <v>5</v>
      </c>
      <c r="O20" s="1">
        <v>1.64</v>
      </c>
      <c r="P20" s="1">
        <v>0.64</v>
      </c>
      <c r="Q20" s="1">
        <f t="shared" si="5"/>
        <v>7.36</v>
      </c>
      <c r="R20" s="1">
        <f t="shared" si="6"/>
        <v>4.3600000000000003</v>
      </c>
      <c r="S20" s="1">
        <f t="shared" si="7"/>
        <v>14.719999999999999</v>
      </c>
      <c r="T20" s="1">
        <f t="shared" si="8"/>
        <v>8.7200000000000006</v>
      </c>
      <c r="U20" s="1">
        <f t="shared" si="9"/>
        <v>5.9999999999999982</v>
      </c>
      <c r="V20" s="1">
        <f t="shared" si="10"/>
        <v>85.28</v>
      </c>
      <c r="W20" s="1" t="s">
        <v>32</v>
      </c>
    </row>
    <row r="21" spans="1:23" x14ac:dyDescent="0.25">
      <c r="A21" s="1" t="s">
        <v>78</v>
      </c>
      <c r="B21" s="1" t="s">
        <v>46</v>
      </c>
      <c r="C21" s="1">
        <v>50</v>
      </c>
      <c r="D21" s="1">
        <v>10</v>
      </c>
      <c r="E21" s="1">
        <v>10</v>
      </c>
      <c r="F21" s="1">
        <v>10</v>
      </c>
      <c r="G21" s="1">
        <f t="shared" si="0"/>
        <v>10</v>
      </c>
      <c r="H21" s="1">
        <v>20</v>
      </c>
      <c r="I21" s="1">
        <f t="shared" si="1"/>
        <v>0</v>
      </c>
      <c r="J21" s="1">
        <f t="shared" si="2"/>
        <v>10</v>
      </c>
      <c r="K21" s="1">
        <v>4</v>
      </c>
      <c r="L21" s="1">
        <v>20</v>
      </c>
      <c r="M21" s="1">
        <f t="shared" si="3"/>
        <v>0</v>
      </c>
      <c r="N21" s="1">
        <f t="shared" si="4"/>
        <v>4</v>
      </c>
      <c r="O21" s="1">
        <v>1.64</v>
      </c>
      <c r="P21" s="1">
        <v>0.64</v>
      </c>
      <c r="Q21" s="1">
        <f t="shared" si="5"/>
        <v>8.36</v>
      </c>
      <c r="R21" s="1">
        <f t="shared" si="6"/>
        <v>3.36</v>
      </c>
      <c r="S21" s="1">
        <f t="shared" si="7"/>
        <v>16.72</v>
      </c>
      <c r="T21" s="1">
        <f t="shared" si="8"/>
        <v>6.72</v>
      </c>
      <c r="U21" s="1">
        <f t="shared" si="9"/>
        <v>10</v>
      </c>
      <c r="V21" s="1">
        <f t="shared" si="10"/>
        <v>83.28</v>
      </c>
      <c r="W21" s="1" t="s">
        <v>32</v>
      </c>
    </row>
    <row r="22" spans="1:23" x14ac:dyDescent="0.25">
      <c r="A22" s="1" t="s">
        <v>79</v>
      </c>
      <c r="B22" s="1" t="s">
        <v>47</v>
      </c>
      <c r="C22" s="1">
        <v>50</v>
      </c>
      <c r="D22" s="1">
        <v>18</v>
      </c>
      <c r="E22" s="1">
        <v>18</v>
      </c>
      <c r="F22" s="1">
        <v>18</v>
      </c>
      <c r="G22" s="1">
        <f t="shared" si="0"/>
        <v>18</v>
      </c>
      <c r="H22" s="1">
        <v>20</v>
      </c>
      <c r="I22" s="1">
        <f t="shared" si="1"/>
        <v>0</v>
      </c>
      <c r="J22" s="1">
        <f t="shared" si="2"/>
        <v>18</v>
      </c>
      <c r="K22" s="1">
        <v>8</v>
      </c>
      <c r="L22" s="1">
        <v>20</v>
      </c>
      <c r="M22" s="1">
        <f t="shared" si="3"/>
        <v>0</v>
      </c>
      <c r="N22" s="1">
        <f t="shared" si="4"/>
        <v>8</v>
      </c>
      <c r="O22" s="1">
        <v>1.64</v>
      </c>
      <c r="P22" s="1">
        <v>0.64</v>
      </c>
      <c r="Q22" s="1">
        <f t="shared" si="5"/>
        <v>16.36</v>
      </c>
      <c r="R22" s="1">
        <f t="shared" si="6"/>
        <v>7.36</v>
      </c>
      <c r="S22" s="1">
        <f t="shared" si="7"/>
        <v>32.72</v>
      </c>
      <c r="T22" s="1">
        <f t="shared" si="8"/>
        <v>14.719999999999999</v>
      </c>
      <c r="U22" s="1">
        <f t="shared" si="9"/>
        <v>18</v>
      </c>
      <c r="V22" s="1">
        <f t="shared" si="10"/>
        <v>67.28</v>
      </c>
      <c r="W22" s="1" t="s">
        <v>32</v>
      </c>
    </row>
    <row r="23" spans="1:23" x14ac:dyDescent="0.25">
      <c r="A23" s="1" t="s">
        <v>80</v>
      </c>
      <c r="B23" s="1" t="s">
        <v>49</v>
      </c>
      <c r="C23" s="1">
        <v>50</v>
      </c>
      <c r="D23" s="1">
        <v>6</v>
      </c>
      <c r="E23" s="1">
        <v>6</v>
      </c>
      <c r="F23" s="1">
        <v>6</v>
      </c>
      <c r="G23" s="1">
        <f t="shared" si="0"/>
        <v>6</v>
      </c>
      <c r="H23" s="1">
        <v>20</v>
      </c>
      <c r="I23" s="1">
        <f t="shared" si="1"/>
        <v>0</v>
      </c>
      <c r="J23" s="1">
        <f t="shared" si="2"/>
        <v>6</v>
      </c>
      <c r="K23" s="1">
        <v>3</v>
      </c>
      <c r="L23" s="1">
        <v>20</v>
      </c>
      <c r="M23" s="1">
        <f t="shared" si="3"/>
        <v>0</v>
      </c>
      <c r="N23" s="1">
        <f t="shared" si="4"/>
        <v>3</v>
      </c>
      <c r="O23" s="1">
        <v>1.64</v>
      </c>
      <c r="P23" s="1">
        <v>0.64</v>
      </c>
      <c r="Q23" s="1">
        <f t="shared" si="5"/>
        <v>4.3600000000000003</v>
      </c>
      <c r="R23" s="1">
        <f t="shared" si="6"/>
        <v>2.36</v>
      </c>
      <c r="S23" s="1">
        <f t="shared" si="7"/>
        <v>8.7200000000000006</v>
      </c>
      <c r="T23" s="1">
        <f t="shared" si="8"/>
        <v>4.72</v>
      </c>
      <c r="U23" s="1">
        <f t="shared" si="9"/>
        <v>4.0000000000000009</v>
      </c>
      <c r="V23" s="1">
        <f t="shared" si="10"/>
        <v>91.28</v>
      </c>
      <c r="W23" s="1" t="s">
        <v>28</v>
      </c>
    </row>
    <row r="24" spans="1:23" x14ac:dyDescent="0.25">
      <c r="A24" s="1" t="s">
        <v>81</v>
      </c>
      <c r="B24" s="1" t="s">
        <v>50</v>
      </c>
      <c r="C24" s="1">
        <v>50</v>
      </c>
      <c r="D24" s="1">
        <v>3</v>
      </c>
      <c r="E24" s="1">
        <v>3</v>
      </c>
      <c r="F24" s="1">
        <v>3</v>
      </c>
      <c r="G24" s="1">
        <f t="shared" si="0"/>
        <v>3</v>
      </c>
      <c r="H24" s="1">
        <v>20</v>
      </c>
      <c r="I24" s="1">
        <f t="shared" si="1"/>
        <v>0</v>
      </c>
      <c r="J24" s="1">
        <f t="shared" si="2"/>
        <v>3</v>
      </c>
      <c r="K24" s="1">
        <v>1</v>
      </c>
      <c r="L24" s="1">
        <v>20</v>
      </c>
      <c r="M24" s="1">
        <f t="shared" si="3"/>
        <v>0</v>
      </c>
      <c r="N24" s="1">
        <f t="shared" si="4"/>
        <v>1</v>
      </c>
      <c r="O24" s="1">
        <v>1.64</v>
      </c>
      <c r="P24" s="1">
        <v>0.64</v>
      </c>
      <c r="Q24" s="1">
        <f t="shared" si="5"/>
        <v>1.36</v>
      </c>
      <c r="R24" s="1">
        <f t="shared" si="6"/>
        <v>0.36</v>
      </c>
      <c r="S24" s="1">
        <f t="shared" si="7"/>
        <v>2.72</v>
      </c>
      <c r="T24" s="1">
        <f t="shared" si="8"/>
        <v>0.72</v>
      </c>
      <c r="U24" s="1">
        <f t="shared" si="9"/>
        <v>2</v>
      </c>
      <c r="V24" s="1">
        <f t="shared" si="10"/>
        <v>97.28</v>
      </c>
      <c r="W24" s="1" t="s">
        <v>21</v>
      </c>
    </row>
    <row r="25" spans="1:23" x14ac:dyDescent="0.25">
      <c r="A25" s="1" t="s">
        <v>82</v>
      </c>
      <c r="B25" s="1" t="s">
        <v>51</v>
      </c>
      <c r="C25" s="1">
        <v>50</v>
      </c>
      <c r="D25" s="1">
        <v>4</v>
      </c>
      <c r="E25" s="1">
        <v>4</v>
      </c>
      <c r="F25" s="1">
        <v>4</v>
      </c>
      <c r="G25" s="1">
        <f t="shared" si="0"/>
        <v>4</v>
      </c>
      <c r="H25" s="1">
        <v>20</v>
      </c>
      <c r="I25" s="1">
        <f t="shared" si="1"/>
        <v>0</v>
      </c>
      <c r="J25" s="1">
        <f t="shared" si="2"/>
        <v>4</v>
      </c>
      <c r="K25" s="1">
        <v>2</v>
      </c>
      <c r="L25" s="1">
        <v>19</v>
      </c>
      <c r="M25" s="1">
        <f t="shared" si="3"/>
        <v>-0.36</v>
      </c>
      <c r="N25" s="1">
        <f t="shared" si="4"/>
        <v>1.6400000000000001</v>
      </c>
      <c r="O25" s="1">
        <v>1.64</v>
      </c>
      <c r="P25" s="1">
        <v>0.64</v>
      </c>
      <c r="Q25" s="1">
        <f t="shared" si="5"/>
        <v>2.3600000000000003</v>
      </c>
      <c r="R25" s="1">
        <f t="shared" si="6"/>
        <v>1</v>
      </c>
      <c r="S25" s="1">
        <f t="shared" si="7"/>
        <v>4.7200000000000006</v>
      </c>
      <c r="T25" s="1">
        <f t="shared" si="8"/>
        <v>2</v>
      </c>
      <c r="U25" s="1">
        <f t="shared" si="9"/>
        <v>2.7200000000000006</v>
      </c>
      <c r="V25" s="1">
        <f t="shared" si="10"/>
        <v>95.28</v>
      </c>
      <c r="W25" s="1" t="s">
        <v>21</v>
      </c>
    </row>
    <row r="26" spans="1:23" x14ac:dyDescent="0.25">
      <c r="A26" s="1" t="s">
        <v>83</v>
      </c>
      <c r="B26" s="1" t="s">
        <v>52</v>
      </c>
      <c r="C26" s="1">
        <v>50</v>
      </c>
      <c r="D26" s="1">
        <v>4</v>
      </c>
      <c r="E26" s="1">
        <v>4</v>
      </c>
      <c r="F26" s="1">
        <v>4</v>
      </c>
      <c r="G26" s="1">
        <f t="shared" si="0"/>
        <v>4</v>
      </c>
      <c r="H26" s="1">
        <v>20</v>
      </c>
      <c r="I26" s="1">
        <f t="shared" si="1"/>
        <v>0</v>
      </c>
      <c r="J26" s="1">
        <f t="shared" si="2"/>
        <v>4</v>
      </c>
      <c r="K26" s="1">
        <v>2</v>
      </c>
      <c r="L26" s="1">
        <v>19</v>
      </c>
      <c r="M26" s="1">
        <f t="shared" si="3"/>
        <v>-0.36</v>
      </c>
      <c r="N26" s="1">
        <f t="shared" si="4"/>
        <v>1.6400000000000001</v>
      </c>
      <c r="O26" s="1">
        <v>1.64</v>
      </c>
      <c r="P26" s="1">
        <v>0.64</v>
      </c>
      <c r="Q26" s="1">
        <f t="shared" si="5"/>
        <v>2.3600000000000003</v>
      </c>
      <c r="R26" s="1">
        <f t="shared" si="6"/>
        <v>1</v>
      </c>
      <c r="S26" s="1">
        <f t="shared" si="7"/>
        <v>4.7200000000000006</v>
      </c>
      <c r="T26" s="1">
        <f t="shared" si="8"/>
        <v>2</v>
      </c>
      <c r="U26" s="1">
        <f t="shared" si="9"/>
        <v>2.7200000000000006</v>
      </c>
      <c r="V26" s="1">
        <f t="shared" si="10"/>
        <v>95.28</v>
      </c>
      <c r="W26" s="1" t="s">
        <v>21</v>
      </c>
    </row>
    <row r="27" spans="1:23" x14ac:dyDescent="0.25">
      <c r="A27" s="1" t="s">
        <v>84</v>
      </c>
      <c r="B27" s="1" t="s">
        <v>53</v>
      </c>
      <c r="C27" s="1">
        <v>50</v>
      </c>
      <c r="D27" s="1">
        <v>4</v>
      </c>
      <c r="E27" s="1">
        <v>4</v>
      </c>
      <c r="F27" s="1">
        <v>4</v>
      </c>
      <c r="G27" s="1">
        <f t="shared" si="0"/>
        <v>4</v>
      </c>
      <c r="H27" s="1">
        <v>20</v>
      </c>
      <c r="I27" s="1">
        <f t="shared" si="1"/>
        <v>0</v>
      </c>
      <c r="J27" s="1">
        <f t="shared" si="2"/>
        <v>4</v>
      </c>
      <c r="K27" s="1">
        <v>2</v>
      </c>
      <c r="L27" s="1">
        <v>19</v>
      </c>
      <c r="M27" s="1">
        <f t="shared" si="3"/>
        <v>-0.36</v>
      </c>
      <c r="N27" s="1">
        <f t="shared" si="4"/>
        <v>1.6400000000000001</v>
      </c>
      <c r="O27" s="1">
        <v>1.64</v>
      </c>
      <c r="P27" s="1">
        <v>0.64</v>
      </c>
      <c r="Q27" s="1">
        <f t="shared" si="5"/>
        <v>2.3600000000000003</v>
      </c>
      <c r="R27" s="1">
        <f t="shared" si="6"/>
        <v>1</v>
      </c>
      <c r="S27" s="1">
        <f t="shared" si="7"/>
        <v>4.7200000000000006</v>
      </c>
      <c r="T27" s="1">
        <f t="shared" si="8"/>
        <v>2</v>
      </c>
      <c r="U27" s="1">
        <f t="shared" si="9"/>
        <v>2.7200000000000006</v>
      </c>
      <c r="V27" s="1">
        <f t="shared" si="10"/>
        <v>95.28</v>
      </c>
      <c r="W27" s="1" t="s">
        <v>21</v>
      </c>
    </row>
    <row r="28" spans="1:23" x14ac:dyDescent="0.25">
      <c r="A28" s="1" t="s">
        <v>85</v>
      </c>
      <c r="B28" s="1" t="s">
        <v>54</v>
      </c>
      <c r="C28" s="1">
        <v>50</v>
      </c>
      <c r="D28" s="1">
        <v>6</v>
      </c>
      <c r="E28" s="1">
        <v>6</v>
      </c>
      <c r="F28" s="1">
        <v>6</v>
      </c>
      <c r="G28" s="1">
        <f t="shared" si="0"/>
        <v>6</v>
      </c>
      <c r="H28" s="1">
        <v>20</v>
      </c>
      <c r="I28" s="1">
        <f t="shared" si="1"/>
        <v>0</v>
      </c>
      <c r="J28" s="1">
        <f t="shared" si="2"/>
        <v>6</v>
      </c>
      <c r="K28" s="1">
        <v>3</v>
      </c>
      <c r="L28" s="1">
        <v>20</v>
      </c>
      <c r="M28" s="1">
        <f t="shared" si="3"/>
        <v>0</v>
      </c>
      <c r="N28" s="1">
        <f t="shared" si="4"/>
        <v>3</v>
      </c>
      <c r="O28" s="1">
        <v>1.64</v>
      </c>
      <c r="P28" s="1">
        <v>0.64</v>
      </c>
      <c r="Q28" s="1">
        <f t="shared" si="5"/>
        <v>4.3600000000000003</v>
      </c>
      <c r="R28" s="1">
        <f t="shared" si="6"/>
        <v>2.36</v>
      </c>
      <c r="S28" s="1">
        <f t="shared" si="7"/>
        <v>8.7200000000000006</v>
      </c>
      <c r="T28" s="1">
        <f t="shared" si="8"/>
        <v>4.72</v>
      </c>
      <c r="U28" s="1">
        <f t="shared" si="9"/>
        <v>4.0000000000000009</v>
      </c>
      <c r="V28" s="1">
        <f t="shared" si="10"/>
        <v>91.28</v>
      </c>
      <c r="W28" s="1" t="s">
        <v>32</v>
      </c>
    </row>
    <row r="29" spans="1:23" x14ac:dyDescent="0.25">
      <c r="A29" s="1" t="s">
        <v>86</v>
      </c>
      <c r="B29" s="1" t="s">
        <v>56</v>
      </c>
      <c r="C29" s="1">
        <v>50</v>
      </c>
      <c r="D29" s="1">
        <v>6</v>
      </c>
      <c r="E29" s="1">
        <v>6</v>
      </c>
      <c r="F29" s="1">
        <v>6</v>
      </c>
      <c r="G29" s="1">
        <f t="shared" si="0"/>
        <v>6</v>
      </c>
      <c r="H29" s="1">
        <v>20</v>
      </c>
      <c r="I29" s="1">
        <f t="shared" si="1"/>
        <v>0</v>
      </c>
      <c r="J29" s="1">
        <f t="shared" si="2"/>
        <v>6</v>
      </c>
      <c r="K29" s="1">
        <v>3</v>
      </c>
      <c r="L29" s="1">
        <v>20</v>
      </c>
      <c r="M29" s="1">
        <f t="shared" si="3"/>
        <v>0</v>
      </c>
      <c r="N29" s="1">
        <f t="shared" si="4"/>
        <v>3</v>
      </c>
      <c r="O29" s="1">
        <v>1.64</v>
      </c>
      <c r="P29" s="1">
        <v>0.64</v>
      </c>
      <c r="Q29" s="1">
        <f t="shared" si="5"/>
        <v>4.3600000000000003</v>
      </c>
      <c r="R29" s="1">
        <f t="shared" si="6"/>
        <v>2.36</v>
      </c>
      <c r="S29" s="1">
        <f t="shared" si="7"/>
        <v>8.7200000000000006</v>
      </c>
      <c r="T29" s="1">
        <f t="shared" si="8"/>
        <v>4.72</v>
      </c>
      <c r="U29" s="1">
        <f t="shared" si="9"/>
        <v>4.0000000000000009</v>
      </c>
      <c r="V29" s="1">
        <f t="shared" si="10"/>
        <v>91.28</v>
      </c>
      <c r="W29" s="1" t="s">
        <v>32</v>
      </c>
    </row>
    <row r="30" spans="1:23" x14ac:dyDescent="0.25">
      <c r="A30" s="1" t="s">
        <v>98</v>
      </c>
      <c r="B30" s="1" t="s">
        <v>98</v>
      </c>
      <c r="C30" s="1">
        <v>0</v>
      </c>
      <c r="D30" s="1">
        <v>2</v>
      </c>
      <c r="E30" s="1">
        <v>2</v>
      </c>
      <c r="F30" s="1">
        <v>2</v>
      </c>
      <c r="G30" s="1">
        <f t="shared" si="0"/>
        <v>2</v>
      </c>
      <c r="H30" s="1">
        <v>19</v>
      </c>
      <c r="I30" s="1">
        <f t="shared" si="1"/>
        <v>-0.36</v>
      </c>
      <c r="J30" s="1">
        <f t="shared" si="2"/>
        <v>1.6400000000000001</v>
      </c>
      <c r="K30" s="1">
        <v>1</v>
      </c>
      <c r="L30" s="1">
        <v>19</v>
      </c>
      <c r="M30" s="1">
        <f t="shared" si="3"/>
        <v>-0.36</v>
      </c>
      <c r="N30" s="1">
        <f t="shared" si="4"/>
        <v>0.64</v>
      </c>
      <c r="O30" s="1">
        <v>1.64</v>
      </c>
      <c r="P30" s="1">
        <v>0.64</v>
      </c>
    </row>
  </sheetData>
  <autoFilter ref="A1:X30" xr:uid="{99045659-2C31-4B3D-8A1C-B90EC539D872}"/>
  <pageMargins left="0.7" right="0.7" top="0.75" bottom="0.75" header="0.3" footer="0.3"/>
  <ignoredErrors>
    <ignoredError sqref="G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5F8E-4948-47AE-8615-A6E0C958557C}">
  <dimension ref="A1:G29"/>
  <sheetViews>
    <sheetView workbookViewId="0">
      <selection activeCell="J11" sqref="J11"/>
    </sheetView>
  </sheetViews>
  <sheetFormatPr defaultRowHeight="15" x14ac:dyDescent="0.25"/>
  <cols>
    <col min="1" max="1" width="9.140625" style="1"/>
    <col min="2" max="2" width="42.28515625" style="1" customWidth="1"/>
    <col min="3" max="3" width="13.7109375" style="1" customWidth="1"/>
    <col min="4" max="4" width="13.140625" style="1" customWidth="1"/>
    <col min="5" max="5" width="11.5703125" style="1" customWidth="1"/>
    <col min="6" max="6" width="12.5703125" style="1" customWidth="1"/>
    <col min="7" max="7" width="13.140625" style="1" customWidth="1"/>
  </cols>
  <sheetData>
    <row r="1" spans="1:7" x14ac:dyDescent="0.25">
      <c r="A1" s="1" t="s">
        <v>99</v>
      </c>
      <c r="B1" s="1" t="s">
        <v>1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57</v>
      </c>
    </row>
    <row r="2" spans="1:7" x14ac:dyDescent="0.25">
      <c r="A2" s="1" t="s">
        <v>60</v>
      </c>
      <c r="B2" s="1" t="s">
        <v>19</v>
      </c>
      <c r="C2" s="1">
        <v>12.18</v>
      </c>
      <c r="D2" s="1">
        <v>11.93</v>
      </c>
      <c r="E2" s="2">
        <f>(C2-D2)/D2</f>
        <v>2.0955574182732608E-2</v>
      </c>
      <c r="F2" s="2">
        <f>E2*100</f>
        <v>2.0955574182732608</v>
      </c>
      <c r="G2" s="1" t="s">
        <v>58</v>
      </c>
    </row>
    <row r="3" spans="1:7" x14ac:dyDescent="0.25">
      <c r="A3" s="1" t="s">
        <v>61</v>
      </c>
      <c r="B3" s="1" t="s">
        <v>22</v>
      </c>
      <c r="C3" s="1">
        <v>12.12</v>
      </c>
      <c r="D3" s="1">
        <v>11.6</v>
      </c>
      <c r="E3" s="2">
        <f t="shared" ref="E3:E29" si="0">(C3-D3)/D3</f>
        <v>4.4827586206896516E-2</v>
      </c>
      <c r="F3" s="2">
        <f t="shared" ref="F3:F29" si="1">E3*100</f>
        <v>4.4827586206896513</v>
      </c>
      <c r="G3" s="1" t="s">
        <v>58</v>
      </c>
    </row>
    <row r="4" spans="1:7" x14ac:dyDescent="0.25">
      <c r="A4" s="1" t="s">
        <v>62</v>
      </c>
      <c r="B4" s="1" t="s">
        <v>23</v>
      </c>
      <c r="C4" s="1">
        <v>12.73</v>
      </c>
      <c r="D4" s="1">
        <v>12.21</v>
      </c>
      <c r="E4" s="2">
        <f t="shared" si="0"/>
        <v>4.2588042588042552E-2</v>
      </c>
      <c r="F4" s="2">
        <f t="shared" si="1"/>
        <v>4.2588042588042549</v>
      </c>
      <c r="G4" s="1" t="s">
        <v>58</v>
      </c>
    </row>
    <row r="5" spans="1:7" x14ac:dyDescent="0.25">
      <c r="A5" s="1" t="s">
        <v>63</v>
      </c>
      <c r="B5" s="1" t="s">
        <v>24</v>
      </c>
      <c r="C5" s="1">
        <v>12.47</v>
      </c>
      <c r="D5" s="1">
        <v>12.35</v>
      </c>
      <c r="E5" s="2">
        <f t="shared" si="0"/>
        <v>9.7165991902834811E-3</v>
      </c>
      <c r="F5" s="2">
        <f t="shared" si="1"/>
        <v>0.97165991902834814</v>
      </c>
      <c r="G5" s="1" t="s">
        <v>58</v>
      </c>
    </row>
    <row r="6" spans="1:7" x14ac:dyDescent="0.25">
      <c r="A6" s="1" t="s">
        <v>64</v>
      </c>
      <c r="B6" s="1" t="s">
        <v>25</v>
      </c>
      <c r="C6" s="1">
        <v>12.12</v>
      </c>
      <c r="D6" s="1">
        <v>10.73</v>
      </c>
      <c r="E6" s="2">
        <f t="shared" si="0"/>
        <v>0.12954333643988805</v>
      </c>
      <c r="F6" s="2">
        <f t="shared" si="1"/>
        <v>12.954333643988805</v>
      </c>
      <c r="G6" s="1" t="s">
        <v>59</v>
      </c>
    </row>
    <row r="7" spans="1:7" x14ac:dyDescent="0.25">
      <c r="A7" s="1" t="s">
        <v>65</v>
      </c>
      <c r="B7" s="1" t="s">
        <v>26</v>
      </c>
      <c r="C7" s="1">
        <v>11.74</v>
      </c>
      <c r="D7" s="1">
        <v>9.26</v>
      </c>
      <c r="E7" s="2">
        <f t="shared" si="0"/>
        <v>0.26781857451403895</v>
      </c>
      <c r="F7" s="2">
        <f t="shared" si="1"/>
        <v>26.781857451403894</v>
      </c>
      <c r="G7" s="1" t="s">
        <v>59</v>
      </c>
    </row>
    <row r="8" spans="1:7" x14ac:dyDescent="0.25">
      <c r="A8" s="1" t="s">
        <v>66</v>
      </c>
      <c r="B8" s="1" t="s">
        <v>29</v>
      </c>
      <c r="C8" s="1">
        <v>12.35</v>
      </c>
      <c r="D8" s="1">
        <v>10.51</v>
      </c>
      <c r="E8" s="2">
        <f t="shared" si="0"/>
        <v>0.17507136060894385</v>
      </c>
      <c r="F8" s="2">
        <f t="shared" si="1"/>
        <v>17.507136060894386</v>
      </c>
      <c r="G8" s="1" t="s">
        <v>59</v>
      </c>
    </row>
    <row r="9" spans="1:7" x14ac:dyDescent="0.25">
      <c r="A9" s="1" t="s">
        <v>67</v>
      </c>
      <c r="B9" s="1" t="s">
        <v>31</v>
      </c>
      <c r="C9" s="1">
        <v>12.59</v>
      </c>
      <c r="D9" s="1">
        <v>9.89</v>
      </c>
      <c r="E9" s="2">
        <f t="shared" si="0"/>
        <v>0.27300303336703735</v>
      </c>
      <c r="F9" s="2">
        <f t="shared" si="1"/>
        <v>27.300303336703735</v>
      </c>
      <c r="G9" s="1" t="s">
        <v>59</v>
      </c>
    </row>
    <row r="10" spans="1:7" x14ac:dyDescent="0.25">
      <c r="A10" s="1" t="s">
        <v>68</v>
      </c>
      <c r="B10" s="1" t="s">
        <v>33</v>
      </c>
      <c r="C10" s="1">
        <v>12.07</v>
      </c>
      <c r="D10" s="1">
        <v>10.6</v>
      </c>
      <c r="E10" s="2">
        <f t="shared" si="0"/>
        <v>0.13867924528301892</v>
      </c>
      <c r="F10" s="2">
        <f t="shared" si="1"/>
        <v>13.867924528301891</v>
      </c>
      <c r="G10" s="1" t="s">
        <v>59</v>
      </c>
    </row>
    <row r="11" spans="1:7" x14ac:dyDescent="0.25">
      <c r="A11" s="1" t="s">
        <v>69</v>
      </c>
      <c r="B11" s="1" t="s">
        <v>34</v>
      </c>
      <c r="C11" s="1">
        <v>12.2</v>
      </c>
      <c r="D11" s="1">
        <v>10.89</v>
      </c>
      <c r="E11" s="2">
        <f t="shared" si="0"/>
        <v>0.12029384756657471</v>
      </c>
      <c r="F11" s="2">
        <f t="shared" si="1"/>
        <v>12.029384756657471</v>
      </c>
      <c r="G11" s="1" t="s">
        <v>59</v>
      </c>
    </row>
    <row r="12" spans="1:7" x14ac:dyDescent="0.25">
      <c r="A12" s="1" t="s">
        <v>70</v>
      </c>
      <c r="B12" s="1" t="s">
        <v>35</v>
      </c>
      <c r="C12" s="1">
        <v>12.08</v>
      </c>
      <c r="D12" s="1">
        <v>11.83</v>
      </c>
      <c r="E12" s="2">
        <f t="shared" si="0"/>
        <v>2.1132713440405747E-2</v>
      </c>
      <c r="F12" s="2">
        <f t="shared" si="1"/>
        <v>2.1132713440405748</v>
      </c>
      <c r="G12" s="1" t="s">
        <v>58</v>
      </c>
    </row>
    <row r="13" spans="1:7" x14ac:dyDescent="0.25">
      <c r="A13" s="1" t="s">
        <v>71</v>
      </c>
      <c r="B13" s="1" t="s">
        <v>36</v>
      </c>
      <c r="C13" s="1">
        <v>12.84</v>
      </c>
      <c r="D13" s="1">
        <v>10.89</v>
      </c>
      <c r="E13" s="2">
        <f t="shared" si="0"/>
        <v>0.17906336088154262</v>
      </c>
      <c r="F13" s="2">
        <f t="shared" si="1"/>
        <v>17.906336088154262</v>
      </c>
      <c r="G13" s="1" t="s">
        <v>59</v>
      </c>
    </row>
    <row r="14" spans="1:7" x14ac:dyDescent="0.25">
      <c r="A14" s="1" t="s">
        <v>72</v>
      </c>
      <c r="B14" s="1" t="s">
        <v>37</v>
      </c>
      <c r="C14" s="1">
        <v>12.13</v>
      </c>
      <c r="D14" s="1">
        <v>11.8</v>
      </c>
      <c r="E14" s="2">
        <f t="shared" si="0"/>
        <v>2.7966101694915257E-2</v>
      </c>
      <c r="F14" s="2">
        <f t="shared" si="1"/>
        <v>2.796610169491526</v>
      </c>
      <c r="G14" s="1" t="s">
        <v>58</v>
      </c>
    </row>
    <row r="15" spans="1:7" x14ac:dyDescent="0.25">
      <c r="A15" s="1" t="s">
        <v>73</v>
      </c>
      <c r="B15" s="1" t="s">
        <v>39</v>
      </c>
      <c r="C15" s="1">
        <v>12.84</v>
      </c>
      <c r="D15" s="1">
        <v>10.89</v>
      </c>
      <c r="E15" s="2">
        <f t="shared" si="0"/>
        <v>0.17906336088154262</v>
      </c>
      <c r="F15" s="2">
        <f t="shared" si="1"/>
        <v>17.906336088154262</v>
      </c>
      <c r="G15" s="1" t="s">
        <v>59</v>
      </c>
    </row>
    <row r="16" spans="1:7" x14ac:dyDescent="0.25">
      <c r="A16" s="1" t="s">
        <v>74</v>
      </c>
      <c r="B16" s="1" t="s">
        <v>40</v>
      </c>
      <c r="C16" s="1">
        <v>12.43</v>
      </c>
      <c r="D16" s="1">
        <v>12.1</v>
      </c>
      <c r="E16" s="2">
        <f t="shared" si="0"/>
        <v>2.7272727272727278E-2</v>
      </c>
      <c r="F16" s="2">
        <f t="shared" si="1"/>
        <v>2.727272727272728</v>
      </c>
      <c r="G16" s="1" t="s">
        <v>58</v>
      </c>
    </row>
    <row r="17" spans="1:7" x14ac:dyDescent="0.25">
      <c r="A17" s="1" t="s">
        <v>75</v>
      </c>
      <c r="B17" s="1" t="s">
        <v>42</v>
      </c>
      <c r="C17" s="1">
        <v>12.1</v>
      </c>
      <c r="D17" s="1">
        <v>11.83</v>
      </c>
      <c r="E17" s="2">
        <f t="shared" si="0"/>
        <v>2.282333051563817E-2</v>
      </c>
      <c r="F17" s="2">
        <f t="shared" si="1"/>
        <v>2.2823330515638172</v>
      </c>
      <c r="G17" s="1" t="s">
        <v>58</v>
      </c>
    </row>
    <row r="18" spans="1:7" x14ac:dyDescent="0.25">
      <c r="A18" s="1" t="s">
        <v>76</v>
      </c>
      <c r="B18" s="1" t="s">
        <v>44</v>
      </c>
      <c r="C18" s="1">
        <v>12.07</v>
      </c>
      <c r="D18" s="1">
        <v>10.34</v>
      </c>
      <c r="E18" s="2">
        <f t="shared" si="0"/>
        <v>0.1673114119922631</v>
      </c>
      <c r="F18" s="2">
        <f t="shared" si="1"/>
        <v>16.731141199226311</v>
      </c>
      <c r="G18" s="1" t="s">
        <v>59</v>
      </c>
    </row>
    <row r="19" spans="1:7" x14ac:dyDescent="0.25">
      <c r="A19" s="1" t="s">
        <v>91</v>
      </c>
      <c r="B19" s="1" t="s">
        <v>92</v>
      </c>
      <c r="C19" s="1">
        <v>12.11</v>
      </c>
      <c r="D19" s="1">
        <v>10.37</v>
      </c>
      <c r="E19" s="2">
        <f t="shared" si="0"/>
        <v>0.16779170684667313</v>
      </c>
      <c r="F19" s="2">
        <f t="shared" si="1"/>
        <v>16.779170684667314</v>
      </c>
      <c r="G19" s="1" t="s">
        <v>59</v>
      </c>
    </row>
    <row r="20" spans="1:7" x14ac:dyDescent="0.25">
      <c r="A20" s="1" t="s">
        <v>77</v>
      </c>
      <c r="B20" s="1" t="s">
        <v>45</v>
      </c>
      <c r="C20" s="1">
        <v>12.09</v>
      </c>
      <c r="D20" s="1">
        <v>10.66</v>
      </c>
      <c r="E20" s="2">
        <f t="shared" si="0"/>
        <v>0.13414634146341461</v>
      </c>
      <c r="F20" s="2">
        <f t="shared" si="1"/>
        <v>13.414634146341461</v>
      </c>
      <c r="G20" s="1" t="s">
        <v>59</v>
      </c>
    </row>
    <row r="21" spans="1:7" x14ac:dyDescent="0.25">
      <c r="A21" s="1" t="s">
        <v>78</v>
      </c>
      <c r="B21" s="1" t="s">
        <v>46</v>
      </c>
      <c r="C21" s="1">
        <v>12.29</v>
      </c>
      <c r="D21" s="1">
        <v>11.9</v>
      </c>
      <c r="E21" s="2">
        <f t="shared" si="0"/>
        <v>3.2773109243697376E-2</v>
      </c>
      <c r="F21" s="2">
        <f t="shared" si="1"/>
        <v>3.2773109243697376</v>
      </c>
      <c r="G21" s="1" t="s">
        <v>58</v>
      </c>
    </row>
    <row r="22" spans="1:7" x14ac:dyDescent="0.25">
      <c r="A22" s="1" t="s">
        <v>79</v>
      </c>
      <c r="B22" s="1" t="s">
        <v>47</v>
      </c>
      <c r="C22" s="1">
        <v>12.37</v>
      </c>
      <c r="D22" s="1">
        <v>12.09</v>
      </c>
      <c r="E22" s="2">
        <f t="shared" si="0"/>
        <v>2.3159636062861817E-2</v>
      </c>
      <c r="F22" s="2">
        <f t="shared" si="1"/>
        <v>2.3159636062861817</v>
      </c>
      <c r="G22" s="1" t="s">
        <v>58</v>
      </c>
    </row>
    <row r="23" spans="1:7" x14ac:dyDescent="0.25">
      <c r="A23" s="1" t="s">
        <v>80</v>
      </c>
      <c r="B23" s="1" t="s">
        <v>49</v>
      </c>
      <c r="C23" s="1">
        <v>12.41</v>
      </c>
      <c r="D23" s="1">
        <v>11.92</v>
      </c>
      <c r="E23" s="2">
        <f t="shared" si="0"/>
        <v>4.1107382550335587E-2</v>
      </c>
      <c r="F23" s="2">
        <f t="shared" si="1"/>
        <v>4.1107382550335592</v>
      </c>
      <c r="G23" s="1" t="s">
        <v>58</v>
      </c>
    </row>
    <row r="24" spans="1:7" x14ac:dyDescent="0.25">
      <c r="A24" s="1" t="s">
        <v>81</v>
      </c>
      <c r="B24" s="1" t="s">
        <v>50</v>
      </c>
      <c r="C24" s="1">
        <v>12.22</v>
      </c>
      <c r="D24" s="1">
        <v>10.53</v>
      </c>
      <c r="E24" s="2">
        <f t="shared" si="0"/>
        <v>0.16049382716049396</v>
      </c>
      <c r="F24" s="2">
        <f t="shared" si="1"/>
        <v>16.049382716049397</v>
      </c>
      <c r="G24" s="1" t="s">
        <v>59</v>
      </c>
    </row>
    <row r="25" spans="1:7" x14ac:dyDescent="0.25">
      <c r="A25" s="1" t="s">
        <v>82</v>
      </c>
      <c r="B25" s="1" t="s">
        <v>51</v>
      </c>
      <c r="C25" s="1">
        <v>12.19</v>
      </c>
      <c r="D25" s="1">
        <v>11.79</v>
      </c>
      <c r="E25" s="2">
        <f t="shared" si="0"/>
        <v>3.3927056827820219E-2</v>
      </c>
      <c r="F25" s="2">
        <f t="shared" si="1"/>
        <v>3.3927056827820219</v>
      </c>
      <c r="G25" s="1" t="s">
        <v>58</v>
      </c>
    </row>
    <row r="26" spans="1:7" x14ac:dyDescent="0.25">
      <c r="A26" s="1" t="s">
        <v>83</v>
      </c>
      <c r="B26" s="1" t="s">
        <v>52</v>
      </c>
      <c r="C26" s="1">
        <v>11.86</v>
      </c>
      <c r="D26" s="1">
        <v>7.8</v>
      </c>
      <c r="E26" s="2">
        <f t="shared" si="0"/>
        <v>0.52051282051282044</v>
      </c>
      <c r="F26" s="2">
        <f t="shared" si="1"/>
        <v>52.051282051282044</v>
      </c>
      <c r="G26" s="1" t="s">
        <v>59</v>
      </c>
    </row>
    <row r="27" spans="1:7" x14ac:dyDescent="0.25">
      <c r="A27" s="1" t="s">
        <v>84</v>
      </c>
      <c r="B27" s="1" t="s">
        <v>53</v>
      </c>
      <c r="C27" s="1">
        <v>12.12</v>
      </c>
      <c r="D27" s="1">
        <v>10.17</v>
      </c>
      <c r="E27" s="2">
        <f t="shared" si="0"/>
        <v>0.19174041297935096</v>
      </c>
      <c r="F27" s="2">
        <f t="shared" si="1"/>
        <v>19.174041297935098</v>
      </c>
      <c r="G27" s="1" t="s">
        <v>59</v>
      </c>
    </row>
    <row r="28" spans="1:7" x14ac:dyDescent="0.25">
      <c r="A28" s="1" t="s">
        <v>85</v>
      </c>
      <c r="B28" s="1" t="s">
        <v>54</v>
      </c>
      <c r="C28" s="1">
        <v>12.1</v>
      </c>
      <c r="D28" s="1">
        <v>10.75</v>
      </c>
      <c r="E28" s="2">
        <f t="shared" si="0"/>
        <v>0.12558139534883717</v>
      </c>
      <c r="F28" s="2">
        <f t="shared" si="1"/>
        <v>12.558139534883717</v>
      </c>
      <c r="G28" s="1" t="s">
        <v>59</v>
      </c>
    </row>
    <row r="29" spans="1:7" x14ac:dyDescent="0.25">
      <c r="A29" s="1" t="s">
        <v>86</v>
      </c>
      <c r="B29" s="1" t="s">
        <v>56</v>
      </c>
      <c r="C29" s="1">
        <v>12.28</v>
      </c>
      <c r="D29" s="1">
        <v>10.92</v>
      </c>
      <c r="E29" s="2">
        <f t="shared" si="0"/>
        <v>0.12454212454212449</v>
      </c>
      <c r="F29" s="2">
        <f t="shared" si="1"/>
        <v>12.454212454212449</v>
      </c>
      <c r="G29" s="1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787F-0F99-4EA2-8AC0-DE60D26ED197}">
  <dimension ref="A1:J51"/>
  <sheetViews>
    <sheetView tabSelected="1" workbookViewId="0">
      <selection activeCell="M8" sqref="M8"/>
    </sheetView>
  </sheetViews>
  <sheetFormatPr defaultRowHeight="15" x14ac:dyDescent="0.25"/>
  <cols>
    <col min="1" max="1" width="12.5703125" style="1" customWidth="1"/>
    <col min="2" max="2" width="13" style="1" customWidth="1"/>
    <col min="3" max="4" width="9.140625" style="1"/>
    <col min="5" max="5" width="12" style="1" customWidth="1"/>
    <col min="6" max="8" width="9.140625" style="1"/>
    <col min="9" max="9" width="13.140625" style="1" customWidth="1"/>
    <col min="10" max="16384" width="9.140625" style="1"/>
  </cols>
  <sheetData>
    <row r="1" spans="1:10" ht="15.75" thickBot="1" x14ac:dyDescent="0.3">
      <c r="A1" s="14" t="s">
        <v>117</v>
      </c>
      <c r="B1" s="14" t="s">
        <v>118</v>
      </c>
      <c r="C1" s="16" t="s">
        <v>119</v>
      </c>
      <c r="D1" s="17"/>
      <c r="E1" s="17"/>
      <c r="F1" s="18"/>
      <c r="G1" s="16" t="s">
        <v>120</v>
      </c>
      <c r="H1" s="17"/>
      <c r="I1" s="17"/>
      <c r="J1" s="18"/>
    </row>
    <row r="2" spans="1:10" ht="15.75" thickBot="1" x14ac:dyDescent="0.3">
      <c r="A2" s="15"/>
      <c r="B2" s="15"/>
      <c r="C2" s="3" t="s">
        <v>121</v>
      </c>
      <c r="D2" s="3" t="s">
        <v>122</v>
      </c>
      <c r="E2" s="3" t="s">
        <v>123</v>
      </c>
      <c r="F2" s="3" t="s">
        <v>124</v>
      </c>
      <c r="G2" s="3" t="s">
        <v>121</v>
      </c>
      <c r="H2" s="3" t="s">
        <v>122</v>
      </c>
      <c r="I2" s="3" t="s">
        <v>123</v>
      </c>
      <c r="J2" s="3" t="s">
        <v>124</v>
      </c>
    </row>
    <row r="3" spans="1:10" ht="15.75" thickBot="1" x14ac:dyDescent="0.3">
      <c r="A3" s="5" t="s">
        <v>125</v>
      </c>
      <c r="B3" s="6" t="s">
        <v>57</v>
      </c>
      <c r="C3" s="6">
        <v>8.9800000000000005E-2</v>
      </c>
      <c r="D3" s="7" t="s">
        <v>126</v>
      </c>
      <c r="E3" s="6">
        <v>0.1181</v>
      </c>
      <c r="F3" s="7" t="s">
        <v>126</v>
      </c>
      <c r="G3" s="6">
        <v>1.1599999999999999E-2</v>
      </c>
      <c r="H3" s="6" t="s">
        <v>127</v>
      </c>
      <c r="I3" s="6">
        <v>2.0899999999999998E-2</v>
      </c>
      <c r="J3" s="6" t="s">
        <v>127</v>
      </c>
    </row>
    <row r="4" spans="1:10" ht="24.75" thickBot="1" x14ac:dyDescent="0.3">
      <c r="A4" s="5" t="s">
        <v>128</v>
      </c>
      <c r="B4" s="6" t="s">
        <v>57</v>
      </c>
      <c r="C4" s="6">
        <v>0.68889999999999996</v>
      </c>
      <c r="D4" s="7" t="s">
        <v>126</v>
      </c>
      <c r="E4" s="6">
        <v>0.68889999999999996</v>
      </c>
      <c r="F4" s="7" t="s">
        <v>126</v>
      </c>
      <c r="G4" s="6">
        <v>2.1499999999999998E-2</v>
      </c>
      <c r="H4" s="6" t="s">
        <v>127</v>
      </c>
      <c r="I4" s="6">
        <v>2.76E-2</v>
      </c>
      <c r="J4" s="6" t="s">
        <v>127</v>
      </c>
    </row>
    <row r="5" spans="1:10" ht="15.75" thickBot="1" x14ac:dyDescent="0.3">
      <c r="A5" s="5" t="s">
        <v>129</v>
      </c>
      <c r="B5" s="6" t="s">
        <v>57</v>
      </c>
      <c r="C5" s="6">
        <v>9.1800000000000007E-2</v>
      </c>
      <c r="D5" s="7" t="s">
        <v>126</v>
      </c>
      <c r="E5" s="6">
        <v>0.1181</v>
      </c>
      <c r="F5" s="7" t="s">
        <v>126</v>
      </c>
      <c r="G5" s="6">
        <v>2.8500000000000001E-2</v>
      </c>
      <c r="H5" s="6" t="s">
        <v>127</v>
      </c>
      <c r="I5" s="6">
        <v>3.2099999999999997E-2</v>
      </c>
      <c r="J5" s="6" t="s">
        <v>127</v>
      </c>
    </row>
    <row r="6" spans="1:10" ht="15.75" thickBot="1" x14ac:dyDescent="0.3">
      <c r="A6" s="5" t="s">
        <v>130</v>
      </c>
      <c r="B6" s="6" t="s">
        <v>57</v>
      </c>
      <c r="C6" s="6">
        <v>0.10539999999999999</v>
      </c>
      <c r="D6" s="7" t="s">
        <v>126</v>
      </c>
      <c r="E6" s="6">
        <v>0.1186</v>
      </c>
      <c r="F6" s="7" t="s">
        <v>126</v>
      </c>
      <c r="G6" s="6">
        <v>1.0800000000000001E-2</v>
      </c>
      <c r="H6" s="6" t="s">
        <v>127</v>
      </c>
      <c r="I6" s="6">
        <v>2.0899999999999998E-2</v>
      </c>
      <c r="J6" s="6" t="s">
        <v>127</v>
      </c>
    </row>
    <row r="7" spans="1:10" ht="15.75" thickBot="1" x14ac:dyDescent="0.3">
      <c r="A7" s="5" t="s">
        <v>131</v>
      </c>
      <c r="B7" s="6" t="s">
        <v>57</v>
      </c>
      <c r="C7" s="6">
        <v>2.6800000000000001E-2</v>
      </c>
      <c r="D7" s="7" t="s">
        <v>127</v>
      </c>
      <c r="E7" s="6">
        <v>0.1055</v>
      </c>
      <c r="F7" s="7" t="s">
        <v>126</v>
      </c>
      <c r="G7" s="6">
        <v>1.06E-2</v>
      </c>
      <c r="H7" s="6" t="s">
        <v>127</v>
      </c>
      <c r="I7" s="6">
        <v>2.0899999999999998E-2</v>
      </c>
      <c r="J7" s="6" t="s">
        <v>127</v>
      </c>
    </row>
    <row r="8" spans="1:10" ht="15.75" thickBot="1" x14ac:dyDescent="0.3">
      <c r="A8" s="5" t="s">
        <v>132</v>
      </c>
      <c r="B8" s="6" t="s">
        <v>57</v>
      </c>
      <c r="C8" s="6">
        <v>5.7599999999999998E-2</v>
      </c>
      <c r="D8" s="7" t="s">
        <v>126</v>
      </c>
      <c r="E8" s="6">
        <v>0.1055</v>
      </c>
      <c r="F8" s="7" t="s">
        <v>126</v>
      </c>
      <c r="G8" s="6">
        <v>9.5999999999999992E-3</v>
      </c>
      <c r="H8" s="6" t="s">
        <v>133</v>
      </c>
      <c r="I8" s="6">
        <v>2.0899999999999998E-2</v>
      </c>
      <c r="J8" s="6" t="s">
        <v>127</v>
      </c>
    </row>
    <row r="9" spans="1:10" ht="15.75" thickBot="1" x14ac:dyDescent="0.3">
      <c r="A9" s="5" t="s">
        <v>134</v>
      </c>
      <c r="B9" s="6" t="s">
        <v>57</v>
      </c>
      <c r="C9" s="6">
        <v>5.7599999999999998E-2</v>
      </c>
      <c r="D9" s="7" t="s">
        <v>126</v>
      </c>
      <c r="E9" s="6">
        <v>0.1055</v>
      </c>
      <c r="F9" s="7" t="s">
        <v>126</v>
      </c>
      <c r="G9" s="6">
        <v>1.1599999999999999E-2</v>
      </c>
      <c r="H9" s="6" t="s">
        <v>127</v>
      </c>
      <c r="I9" s="6">
        <v>2.0899999999999998E-2</v>
      </c>
      <c r="J9" s="6" t="s">
        <v>127</v>
      </c>
    </row>
    <row r="10" spans="1:10" ht="15.75" thickBot="1" x14ac:dyDescent="0.3">
      <c r="A10" s="5" t="s">
        <v>135</v>
      </c>
      <c r="B10" s="6" t="s">
        <v>57</v>
      </c>
      <c r="C10" s="6">
        <v>5.1499999999999997E-2</v>
      </c>
      <c r="D10" s="7" t="s">
        <v>126</v>
      </c>
      <c r="E10" s="6">
        <v>0.1055</v>
      </c>
      <c r="F10" s="7" t="s">
        <v>126</v>
      </c>
      <c r="G10" s="6">
        <v>2.07E-2</v>
      </c>
      <c r="H10" s="6" t="s">
        <v>127</v>
      </c>
      <c r="I10" s="6">
        <v>2.76E-2</v>
      </c>
      <c r="J10" s="6" t="s">
        <v>127</v>
      </c>
    </row>
    <row r="11" spans="1:10" ht="15.75" thickBot="1" x14ac:dyDescent="0.3">
      <c r="A11" s="5" t="s">
        <v>136</v>
      </c>
      <c r="B11" s="6" t="s">
        <v>57</v>
      </c>
      <c r="C11" s="6">
        <v>5.8599999999999999E-2</v>
      </c>
      <c r="D11" s="7" t="s">
        <v>126</v>
      </c>
      <c r="E11" s="6">
        <v>0.1055</v>
      </c>
      <c r="F11" s="7" t="s">
        <v>126</v>
      </c>
      <c r="G11" s="6">
        <v>4.1700000000000001E-2</v>
      </c>
      <c r="H11" s="6" t="s">
        <v>127</v>
      </c>
      <c r="I11" s="6">
        <v>4.1700000000000001E-2</v>
      </c>
      <c r="J11" s="6" t="s">
        <v>127</v>
      </c>
    </row>
    <row r="12" spans="1:10" ht="15.75" thickBo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1"/>
    </row>
    <row r="13" spans="1:10" ht="24.75" thickBot="1" x14ac:dyDescent="0.3">
      <c r="A13" s="8" t="s">
        <v>117</v>
      </c>
      <c r="B13" s="4" t="s">
        <v>118</v>
      </c>
      <c r="C13" s="4" t="s">
        <v>121</v>
      </c>
      <c r="D13" s="4" t="s">
        <v>122</v>
      </c>
      <c r="E13" s="4" t="s">
        <v>123</v>
      </c>
      <c r="F13" s="4" t="s">
        <v>124</v>
      </c>
      <c r="G13" s="4" t="s">
        <v>121</v>
      </c>
      <c r="H13" s="4" t="s">
        <v>122</v>
      </c>
      <c r="I13" s="9" t="s">
        <v>123</v>
      </c>
      <c r="J13" s="4" t="s">
        <v>124</v>
      </c>
    </row>
    <row r="14" spans="1:10" ht="15.75" thickBot="1" x14ac:dyDescent="0.3">
      <c r="A14" s="5" t="s">
        <v>125</v>
      </c>
      <c r="B14" s="6" t="s">
        <v>3</v>
      </c>
      <c r="C14" s="6">
        <v>0.2676</v>
      </c>
      <c r="D14" s="6" t="s">
        <v>126</v>
      </c>
      <c r="E14" s="6">
        <v>0.54569999999999996</v>
      </c>
      <c r="F14" s="6" t="s">
        <v>126</v>
      </c>
      <c r="G14" s="10">
        <v>1.88E-5</v>
      </c>
      <c r="H14" s="6" t="s">
        <v>137</v>
      </c>
      <c r="I14" s="10">
        <v>5.66E-5</v>
      </c>
      <c r="J14" s="6" t="s">
        <v>137</v>
      </c>
    </row>
    <row r="15" spans="1:10" ht="24.75" thickBot="1" x14ac:dyDescent="0.3">
      <c r="A15" s="5" t="s">
        <v>128</v>
      </c>
      <c r="B15" s="6" t="s">
        <v>3</v>
      </c>
      <c r="C15" s="6">
        <v>0.90490000000000004</v>
      </c>
      <c r="D15" s="6" t="s">
        <v>126</v>
      </c>
      <c r="E15" s="6">
        <v>0.90490000000000004</v>
      </c>
      <c r="F15" s="6" t="s">
        <v>126</v>
      </c>
      <c r="G15" s="10">
        <v>3.82E-5</v>
      </c>
      <c r="H15" s="6" t="s">
        <v>137</v>
      </c>
      <c r="I15" s="10">
        <v>8.6000000000000003E-5</v>
      </c>
      <c r="J15" s="6" t="s">
        <v>137</v>
      </c>
    </row>
    <row r="16" spans="1:10" ht="15.75" thickBot="1" x14ac:dyDescent="0.3">
      <c r="A16" s="5" t="s">
        <v>129</v>
      </c>
      <c r="B16" s="6" t="s">
        <v>3</v>
      </c>
      <c r="C16" s="6">
        <v>0.28439999999999999</v>
      </c>
      <c r="D16" s="6" t="s">
        <v>126</v>
      </c>
      <c r="E16" s="6">
        <v>0.54569999999999996</v>
      </c>
      <c r="F16" s="6" t="s">
        <v>126</v>
      </c>
      <c r="G16" s="10">
        <v>2.8600000000000001E-4</v>
      </c>
      <c r="H16" s="6" t="s">
        <v>137</v>
      </c>
      <c r="I16" s="10">
        <v>3.68E-4</v>
      </c>
      <c r="J16" s="6" t="s">
        <v>137</v>
      </c>
    </row>
    <row r="17" spans="1:10" ht="15.75" thickBot="1" x14ac:dyDescent="0.3">
      <c r="A17" s="5" t="s">
        <v>130</v>
      </c>
      <c r="B17" s="6" t="s">
        <v>3</v>
      </c>
      <c r="C17" s="6">
        <v>7.2900000000000006E-2</v>
      </c>
      <c r="D17" s="6" t="s">
        <v>126</v>
      </c>
      <c r="E17" s="6">
        <v>0.54569999999999996</v>
      </c>
      <c r="F17" s="6" t="s">
        <v>126</v>
      </c>
      <c r="G17" s="10">
        <v>3.4299999999999999E-4</v>
      </c>
      <c r="H17" s="6" t="s">
        <v>137</v>
      </c>
      <c r="I17" s="10">
        <v>3.86E-4</v>
      </c>
      <c r="J17" s="6" t="s">
        <v>137</v>
      </c>
    </row>
    <row r="18" spans="1:10" ht="15.75" thickBot="1" x14ac:dyDescent="0.3">
      <c r="A18" s="5" t="s">
        <v>131</v>
      </c>
      <c r="B18" s="6" t="s">
        <v>3</v>
      </c>
      <c r="C18" s="6">
        <v>0.51849999999999996</v>
      </c>
      <c r="D18" s="6" t="s">
        <v>126</v>
      </c>
      <c r="E18" s="6">
        <v>0.58330000000000004</v>
      </c>
      <c r="F18" s="6" t="s">
        <v>126</v>
      </c>
      <c r="G18" s="10">
        <v>5.6700000000000003E-5</v>
      </c>
      <c r="H18" s="6" t="s">
        <v>137</v>
      </c>
      <c r="I18" s="10">
        <v>1.02E-4</v>
      </c>
      <c r="J18" s="6" t="s">
        <v>137</v>
      </c>
    </row>
    <row r="19" spans="1:10" ht="15.75" thickBot="1" x14ac:dyDescent="0.3">
      <c r="A19" s="5" t="s">
        <v>132</v>
      </c>
      <c r="B19" s="6" t="s">
        <v>3</v>
      </c>
      <c r="C19" s="6">
        <v>0.33889999999999998</v>
      </c>
      <c r="D19" s="6" t="s">
        <v>126</v>
      </c>
      <c r="E19" s="6">
        <v>0.54569999999999996</v>
      </c>
      <c r="F19" s="6" t="s">
        <v>126</v>
      </c>
      <c r="G19" s="10">
        <v>7.3700000000000002E-5</v>
      </c>
      <c r="H19" s="6" t="s">
        <v>137</v>
      </c>
      <c r="I19" s="10">
        <v>1.1E-4</v>
      </c>
      <c r="J19" s="6" t="s">
        <v>137</v>
      </c>
    </row>
    <row r="20" spans="1:10" ht="15.75" thickBot="1" x14ac:dyDescent="0.3">
      <c r="A20" s="5" t="s">
        <v>134</v>
      </c>
      <c r="B20" s="6" t="s">
        <v>3</v>
      </c>
      <c r="C20" s="6">
        <v>0.33889999999999998</v>
      </c>
      <c r="D20" s="6" t="s">
        <v>126</v>
      </c>
      <c r="E20" s="6">
        <v>0.54569999999999996</v>
      </c>
      <c r="F20" s="6" t="s">
        <v>126</v>
      </c>
      <c r="G20" s="10">
        <v>1.8899999999999999E-5</v>
      </c>
      <c r="H20" s="6" t="s">
        <v>137</v>
      </c>
      <c r="I20" s="10">
        <v>5.66E-5</v>
      </c>
      <c r="J20" s="6" t="s">
        <v>137</v>
      </c>
    </row>
    <row r="21" spans="1:10" ht="15.75" thickBot="1" x14ac:dyDescent="0.3">
      <c r="A21" s="5" t="s">
        <v>135</v>
      </c>
      <c r="B21" s="6" t="s">
        <v>3</v>
      </c>
      <c r="C21" s="6">
        <v>0.41320000000000001</v>
      </c>
      <c r="D21" s="6" t="s">
        <v>126</v>
      </c>
      <c r="E21" s="6">
        <v>0.54569999999999996</v>
      </c>
      <c r="F21" s="6" t="s">
        <v>126</v>
      </c>
      <c r="G21" s="10">
        <v>4.3899999999999998E-3</v>
      </c>
      <c r="H21" s="6" t="s">
        <v>133</v>
      </c>
      <c r="I21" s="10">
        <v>4.3899999999999998E-3</v>
      </c>
      <c r="J21" s="6" t="s">
        <v>133</v>
      </c>
    </row>
    <row r="22" spans="1:10" ht="15.75" thickBot="1" x14ac:dyDescent="0.3">
      <c r="A22" s="5" t="s">
        <v>136</v>
      </c>
      <c r="B22" s="6" t="s">
        <v>3</v>
      </c>
      <c r="C22" s="6">
        <v>0.4244</v>
      </c>
      <c r="D22" s="6" t="s">
        <v>126</v>
      </c>
      <c r="E22" s="6">
        <v>0.54569999999999996</v>
      </c>
      <c r="F22" s="6" t="s">
        <v>126</v>
      </c>
      <c r="G22" s="10">
        <v>3.8199999999999998E-6</v>
      </c>
      <c r="H22" s="6" t="s">
        <v>137</v>
      </c>
      <c r="I22" s="10">
        <v>3.4400000000000003E-5</v>
      </c>
      <c r="J22" s="6" t="s">
        <v>137</v>
      </c>
    </row>
    <row r="23" spans="1:10" ht="15.75" thickBot="1" x14ac:dyDescent="0.3">
      <c r="A23" s="11"/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24.75" thickBot="1" x14ac:dyDescent="0.3">
      <c r="A24" s="8" t="s">
        <v>117</v>
      </c>
      <c r="B24" s="4" t="s">
        <v>138</v>
      </c>
      <c r="C24" s="4" t="s">
        <v>121</v>
      </c>
      <c r="D24" s="4" t="s">
        <v>122</v>
      </c>
      <c r="E24" s="4" t="s">
        <v>123</v>
      </c>
      <c r="F24" s="4" t="s">
        <v>124</v>
      </c>
      <c r="G24" s="4" t="s">
        <v>121</v>
      </c>
      <c r="H24" s="4" t="s">
        <v>122</v>
      </c>
      <c r="I24" s="4" t="s">
        <v>123</v>
      </c>
      <c r="J24" s="4" t="s">
        <v>124</v>
      </c>
    </row>
    <row r="25" spans="1:10" ht="15.75" thickBot="1" x14ac:dyDescent="0.3">
      <c r="A25" s="5" t="s">
        <v>125</v>
      </c>
      <c r="B25" s="6" t="s">
        <v>28</v>
      </c>
      <c r="C25" s="6">
        <v>1.89E-2</v>
      </c>
      <c r="D25" s="6" t="s">
        <v>127</v>
      </c>
      <c r="E25" s="6">
        <v>5.6599999999999998E-2</v>
      </c>
      <c r="F25" s="6" t="s">
        <v>126</v>
      </c>
      <c r="G25" s="6">
        <v>0.82310000000000005</v>
      </c>
      <c r="H25" s="6" t="s">
        <v>126</v>
      </c>
      <c r="I25" s="6">
        <v>0.82310000000000005</v>
      </c>
      <c r="J25" s="6" t="s">
        <v>126</v>
      </c>
    </row>
    <row r="26" spans="1:10" ht="15.75" thickBot="1" x14ac:dyDescent="0.3">
      <c r="A26" s="5" t="s">
        <v>125</v>
      </c>
      <c r="B26" s="6" t="s">
        <v>21</v>
      </c>
      <c r="C26" s="6">
        <v>0.87029999999999996</v>
      </c>
      <c r="D26" s="6" t="s">
        <v>126</v>
      </c>
      <c r="E26" s="6">
        <v>0.87029999999999996</v>
      </c>
      <c r="F26" s="6" t="s">
        <v>126</v>
      </c>
      <c r="G26" s="6">
        <v>2E-3</v>
      </c>
      <c r="H26" s="6" t="s">
        <v>133</v>
      </c>
      <c r="I26" s="6">
        <v>6.1000000000000004E-3</v>
      </c>
      <c r="J26" s="6" t="s">
        <v>133</v>
      </c>
    </row>
    <row r="27" spans="1:10" ht="15.75" thickBot="1" x14ac:dyDescent="0.3">
      <c r="A27" s="5" t="s">
        <v>125</v>
      </c>
      <c r="B27" s="6" t="s">
        <v>32</v>
      </c>
      <c r="C27" s="6">
        <v>0.63339999999999996</v>
      </c>
      <c r="D27" s="6" t="s">
        <v>126</v>
      </c>
      <c r="E27" s="6">
        <v>0.87029999999999996</v>
      </c>
      <c r="F27" s="6" t="s">
        <v>126</v>
      </c>
      <c r="G27" s="6">
        <v>0.27979999999999999</v>
      </c>
      <c r="H27" s="6" t="s">
        <v>126</v>
      </c>
      <c r="I27" s="6">
        <v>0.41970000000000002</v>
      </c>
      <c r="J27" s="6" t="s">
        <v>126</v>
      </c>
    </row>
    <row r="28" spans="1:10" ht="24.75" thickBot="1" x14ac:dyDescent="0.3">
      <c r="A28" s="5" t="s">
        <v>128</v>
      </c>
      <c r="B28" s="6" t="s">
        <v>28</v>
      </c>
      <c r="C28" s="6">
        <v>0.30020000000000002</v>
      </c>
      <c r="D28" s="6" t="s">
        <v>126</v>
      </c>
      <c r="E28" s="6">
        <v>0.30020000000000002</v>
      </c>
      <c r="F28" s="6" t="s">
        <v>126</v>
      </c>
      <c r="G28" s="6">
        <v>0.50229999999999997</v>
      </c>
      <c r="H28" s="6" t="s">
        <v>126</v>
      </c>
      <c r="I28" s="6">
        <v>0.50229999999999997</v>
      </c>
      <c r="J28" s="6" t="s">
        <v>126</v>
      </c>
    </row>
    <row r="29" spans="1:10" ht="24.75" thickBot="1" x14ac:dyDescent="0.3">
      <c r="A29" s="5" t="s">
        <v>128</v>
      </c>
      <c r="B29" s="6" t="s">
        <v>21</v>
      </c>
      <c r="C29" s="6">
        <v>9.7000000000000003E-3</v>
      </c>
      <c r="D29" s="6" t="s">
        <v>133</v>
      </c>
      <c r="E29" s="6">
        <v>2.92E-2</v>
      </c>
      <c r="F29" s="6" t="s">
        <v>127</v>
      </c>
      <c r="G29" s="6">
        <v>0.49070000000000003</v>
      </c>
      <c r="H29" s="6" t="s">
        <v>126</v>
      </c>
      <c r="I29" s="6">
        <v>0.50229999999999997</v>
      </c>
      <c r="J29" s="6" t="s">
        <v>126</v>
      </c>
    </row>
    <row r="30" spans="1:10" ht="24.75" thickBot="1" x14ac:dyDescent="0.3">
      <c r="A30" s="5" t="s">
        <v>128</v>
      </c>
      <c r="B30" s="6" t="s">
        <v>32</v>
      </c>
      <c r="C30" s="6">
        <v>0.1198</v>
      </c>
      <c r="D30" s="6" t="s">
        <v>126</v>
      </c>
      <c r="E30" s="6">
        <v>0.17979999999999999</v>
      </c>
      <c r="F30" s="6" t="s">
        <v>126</v>
      </c>
      <c r="G30" s="6">
        <v>0.4798</v>
      </c>
      <c r="H30" s="6" t="s">
        <v>126</v>
      </c>
      <c r="I30" s="6">
        <v>0.50229999999999997</v>
      </c>
      <c r="J30" s="6" t="s">
        <v>126</v>
      </c>
    </row>
    <row r="31" spans="1:10" ht="15.75" thickBot="1" x14ac:dyDescent="0.3">
      <c r="A31" s="5" t="s">
        <v>129</v>
      </c>
      <c r="B31" s="6" t="s">
        <v>28</v>
      </c>
      <c r="C31" s="6">
        <v>1.89E-2</v>
      </c>
      <c r="D31" s="6" t="s">
        <v>127</v>
      </c>
      <c r="E31" s="6">
        <v>5.6599999999999998E-2</v>
      </c>
      <c r="F31" s="6" t="s">
        <v>126</v>
      </c>
      <c r="G31" s="6">
        <v>0.82310000000000005</v>
      </c>
      <c r="H31" s="6" t="s">
        <v>126</v>
      </c>
      <c r="I31" s="6">
        <v>0.82310000000000005</v>
      </c>
      <c r="J31" s="6" t="s">
        <v>126</v>
      </c>
    </row>
    <row r="32" spans="1:10" ht="15.75" thickBot="1" x14ac:dyDescent="0.3">
      <c r="A32" s="5" t="s">
        <v>129</v>
      </c>
      <c r="B32" s="6" t="s">
        <v>21</v>
      </c>
      <c r="C32" s="6">
        <v>0.88460000000000005</v>
      </c>
      <c r="D32" s="6" t="s">
        <v>126</v>
      </c>
      <c r="E32" s="6">
        <v>0.88460000000000005</v>
      </c>
      <c r="F32" s="6" t="s">
        <v>126</v>
      </c>
      <c r="G32" s="6">
        <v>3.0999999999999999E-3</v>
      </c>
      <c r="H32" s="6" t="s">
        <v>133</v>
      </c>
      <c r="I32" s="6">
        <v>9.2999999999999992E-3</v>
      </c>
      <c r="J32" s="6" t="s">
        <v>133</v>
      </c>
    </row>
    <row r="33" spans="1:10" ht="15.75" thickBot="1" x14ac:dyDescent="0.3">
      <c r="A33" s="5" t="s">
        <v>129</v>
      </c>
      <c r="B33" s="6" t="s">
        <v>32</v>
      </c>
      <c r="C33" s="6">
        <v>0.60409999999999997</v>
      </c>
      <c r="D33" s="6" t="s">
        <v>126</v>
      </c>
      <c r="E33" s="6">
        <v>0.88460000000000005</v>
      </c>
      <c r="F33" s="6" t="s">
        <v>126</v>
      </c>
      <c r="G33" s="6">
        <v>0.33900000000000002</v>
      </c>
      <c r="H33" s="6" t="s">
        <v>126</v>
      </c>
      <c r="I33" s="6">
        <v>0.50849999999999995</v>
      </c>
      <c r="J33" s="6" t="s">
        <v>126</v>
      </c>
    </row>
    <row r="34" spans="1:10" ht="15.75" thickBot="1" x14ac:dyDescent="0.3">
      <c r="A34" s="5" t="s">
        <v>130</v>
      </c>
      <c r="B34" s="6" t="s">
        <v>28</v>
      </c>
      <c r="C34" s="6">
        <v>0.14699999999999999</v>
      </c>
      <c r="D34" s="6" t="s">
        <v>126</v>
      </c>
      <c r="E34" s="6">
        <v>0.20580000000000001</v>
      </c>
      <c r="F34" s="6" t="s">
        <v>126</v>
      </c>
      <c r="G34" s="6">
        <v>0.2636</v>
      </c>
      <c r="H34" s="6" t="s">
        <v>126</v>
      </c>
      <c r="I34" s="6">
        <v>0.39529999999999998</v>
      </c>
      <c r="J34" s="6" t="s">
        <v>126</v>
      </c>
    </row>
    <row r="35" spans="1:10" ht="15.75" thickBot="1" x14ac:dyDescent="0.3">
      <c r="A35" s="5" t="s">
        <v>130</v>
      </c>
      <c r="B35" s="6" t="s">
        <v>21</v>
      </c>
      <c r="C35" s="6">
        <v>2.9999999999999997E-4</v>
      </c>
      <c r="D35" s="6" t="s">
        <v>137</v>
      </c>
      <c r="E35" s="6">
        <v>8.9999999999999998E-4</v>
      </c>
      <c r="F35" s="6" t="s">
        <v>137</v>
      </c>
      <c r="G35" s="6">
        <v>0.84189999999999998</v>
      </c>
      <c r="H35" s="6" t="s">
        <v>126</v>
      </c>
      <c r="I35" s="6">
        <v>0.84189999999999998</v>
      </c>
      <c r="J35" s="6" t="s">
        <v>126</v>
      </c>
    </row>
    <row r="36" spans="1:10" ht="15.75" thickBot="1" x14ac:dyDescent="0.3">
      <c r="A36" s="5" t="s">
        <v>130</v>
      </c>
      <c r="B36" s="6" t="s">
        <v>32</v>
      </c>
      <c r="C36" s="6">
        <v>0.20580000000000001</v>
      </c>
      <c r="D36" s="6" t="s">
        <v>126</v>
      </c>
      <c r="E36" s="6">
        <v>0.20580000000000001</v>
      </c>
      <c r="F36" s="6" t="s">
        <v>126</v>
      </c>
      <c r="G36" s="6">
        <v>5.0700000000000002E-2</v>
      </c>
      <c r="H36" s="6" t="s">
        <v>126</v>
      </c>
      <c r="I36" s="6">
        <v>0.1522</v>
      </c>
      <c r="J36" s="6" t="s">
        <v>126</v>
      </c>
    </row>
    <row r="37" spans="1:10" ht="15.75" thickBot="1" x14ac:dyDescent="0.3">
      <c r="A37" s="5" t="s">
        <v>131</v>
      </c>
      <c r="B37" s="6" t="s">
        <v>28</v>
      </c>
      <c r="C37" s="6">
        <v>1.89E-2</v>
      </c>
      <c r="D37" s="6" t="s">
        <v>127</v>
      </c>
      <c r="E37" s="6">
        <v>5.6599999999999998E-2</v>
      </c>
      <c r="F37" s="6" t="s">
        <v>126</v>
      </c>
      <c r="G37" s="6">
        <v>0.37109999999999999</v>
      </c>
      <c r="H37" s="6" t="s">
        <v>126</v>
      </c>
      <c r="I37" s="6">
        <v>0.37109999999999999</v>
      </c>
      <c r="J37" s="6" t="s">
        <v>126</v>
      </c>
    </row>
    <row r="38" spans="1:10" ht="15.75" thickBot="1" x14ac:dyDescent="0.3">
      <c r="A38" s="5" t="s">
        <v>131</v>
      </c>
      <c r="B38" s="6" t="s">
        <v>21</v>
      </c>
      <c r="C38" s="6">
        <v>0.53749999999999998</v>
      </c>
      <c r="D38" s="6" t="s">
        <v>126</v>
      </c>
      <c r="E38" s="6">
        <v>0.53749999999999998</v>
      </c>
      <c r="F38" s="6" t="s">
        <v>126</v>
      </c>
      <c r="G38" s="6">
        <v>5.0099999999999999E-2</v>
      </c>
      <c r="H38" s="6" t="s">
        <v>126</v>
      </c>
      <c r="I38" s="6">
        <v>0.15040000000000001</v>
      </c>
      <c r="J38" s="6" t="s">
        <v>126</v>
      </c>
    </row>
    <row r="39" spans="1:10" ht="15.75" thickBot="1" x14ac:dyDescent="0.3">
      <c r="A39" s="5" t="s">
        <v>131</v>
      </c>
      <c r="B39" s="6" t="s">
        <v>32</v>
      </c>
      <c r="C39" s="6">
        <v>0.1103</v>
      </c>
      <c r="D39" s="6" t="s">
        <v>126</v>
      </c>
      <c r="E39" s="6">
        <v>0.16539999999999999</v>
      </c>
      <c r="F39" s="6" t="s">
        <v>126</v>
      </c>
      <c r="G39" s="6">
        <v>0.1575</v>
      </c>
      <c r="H39" s="6" t="s">
        <v>126</v>
      </c>
      <c r="I39" s="6">
        <v>0.23630000000000001</v>
      </c>
      <c r="J39" s="6" t="s">
        <v>126</v>
      </c>
    </row>
    <row r="40" spans="1:10" ht="15.75" thickBot="1" x14ac:dyDescent="0.3">
      <c r="A40" s="5" t="s">
        <v>132</v>
      </c>
      <c r="B40" s="6" t="s">
        <v>28</v>
      </c>
      <c r="C40" s="6">
        <v>1.89E-2</v>
      </c>
      <c r="D40" s="6" t="s">
        <v>127</v>
      </c>
      <c r="E40" s="6">
        <v>5.6599999999999998E-2</v>
      </c>
      <c r="F40" s="6" t="s">
        <v>126</v>
      </c>
      <c r="G40" s="6">
        <v>0.77980000000000005</v>
      </c>
      <c r="H40" s="6" t="s">
        <v>126</v>
      </c>
      <c r="I40" s="6">
        <v>0.77980000000000005</v>
      </c>
      <c r="J40" s="6" t="s">
        <v>126</v>
      </c>
    </row>
    <row r="41" spans="1:10" ht="15.75" thickBot="1" x14ac:dyDescent="0.3">
      <c r="A41" s="5" t="s">
        <v>132</v>
      </c>
      <c r="B41" s="6" t="s">
        <v>21</v>
      </c>
      <c r="C41" s="6">
        <v>0.92769999999999997</v>
      </c>
      <c r="D41" s="6" t="s">
        <v>126</v>
      </c>
      <c r="E41" s="6">
        <v>0.92769999999999997</v>
      </c>
      <c r="F41" s="6" t="s">
        <v>126</v>
      </c>
      <c r="G41" s="6">
        <v>8.5000000000000006E-3</v>
      </c>
      <c r="H41" s="6" t="s">
        <v>133</v>
      </c>
      <c r="I41" s="6">
        <v>2.5600000000000001E-2</v>
      </c>
      <c r="J41" s="6" t="s">
        <v>127</v>
      </c>
    </row>
    <row r="42" spans="1:10" ht="15.75" thickBot="1" x14ac:dyDescent="0.3">
      <c r="A42" s="5" t="s">
        <v>132</v>
      </c>
      <c r="B42" s="6" t="s">
        <v>32</v>
      </c>
      <c r="C42" s="6">
        <v>0.44290000000000002</v>
      </c>
      <c r="D42" s="6" t="s">
        <v>126</v>
      </c>
      <c r="E42" s="6">
        <v>0.6643</v>
      </c>
      <c r="F42" s="6" t="s">
        <v>126</v>
      </c>
      <c r="G42" s="6">
        <v>0.2616</v>
      </c>
      <c r="H42" s="6" t="s">
        <v>126</v>
      </c>
      <c r="I42" s="6">
        <v>0.39250000000000002</v>
      </c>
      <c r="J42" s="6" t="s">
        <v>126</v>
      </c>
    </row>
    <row r="43" spans="1:10" ht="15.75" thickBot="1" x14ac:dyDescent="0.3">
      <c r="A43" s="5" t="s">
        <v>134</v>
      </c>
      <c r="B43" s="6" t="s">
        <v>28</v>
      </c>
      <c r="C43" s="6">
        <v>1.89E-2</v>
      </c>
      <c r="D43" s="6" t="s">
        <v>127</v>
      </c>
      <c r="E43" s="6">
        <v>5.6599999999999998E-2</v>
      </c>
      <c r="F43" s="6" t="s">
        <v>126</v>
      </c>
      <c r="G43" s="6">
        <v>0.77980000000000005</v>
      </c>
      <c r="H43" s="6" t="s">
        <v>126</v>
      </c>
      <c r="I43" s="6">
        <v>0.77980000000000005</v>
      </c>
      <c r="J43" s="6" t="s">
        <v>126</v>
      </c>
    </row>
    <row r="44" spans="1:10" ht="15.75" thickBot="1" x14ac:dyDescent="0.3">
      <c r="A44" s="5" t="s">
        <v>134</v>
      </c>
      <c r="B44" s="6" t="s">
        <v>21</v>
      </c>
      <c r="C44" s="6">
        <v>0.92769999999999997</v>
      </c>
      <c r="D44" s="6" t="s">
        <v>126</v>
      </c>
      <c r="E44" s="6">
        <v>0.92769999999999997</v>
      </c>
      <c r="F44" s="6" t="s">
        <v>126</v>
      </c>
      <c r="G44" s="6">
        <v>8.5000000000000006E-3</v>
      </c>
      <c r="H44" s="6" t="s">
        <v>133</v>
      </c>
      <c r="I44" s="6">
        <v>2.5600000000000001E-2</v>
      </c>
      <c r="J44" s="6" t="s">
        <v>127</v>
      </c>
    </row>
    <row r="45" spans="1:10" ht="15.75" thickBot="1" x14ac:dyDescent="0.3">
      <c r="A45" s="5" t="s">
        <v>134</v>
      </c>
      <c r="B45" s="6" t="s">
        <v>32</v>
      </c>
      <c r="C45" s="6">
        <v>0.44290000000000002</v>
      </c>
      <c r="D45" s="6" t="s">
        <v>126</v>
      </c>
      <c r="E45" s="6">
        <v>0.6643</v>
      </c>
      <c r="F45" s="6" t="s">
        <v>126</v>
      </c>
      <c r="G45" s="6">
        <v>0.2616</v>
      </c>
      <c r="H45" s="6" t="s">
        <v>126</v>
      </c>
      <c r="I45" s="6">
        <v>0.39250000000000002</v>
      </c>
      <c r="J45" s="6" t="s">
        <v>126</v>
      </c>
    </row>
    <row r="46" spans="1:10" ht="15.75" thickBot="1" x14ac:dyDescent="0.3">
      <c r="A46" s="5" t="s">
        <v>135</v>
      </c>
      <c r="B46" s="6" t="s">
        <v>28</v>
      </c>
      <c r="C46" s="6">
        <v>0.12870000000000001</v>
      </c>
      <c r="D46" s="6" t="s">
        <v>126</v>
      </c>
      <c r="E46" s="6">
        <v>0.29020000000000001</v>
      </c>
      <c r="F46" s="6" t="s">
        <v>126</v>
      </c>
      <c r="G46" s="6">
        <v>0.31430000000000002</v>
      </c>
      <c r="H46" s="6" t="s">
        <v>126</v>
      </c>
      <c r="I46" s="6">
        <v>0.38400000000000001</v>
      </c>
      <c r="J46" s="6" t="s">
        <v>126</v>
      </c>
    </row>
    <row r="47" spans="1:10" ht="15.75" thickBot="1" x14ac:dyDescent="0.3">
      <c r="A47" s="5" t="s">
        <v>135</v>
      </c>
      <c r="B47" s="6" t="s">
        <v>21</v>
      </c>
      <c r="C47" s="6">
        <v>0.2243</v>
      </c>
      <c r="D47" s="6" t="s">
        <v>126</v>
      </c>
      <c r="E47" s="6">
        <v>0.29020000000000001</v>
      </c>
      <c r="F47" s="6" t="s">
        <v>126</v>
      </c>
      <c r="G47" s="6">
        <v>0.38400000000000001</v>
      </c>
      <c r="H47" s="6" t="s">
        <v>126</v>
      </c>
      <c r="I47" s="6">
        <v>0.38400000000000001</v>
      </c>
      <c r="J47" s="6" t="s">
        <v>126</v>
      </c>
    </row>
    <row r="48" spans="1:10" ht="15.75" thickBot="1" x14ac:dyDescent="0.3">
      <c r="A48" s="5" t="s">
        <v>135</v>
      </c>
      <c r="B48" s="6" t="s">
        <v>32</v>
      </c>
      <c r="C48" s="6">
        <v>0.29020000000000001</v>
      </c>
      <c r="D48" s="6" t="s">
        <v>126</v>
      </c>
      <c r="E48" s="6">
        <v>0.29020000000000001</v>
      </c>
      <c r="F48" s="6" t="s">
        <v>126</v>
      </c>
      <c r="G48" s="6">
        <v>0.124</v>
      </c>
      <c r="H48" s="6" t="s">
        <v>126</v>
      </c>
      <c r="I48" s="6">
        <v>0.37209999999999999</v>
      </c>
      <c r="J48" s="6" t="s">
        <v>126</v>
      </c>
    </row>
    <row r="49" spans="1:10" ht="15.75" thickBot="1" x14ac:dyDescent="0.3">
      <c r="A49" s="5" t="s">
        <v>136</v>
      </c>
      <c r="B49" s="6" t="s">
        <v>28</v>
      </c>
      <c r="C49" s="6">
        <v>0.67859999999999998</v>
      </c>
      <c r="D49" s="6" t="s">
        <v>126</v>
      </c>
      <c r="E49" s="6">
        <v>0.67859999999999998</v>
      </c>
      <c r="F49" s="6" t="s">
        <v>126</v>
      </c>
      <c r="G49" s="6">
        <v>0.2636</v>
      </c>
      <c r="H49" s="6" t="s">
        <v>126</v>
      </c>
      <c r="I49" s="6">
        <v>0.36449999999999999</v>
      </c>
      <c r="J49" s="6" t="s">
        <v>126</v>
      </c>
    </row>
    <row r="50" spans="1:10" ht="15.75" thickBot="1" x14ac:dyDescent="0.3">
      <c r="A50" s="5" t="s">
        <v>136</v>
      </c>
      <c r="B50" s="6" t="s">
        <v>21</v>
      </c>
      <c r="C50" s="6">
        <v>7.7000000000000002E-3</v>
      </c>
      <c r="D50" s="6" t="s">
        <v>133</v>
      </c>
      <c r="E50" s="6">
        <v>2.3E-2</v>
      </c>
      <c r="F50" s="6" t="s">
        <v>127</v>
      </c>
      <c r="G50" s="6">
        <v>0.36449999999999999</v>
      </c>
      <c r="H50" s="6" t="s">
        <v>126</v>
      </c>
      <c r="I50" s="6">
        <v>0.36449999999999999</v>
      </c>
      <c r="J50" s="6" t="s">
        <v>126</v>
      </c>
    </row>
    <row r="51" spans="1:10" ht="15.75" thickBot="1" x14ac:dyDescent="0.3">
      <c r="A51" s="5" t="s">
        <v>136</v>
      </c>
      <c r="B51" s="6" t="s">
        <v>32</v>
      </c>
      <c r="C51" s="6">
        <v>0.66320000000000001</v>
      </c>
      <c r="D51" s="6" t="s">
        <v>126</v>
      </c>
      <c r="E51" s="6">
        <v>0.67859999999999998</v>
      </c>
      <c r="F51" s="6" t="s">
        <v>126</v>
      </c>
      <c r="G51" s="6">
        <v>0.1457</v>
      </c>
      <c r="H51" s="6" t="s">
        <v>126</v>
      </c>
      <c r="I51" s="6">
        <v>0.36449999999999999</v>
      </c>
      <c r="J51" s="6" t="s">
        <v>126</v>
      </c>
    </row>
  </sheetData>
  <mergeCells count="6">
    <mergeCell ref="A23:J23"/>
    <mergeCell ref="A1:A2"/>
    <mergeCell ref="B1:B2"/>
    <mergeCell ref="C1:F1"/>
    <mergeCell ref="G1:J1"/>
    <mergeCell ref="A12:J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S1_Sites</vt:lpstr>
      <vt:lpstr>S2_SoilProps</vt:lpstr>
      <vt:lpstr>S3_Texture</vt:lpstr>
      <vt:lpstr>S4_Moisture</vt:lpstr>
      <vt:lpstr>S4_Alphadiv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Shoib Nawaz Mr.</dc:creator>
  <cp:lastModifiedBy>Muhammad Shoib Nawaz Mr.</cp:lastModifiedBy>
  <dcterms:created xsi:type="dcterms:W3CDTF">2026-04-13T18:02:09Z</dcterms:created>
  <dcterms:modified xsi:type="dcterms:W3CDTF">2026-07-02T20:10:12Z</dcterms:modified>
</cp:coreProperties>
</file>