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README" sheetId="1" state="visible" r:id="rId3"/>
    <sheet name="01_Corpus_Log" sheetId="2" state="visible" r:id="rId4"/>
    <sheet name="02_Geographic_Classification" sheetId="3" state="visible" r:id="rId5"/>
    <sheet name="03_ArmC_Generation_Log" sheetId="4" state="visible" r:id="rId6"/>
    <sheet name="04_Detector_Scoring" sheetId="5" state="visible" r:id="rId7"/>
    <sheet name="05_Binary_Thresholds" sheetId="6" state="visible" r:id="rId8"/>
    <sheet name="06_Reliability_ICC" sheetId="7" state="visible" r:id="rId9"/>
    <sheet name="07_Interdetector_Agreement" sheetId="8" state="visible" r:id="rId10"/>
    <sheet name="08_Concordance_SubStudy" sheetId="9" state="visible" r:id="rId11"/>
    <sheet name="09_Derived_WholeDoc_AI" sheetId="10" state="visible" r:id="rId12"/>
    <sheet name="10_Phase2_Titles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<sst xmlns="http://schemas.openxmlformats.org/spreadsheetml/2006/main" count="169" uniqueCount="148">
  <si>
    <t xml:space="preserve">AUDIT-AI — Master Analytical Workbook</t>
  </si>
  <si>
    <t xml:space="preserve">Version 1.3  ·  companion to BMJ Open protocol v7  ·  one row = one unit of analysis on each data sheet</t>
  </si>
  <si>
    <t xml:space="preserve">Sheet</t>
  </si>
  <si>
    <t xml:space="preserve">Purpose</t>
  </si>
  <si>
    <t xml:space="preserve">01_Corpus_Log</t>
  </si>
  <si>
    <t xml:space="preserve">Master list of the 100 human papers (Arm A + Arm B): origin, epoch, IF tertile, citations, word counts.</t>
  </si>
  <si>
    <t xml:space="preserve">02_Geographic_Classification</t>
  </si>
  <si>
    <t xml:space="preserve">Two-rater institutional-origin classification + third-rater adjudication; Cohen's κ target ≥ 0.80.</t>
  </si>
  <si>
    <t xml:space="preserve">03_ArmC_Generation_Log</t>
  </si>
  <si>
    <t xml:space="preserve">Arm C generation audit: target vs generated prose words, ±15% QA gate, attempts, response IDs.</t>
  </si>
  <si>
    <t xml:space="preserve">04_Detector_Scoring</t>
  </si>
  <si>
    <t xml:space="preserve">CORE sheet — one row per text × section × detector × retest (target 4,000 rows). Includes flagged-words column.</t>
  </si>
  <si>
    <t xml:space="preserve">05_Binary_Thresholds</t>
  </si>
  <si>
    <t xml:space="preserve">Binary classification per text × detector at 25% / 50% / 75% thresholds (derived from sheet 04).</t>
  </si>
  <si>
    <t xml:space="preserve">06_Reliability_ICC</t>
  </si>
  <si>
    <t xml:space="preserve">Test–retest ICC(2,k) per detector (computed in R/Python; results recorded here). Pass ≥ 0.85.</t>
  </si>
  <si>
    <t xml:space="preserve">07_Interdetector_Agreement</t>
  </si>
  <si>
    <t xml:space="preserve">Per-text binary calls across the five detectors → Fleiss' κ at each threshold (H3).</t>
  </si>
  <si>
    <t xml:space="preserve">08_Concordance_SubStudy</t>
  </si>
  <si>
    <t xml:space="preserve">20-paper sub-study: derived whole-document AI% vs native single-document score (Bland–Altman / Lin's CCC / ICC(2,1)).</t>
  </si>
  <si>
    <t xml:space="preserve">09_Derived_WholeDoc_AI</t>
  </si>
  <si>
    <t xml:space="preserve">Word-weighted whole-document AI% = Σ flagged words ÷ Σ total words × 100 (Introduction + Discussion).</t>
  </si>
  <si>
    <t xml:space="preserve">10_Phase2_Titles</t>
  </si>
  <si>
    <t xml:space="preserve">Phase-2 spin-off corpus: 100 human vs 100 AI titles + rater scores (Likert + Flesch).</t>
  </si>
  <si>
    <t xml:space="preserve">KEY CONVENTIONS</t>
  </si>
  <si>
    <t xml:space="preserve">Text identifiers</t>
  </si>
  <si>
    <t xml:space="preserve">Human papers P001–P100 (P001–P050 = Arm A, P051–P100 = Arm B). AI rewrites append '-AI' (e.g., P001-AI).</t>
  </si>
  <si>
    <t xml:space="preserve">Arm</t>
  </si>
  <si>
    <t xml:space="preserve">A = native-institution human · B = non-native-institution human · C = Claude Sonnet 4.6 rewrite.</t>
  </si>
  <si>
    <t xml:space="preserve">Section</t>
  </si>
  <si>
    <t xml:space="preserve">INT = Introduction · DIS = Discussion (only these two are scored).</t>
  </si>
  <si>
    <t xml:space="preserve">Retest</t>
  </si>
  <si>
    <t xml:space="preserve">1 = first scoring day · 2 = second scoring day (different day, same 14-day window).</t>
  </si>
  <si>
    <t xml:space="preserve">Detector</t>
  </si>
  <si>
    <t xml:space="preserve">ITH = iThenticate · ORI = Originality.AI · GPT = GPTZero · COP = Copyleaks · WIN = Winston AI.</t>
  </si>
  <si>
    <t xml:space="preserve">AI score</t>
  </si>
  <si>
    <t xml:space="preserve">Continuous detector AI-probability, 0–100 (%).</t>
  </si>
  <si>
    <t xml:space="preserve">Blank cells</t>
  </si>
  <si>
    <t xml:space="preserve">Leave blank until data collected; formula cells self-populate when inputs are entered.</t>
  </si>
  <si>
    <t xml:space="preserve">PaperID</t>
  </si>
  <si>
    <t xml:space="preserve">Region</t>
  </si>
  <si>
    <t xml:space="preserve">Epoch</t>
  </si>
  <si>
    <t xml:space="preserve">Primary MeSH topic</t>
  </si>
  <si>
    <t xml:space="preserve">Pub year</t>
  </si>
  <si>
    <t xml:space="preserve">Journal</t>
  </si>
  <si>
    <t xml:space="preserve">IF tertile (1/2/3)</t>
  </si>
  <si>
    <t xml:space="preserve">Citations</t>
  </si>
  <si>
    <t xml:space="preserve">First-author institution</t>
  </si>
  <si>
    <t xml:space="preserve">Corr-author institution</t>
  </si>
  <si>
    <t xml:space="preserve">English-editing service? (Y/N)</t>
  </si>
  <si>
    <t xml:space="preserve">DOI</t>
  </si>
  <si>
    <t xml:space="preserve">Intro words</t>
  </si>
  <si>
    <t xml:space="preserve">Disc words</t>
  </si>
  <si>
    <t xml:space="preserve">Included? (Y/N)</t>
  </si>
  <si>
    <t xml:space="preserve">P001</t>
  </si>
  <si>
    <t xml:space="preserve">A</t>
  </si>
  <si>
    <t xml:space="preserve">USA</t>
  </si>
  <si>
    <t xml:space="preserve">1995–2007</t>
  </si>
  <si>
    <t xml:space="preserve">Diabetes Mellitus</t>
  </si>
  <si>
    <t xml:space="preserve">Diabetes Care</t>
  </si>
  <si>
    <t xml:space="preserve">Joslin Diabetes Center, USA</t>
  </si>
  <si>
    <t xml:space="preserve">N</t>
  </si>
  <si>
    <t xml:space="preserve">10.____/____</t>
  </si>
  <si>
    <t xml:space="preserve">Y</t>
  </si>
  <si>
    <t xml:space="preserve">P051</t>
  </si>
  <si>
    <t xml:space="preserve">B</t>
  </si>
  <si>
    <t xml:space="preserve">East Asia</t>
  </si>
  <si>
    <t xml:space="preserve">2008–2020</t>
  </si>
  <si>
    <t xml:space="preserve">Obesity</t>
  </si>
  <si>
    <t xml:space="preserve">Diabetologia</t>
  </si>
  <si>
    <t xml:space="preserve">Peking Union Medical College, CN</t>
  </si>
  <si>
    <t xml:space="preserve">Rater 1 class</t>
  </si>
  <si>
    <t xml:space="preserve">Rater 2 class</t>
  </si>
  <si>
    <t xml:space="preserve">Agreement?</t>
  </si>
  <si>
    <t xml:space="preserve">Third-rater class (if needed)</t>
  </si>
  <si>
    <t xml:space="preserve">Final class</t>
  </si>
  <si>
    <t xml:space="preserve">Cohen's κ (compute in R/Python from columns B–C):</t>
  </si>
  <si>
    <t xml:space="preserve">enter value</t>
  </si>
  <si>
    <t xml:space="preserve">TextID (P###-AI)</t>
  </si>
  <si>
    <t xml:space="preserve">Source PaperID</t>
  </si>
  <si>
    <t xml:space="preserve">Section (INT/DIS)</t>
  </si>
  <si>
    <t xml:space="preserve">Target words</t>
  </si>
  <si>
    <t xml:space="preserve">Generated words</t>
  </si>
  <si>
    <t xml:space="preserve">±15%?</t>
  </si>
  <si>
    <t xml:space="preserve">Attempts (≤3)</t>
  </si>
  <si>
    <t xml:space="preserve">Response ID</t>
  </si>
  <si>
    <t xml:space="preserve">QA passed? (Y/N)</t>
  </si>
  <si>
    <t xml:space="preserve">Obs ID</t>
  </si>
  <si>
    <t xml:space="preserve">TextID</t>
  </si>
  <si>
    <t xml:space="preserve">Arm (A/B/C)</t>
  </si>
  <si>
    <t xml:space="preserve">Retest (1/2)</t>
  </si>
  <si>
    <t xml:space="preserve">Scoring date</t>
  </si>
  <si>
    <t xml:space="preserve">Detector version</t>
  </si>
  <si>
    <t xml:space="preserve">AI score (0–100)</t>
  </si>
  <si>
    <t xml:space="preserve">Flagged words</t>
  </si>
  <si>
    <t xml:space="preserve">Total words</t>
  </si>
  <si>
    <t xml:space="preserve">Binary @50%</t>
  </si>
  <si>
    <t xml:space="preserve">OBS0001</t>
  </si>
  <si>
    <t xml:space="preserve">Binary @25%</t>
  </si>
  <si>
    <t xml:space="preserve">Binary @75%</t>
  </si>
  <si>
    <t xml:space="preserve">ICC(2,k) test–retest</t>
  </si>
  <si>
    <t xml:space="preserve">95% CI lower</t>
  </si>
  <si>
    <t xml:space="preserve">95% CI upper</t>
  </si>
  <si>
    <t xml:space="preserve">Pass (≥0.85)?</t>
  </si>
  <si>
    <t xml:space="preserve">Action if ICC&lt;0.70</t>
  </si>
  <si>
    <t xml:space="preserve">iThenticate</t>
  </si>
  <si>
    <t xml:space="preserve">3rd scoring day or pre-registered exclusion</t>
  </si>
  <si>
    <t xml:space="preserve">Originality.AI</t>
  </si>
  <si>
    <t xml:space="preserve">GPTZero</t>
  </si>
  <si>
    <t xml:space="preserve">Copyleaks</t>
  </si>
  <si>
    <t xml:space="preserve">Winston AI</t>
  </si>
  <si>
    <t xml:space="preserve">ITH @50</t>
  </si>
  <si>
    <t xml:space="preserve">ORI @50</t>
  </si>
  <si>
    <t xml:space="preserve">GPT @50</t>
  </si>
  <si>
    <t xml:space="preserve">COP @50</t>
  </si>
  <si>
    <t xml:space="preserve">WIN @50</t>
  </si>
  <si>
    <t xml:space="preserve"># positive</t>
  </si>
  <si>
    <t xml:space="preserve">Fleiss' κ across the 5 detectors (compute externally) — record per threshold:</t>
  </si>
  <si>
    <t xml:space="preserve">κ @25% =</t>
  </si>
  <si>
    <t xml:space="preserve">κ @50% =</t>
  </si>
  <si>
    <t xml:space="preserve">κ @75% =</t>
  </si>
  <si>
    <t xml:space="preserve">TextID (10 A + 10 B)</t>
  </si>
  <si>
    <t xml:space="preserve">Derived whole-doc AI% (sheet 09)</t>
  </si>
  <si>
    <t xml:space="preserve">Native single-document AI%</t>
  </si>
  <si>
    <t xml:space="preserve">Difference</t>
  </si>
  <si>
    <t xml:space="preserve">Mean</t>
  </si>
  <si>
    <t xml:space="preserve">Lin's CCC =</t>
  </si>
  <si>
    <t xml:space="preserve">ICC(2,1) =</t>
  </si>
  <si>
    <t xml:space="preserve">Bland–Altman bias (mean diff) =</t>
  </si>
  <si>
    <t xml:space="preserve">Flagged words (Intro)</t>
  </si>
  <si>
    <t xml:space="preserve">Total words (Intro)</t>
  </si>
  <si>
    <t xml:space="preserve">Flagged words (Disc)</t>
  </si>
  <si>
    <t xml:space="preserve">Total words (Disc)</t>
  </si>
  <si>
    <t xml:space="preserve">Derived whole-doc AI%</t>
  </si>
  <si>
    <t xml:space="preserve">Title ID</t>
  </si>
  <si>
    <t xml:space="preserve">Source (human/AI)</t>
  </si>
  <si>
    <t xml:space="preserve">Title text</t>
  </si>
  <si>
    <t xml:space="preserve">Rater 1 Attract (1–5)</t>
  </si>
  <si>
    <t xml:space="preserve">Rater 1 Clarity</t>
  </si>
  <si>
    <t xml:space="preserve">Rater 1 Credible</t>
  </si>
  <si>
    <t xml:space="preserve">Rater 2 Attract</t>
  </si>
  <si>
    <t xml:space="preserve">Rater 2 Clarity</t>
  </si>
  <si>
    <t xml:space="preserve">Rater 2 Credible</t>
  </si>
  <si>
    <t xml:space="preserve">Rater 3 Attract</t>
  </si>
  <si>
    <t xml:space="preserve">Rater 3 Clarity</t>
  </si>
  <si>
    <t xml:space="preserve">Rater 3 Credible</t>
  </si>
  <si>
    <t xml:space="preserve">Flesch Reading Ease</t>
  </si>
  <si>
    <t xml:space="preserve">Flesch–Kincaid grade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</si>
</sst>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F4E79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96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3" customFormat="false" ht="15" hidden="false" customHeight="false" outlineLevel="0" collapsed="false">
      <c r="A3" s="4"/>
      <c r="B3" s="5"/>
    </row>
    <row r="4" customFormat="false" ht="15" hidden="false" customHeight="false" outlineLevel="0" collapsed="false">
      <c r="A4" s="6" t="s">
        <v>2</v>
      </c>
      <c r="B4" s="7" t="s">
        <v>3</v>
      </c>
    </row>
    <row r="5" customFormat="false" ht="15" hidden="false" customHeight="false" outlineLevel="0" collapsed="false">
      <c r="A5" s="4" t="s">
        <v>4</v>
      </c>
      <c r="B5" s="5" t="s">
        <v>5</v>
      </c>
    </row>
    <row r="6" customFormat="false" ht="15" hidden="false" customHeight="false" outlineLevel="0" collapsed="false">
      <c r="A6" s="4" t="s">
        <v>6</v>
      </c>
      <c r="B6" s="5" t="s">
        <v>7</v>
      </c>
    </row>
    <row r="7" customFormat="false" ht="15" hidden="false" customHeight="false" outlineLevel="0" collapsed="false">
      <c r="A7" s="4" t="s">
        <v>8</v>
      </c>
      <c r="B7" s="5" t="s">
        <v>9</v>
      </c>
    </row>
    <row r="8" customFormat="false" ht="15" hidden="false" customHeight="false" outlineLevel="0" collapsed="false">
      <c r="A8" s="4" t="s">
        <v>10</v>
      </c>
      <c r="B8" s="5" t="s">
        <v>11</v>
      </c>
    </row>
    <row r="9" customFormat="false" ht="15" hidden="false" customHeight="false" outlineLevel="0" collapsed="false">
      <c r="A9" s="4" t="s">
        <v>12</v>
      </c>
      <c r="B9" s="5" t="s">
        <v>13</v>
      </c>
    </row>
    <row r="10" customFormat="false" ht="15" hidden="false" customHeight="false" outlineLevel="0" collapsed="false">
      <c r="A10" s="4" t="s">
        <v>14</v>
      </c>
      <c r="B10" s="5" t="s">
        <v>15</v>
      </c>
    </row>
    <row r="11" customFormat="false" ht="15" hidden="false" customHeight="false" outlineLevel="0" collapsed="false">
      <c r="A11" s="4" t="s">
        <v>16</v>
      </c>
      <c r="B11" s="5" t="s">
        <v>17</v>
      </c>
    </row>
    <row r="12" customFormat="false" ht="23.85" hidden="false" customHeight="false" outlineLevel="0" collapsed="false">
      <c r="A12" s="4" t="s">
        <v>18</v>
      </c>
      <c r="B12" s="5" t="s">
        <v>19</v>
      </c>
    </row>
    <row r="13" customFormat="false" ht="15" hidden="false" customHeight="false" outlineLevel="0" collapsed="false">
      <c r="A13" s="4" t="s">
        <v>20</v>
      </c>
      <c r="B13" s="5" t="s">
        <v>21</v>
      </c>
    </row>
    <row r="14" customFormat="false" ht="15" hidden="false" customHeight="false" outlineLevel="0" collapsed="false">
      <c r="A14" s="4" t="s">
        <v>22</v>
      </c>
      <c r="B14" s="5" t="s">
        <v>23</v>
      </c>
    </row>
    <row r="15" customFormat="false" ht="15" hidden="false" customHeight="false" outlineLevel="0" collapsed="false">
      <c r="A15" s="4"/>
      <c r="B15" s="5"/>
    </row>
    <row r="16" customFormat="false" ht="15" hidden="false" customHeight="false" outlineLevel="0" collapsed="false">
      <c r="A16" s="6" t="s">
        <v>24</v>
      </c>
      <c r="B16" s="7"/>
    </row>
    <row r="17" customFormat="false" ht="15" hidden="false" customHeight="false" outlineLevel="0" collapsed="false">
      <c r="A17" s="4" t="s">
        <v>25</v>
      </c>
      <c r="B17" s="5" t="s">
        <v>26</v>
      </c>
    </row>
    <row r="18" customFormat="false" ht="15" hidden="false" customHeight="false" outlineLevel="0" collapsed="false">
      <c r="A18" s="4" t="s">
        <v>27</v>
      </c>
      <c r="B18" s="5" t="s">
        <v>28</v>
      </c>
    </row>
    <row r="19" customFormat="false" ht="15" hidden="false" customHeight="false" outlineLevel="0" collapsed="false">
      <c r="A19" s="4" t="s">
        <v>29</v>
      </c>
      <c r="B19" s="5" t="s">
        <v>30</v>
      </c>
    </row>
    <row r="20" customFormat="false" ht="15" hidden="false" customHeight="false" outlineLevel="0" collapsed="false">
      <c r="A20" s="4" t="s">
        <v>31</v>
      </c>
      <c r="B20" s="5" t="s">
        <v>32</v>
      </c>
    </row>
    <row r="21" customFormat="false" ht="15" hidden="false" customHeight="false" outlineLevel="0" collapsed="false">
      <c r="A21" s="4" t="s">
        <v>33</v>
      </c>
      <c r="B21" s="5" t="s">
        <v>34</v>
      </c>
    </row>
    <row r="22" customFormat="false" ht="15" hidden="false" customHeight="false" outlineLevel="0" collapsed="false">
      <c r="A22" s="4" t="s">
        <v>35</v>
      </c>
      <c r="B22" s="5" t="s">
        <v>36</v>
      </c>
    </row>
    <row r="23" customFormat="false" ht="15" hidden="false" customHeight="false" outlineLevel="0" collapsed="false">
      <c r="A23" s="4" t="s">
        <v>37</v>
      </c>
      <c r="B23" s="5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0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8"/>
    <col collapsed="false" customWidth="true" hidden="false" outlineLevel="0" max="6" min="6" style="1" width="16"/>
    <col collapsed="false" customWidth="true" hidden="false" outlineLevel="0" max="7" min="7" style="1" width="20"/>
  </cols>
  <sheetData>
    <row r="1" customFormat="false" ht="30" hidden="false" customHeight="true" outlineLevel="0" collapsed="false">
      <c r="A1" s="8" t="s">
        <v>88</v>
      </c>
      <c r="B1" s="8" t="s">
        <v>33</v>
      </c>
      <c r="C1" s="8" t="s">
        <v>129</v>
      </c>
      <c r="D1" s="8" t="s">
        <v>130</v>
      </c>
      <c r="E1" s="8" t="s">
        <v>131</v>
      </c>
      <c r="F1" s="8" t="s">
        <v>132</v>
      </c>
      <c r="G1" s="8" t="s">
        <v>133</v>
      </c>
    </row>
    <row r="2" customFormat="false" ht="15" hidden="false" customHeight="false" outlineLevel="0" collapsed="false">
      <c r="G2" s="9" t="str">
        <f aca="false">IF((D2+F2)=0,"",(C2+E2)/(D2+F2)*100)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6"/>
    <col collapsed="false" customWidth="true" hidden="false" outlineLevel="0" max="3" min="3" style="1" width="44"/>
    <col collapsed="false" customWidth="true" hidden="false" outlineLevel="0" max="12" min="4" style="1" width="12"/>
    <col collapsed="false" customWidth="true" hidden="false" outlineLevel="0" max="14" min="13" style="1" width="14"/>
  </cols>
  <sheetData>
    <row r="1" customFormat="false" ht="30" hidden="false" customHeight="true" outlineLevel="0" collapsed="false">
      <c r="A1" s="8" t="s">
        <v>134</v>
      </c>
      <c r="B1" s="8" t="s">
        <v>135</v>
      </c>
      <c r="C1" s="8" t="s">
        <v>136</v>
      </c>
      <c r="D1" s="8" t="s">
        <v>137</v>
      </c>
      <c r="E1" s="8" t="s">
        <v>138</v>
      </c>
      <c r="F1" s="8" t="s">
        <v>139</v>
      </c>
      <c r="G1" s="8" t="s">
        <v>140</v>
      </c>
      <c r="H1" s="8" t="s">
        <v>141</v>
      </c>
      <c r="I1" s="8" t="s">
        <v>142</v>
      </c>
      <c r="J1" s="8" t="s">
        <v>143</v>
      </c>
      <c r="K1" s="8" t="s">
        <v>144</v>
      </c>
      <c r="L1" s="8" t="s">
        <v>145</v>
      </c>
      <c r="M1" s="8" t="s">
        <v>146</v>
      </c>
      <c r="N1" s="8" t="s">
        <v>147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6"/>
    <col collapsed="false" customWidth="true" hidden="false" outlineLevel="0" max="3" min="3" style="1" width="16"/>
    <col collapsed="false" customWidth="true" hidden="false" outlineLevel="0" max="4" min="4" style="1" width="12"/>
    <col collapsed="false" customWidth="true" hidden="false" outlineLevel="0" max="5" min="5" style="1" width="20"/>
    <col collapsed="false" customWidth="true" hidden="false" outlineLevel="0" max="6" min="6" style="1" width="9"/>
    <col collapsed="false" customWidth="true" hidden="false" outlineLevel="0" max="7" min="7" style="1" width="22"/>
    <col collapsed="false" customWidth="true" hidden="false" outlineLevel="0" max="8" min="8" style="1" width="12"/>
    <col collapsed="false" customWidth="true" hidden="false" outlineLevel="0" max="9" min="9" style="1" width="9"/>
    <col collapsed="false" customWidth="true" hidden="false" outlineLevel="0" max="11" min="10" style="1" width="26"/>
    <col collapsed="false" customWidth="true" hidden="false" outlineLevel="0" max="12" min="12" style="1" width="14"/>
    <col collapsed="false" customWidth="true" hidden="false" outlineLevel="0" max="13" min="13" style="1" width="26"/>
    <col collapsed="false" customWidth="true" hidden="false" outlineLevel="0" max="15" min="14" style="1" width="10"/>
    <col collapsed="false" customWidth="true" hidden="false" outlineLevel="0" max="16" min="16" style="1" width="12"/>
  </cols>
  <sheetData>
    <row r="1" customFormat="false" ht="30" hidden="false" customHeight="true" outlineLevel="0" collapsed="false">
      <c r="A1" s="8" t="s">
        <v>39</v>
      </c>
      <c r="B1" s="8" t="s">
        <v>27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8" t="s">
        <v>45</v>
      </c>
      <c r="I1" s="8" t="s">
        <v>46</v>
      </c>
      <c r="J1" s="8" t="s">
        <v>47</v>
      </c>
      <c r="K1" s="8" t="s">
        <v>48</v>
      </c>
      <c r="L1" s="8" t="s">
        <v>49</v>
      </c>
      <c r="M1" s="8" t="s">
        <v>50</v>
      </c>
      <c r="N1" s="8" t="s">
        <v>51</v>
      </c>
      <c r="O1" s="8" t="s">
        <v>52</v>
      </c>
      <c r="P1" s="8" t="s">
        <v>53</v>
      </c>
    </row>
    <row r="2" customFormat="false" ht="15" hidden="false" customHeight="false" outlineLevel="0" collapsed="false">
      <c r="A2" s="9" t="s">
        <v>54</v>
      </c>
      <c r="B2" s="9" t="s">
        <v>55</v>
      </c>
      <c r="C2" s="9" t="s">
        <v>56</v>
      </c>
      <c r="D2" s="9" t="s">
        <v>57</v>
      </c>
      <c r="E2" s="9" t="s">
        <v>58</v>
      </c>
      <c r="F2" s="9" t="n">
        <v>2003</v>
      </c>
      <c r="G2" s="9" t="s">
        <v>59</v>
      </c>
      <c r="H2" s="9" t="n">
        <v>1</v>
      </c>
      <c r="I2" s="9" t="n">
        <v>1240</v>
      </c>
      <c r="J2" s="9" t="s">
        <v>60</v>
      </c>
      <c r="K2" s="9" t="s">
        <v>60</v>
      </c>
      <c r="L2" s="9" t="s">
        <v>61</v>
      </c>
      <c r="M2" s="9" t="s">
        <v>62</v>
      </c>
      <c r="N2" s="9"/>
      <c r="O2" s="9"/>
      <c r="P2" s="9" t="s">
        <v>63</v>
      </c>
    </row>
    <row r="3" customFormat="false" ht="15" hidden="false" customHeight="false" outlineLevel="0" collapsed="false">
      <c r="A3" s="9" t="s">
        <v>64</v>
      </c>
      <c r="B3" s="9" t="s">
        <v>65</v>
      </c>
      <c r="C3" s="9" t="s">
        <v>66</v>
      </c>
      <c r="D3" s="9" t="s">
        <v>67</v>
      </c>
      <c r="E3" s="9" t="s">
        <v>68</v>
      </c>
      <c r="F3" s="9" t="n">
        <v>2015</v>
      </c>
      <c r="G3" s="9" t="s">
        <v>69</v>
      </c>
      <c r="H3" s="9" t="n">
        <v>2</v>
      </c>
      <c r="I3" s="9" t="n">
        <v>640</v>
      </c>
      <c r="J3" s="9" t="s">
        <v>70</v>
      </c>
      <c r="K3" s="9" t="s">
        <v>70</v>
      </c>
      <c r="L3" s="9" t="s">
        <v>63</v>
      </c>
      <c r="M3" s="9" t="s">
        <v>62</v>
      </c>
      <c r="N3" s="9"/>
      <c r="O3" s="9"/>
      <c r="P3" s="9" t="s">
        <v>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3" min="2" style="1" width="18"/>
    <col collapsed="false" customWidth="true" hidden="false" outlineLevel="0" max="4" min="4" style="1" width="14"/>
    <col collapsed="false" customWidth="true" hidden="false" outlineLevel="0" max="5" min="5" style="1" width="24"/>
    <col collapsed="false" customWidth="true" hidden="false" outlineLevel="0" max="6" min="6" style="1" width="16"/>
  </cols>
  <sheetData>
    <row r="1" customFormat="false" ht="30" hidden="false" customHeight="true" outlineLevel="0" collapsed="false">
      <c r="A1" s="8" t="s">
        <v>39</v>
      </c>
      <c r="B1" s="8" t="s">
        <v>71</v>
      </c>
      <c r="C1" s="8" t="s">
        <v>72</v>
      </c>
      <c r="D1" s="8" t="s">
        <v>73</v>
      </c>
      <c r="E1" s="8" t="s">
        <v>74</v>
      </c>
      <c r="F1" s="8" t="s">
        <v>75</v>
      </c>
    </row>
    <row r="2" customFormat="false" ht="15" hidden="false" customHeight="false" outlineLevel="0" collapsed="false">
      <c r="D2" s="9" t="str">
        <f aca="false">IF(OR(B2="",C2=""),"",IF(B2=C2,"YES","CHECK"))</f>
        <v/>
      </c>
    </row>
    <row r="14" customFormat="false" ht="15" hidden="false" customHeight="false" outlineLevel="0" collapsed="false">
      <c r="A14" s="4" t="s">
        <v>76</v>
      </c>
      <c r="F14" s="10" t="s">
        <v>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4"/>
    <col collapsed="false" customWidth="true" hidden="false" outlineLevel="0" max="3" min="3" style="1" width="16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6" min="6" style="1" width="9"/>
    <col collapsed="false" customWidth="true" hidden="false" outlineLevel="0" max="7" min="7" style="1" width="12"/>
    <col collapsed="false" customWidth="true" hidden="false" outlineLevel="0" max="8" min="8" style="1" width="26"/>
    <col collapsed="false" customWidth="true" hidden="false" outlineLevel="0" max="9" min="9" style="1" width="14"/>
  </cols>
  <sheetData>
    <row r="1" customFormat="false" ht="30" hidden="false" customHeight="true" outlineLevel="0" collapsed="false">
      <c r="A1" s="8" t="s">
        <v>78</v>
      </c>
      <c r="B1" s="8" t="s">
        <v>79</v>
      </c>
      <c r="C1" s="8" t="s">
        <v>80</v>
      </c>
      <c r="D1" s="8" t="s">
        <v>81</v>
      </c>
      <c r="E1" s="8" t="s">
        <v>82</v>
      </c>
      <c r="F1" s="8" t="s">
        <v>83</v>
      </c>
      <c r="G1" s="8" t="s">
        <v>84</v>
      </c>
      <c r="H1" s="8" t="s">
        <v>85</v>
      </c>
      <c r="I1" s="8" t="s">
        <v>86</v>
      </c>
    </row>
    <row r="2" customFormat="false" ht="15" hidden="false" customHeight="false" outlineLevel="0" collapsed="false">
      <c r="F2" s="9" t="str">
        <f aca="false">IF(OR(D2="",E2=""),"",IF(ABS(E2-D2)/D2&lt;=0.15,"PASS","FAIL"))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2"/>
    <col collapsed="false" customWidth="true" hidden="false" outlineLevel="0" max="3" min="3" style="1" width="11"/>
    <col collapsed="false" customWidth="true" hidden="false" outlineLevel="0" max="4" min="4" style="1" width="15"/>
    <col collapsed="false" customWidth="true" hidden="false" outlineLevel="0" max="5" min="5" style="1" width="9"/>
    <col collapsed="false" customWidth="true" hidden="false" outlineLevel="0" max="6" min="6" style="1" width="11"/>
    <col collapsed="false" customWidth="true" hidden="false" outlineLevel="0" max="7" min="7" style="1" width="12"/>
    <col collapsed="false" customWidth="true" hidden="false" outlineLevel="0" max="8" min="8" style="1" width="16"/>
    <col collapsed="false" customWidth="true" hidden="false" outlineLevel="0" max="9" min="9" style="1" width="14"/>
    <col collapsed="false" customWidth="true" hidden="false" outlineLevel="0" max="10" min="10" style="1" width="12"/>
    <col collapsed="false" customWidth="true" hidden="false" outlineLevel="0" max="12" min="11" style="1" width="11"/>
  </cols>
  <sheetData>
    <row r="1" customFormat="false" ht="30" hidden="false" customHeight="true" outlineLevel="0" collapsed="false">
      <c r="A1" s="8" t="s">
        <v>87</v>
      </c>
      <c r="B1" s="8" t="s">
        <v>88</v>
      </c>
      <c r="C1" s="8" t="s">
        <v>89</v>
      </c>
      <c r="D1" s="8" t="s">
        <v>80</v>
      </c>
      <c r="E1" s="8" t="s">
        <v>33</v>
      </c>
      <c r="F1" s="8" t="s">
        <v>90</v>
      </c>
      <c r="G1" s="8" t="s">
        <v>91</v>
      </c>
      <c r="H1" s="8" t="s">
        <v>92</v>
      </c>
      <c r="I1" s="8" t="s">
        <v>93</v>
      </c>
      <c r="J1" s="8" t="s">
        <v>94</v>
      </c>
      <c r="K1" s="8" t="s">
        <v>95</v>
      </c>
      <c r="L1" s="8" t="s">
        <v>96</v>
      </c>
    </row>
    <row r="2" customFormat="false" ht="15" hidden="false" customHeight="false" outlineLevel="0" collapsed="false">
      <c r="A2" s="9" t="s">
        <v>97</v>
      </c>
      <c r="L2" s="9" t="str">
        <f aca="false">IF(I2="","",IF(I2&gt;=50,1,0))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0"/>
    <col collapsed="false" customWidth="true" hidden="false" outlineLevel="0" max="3" min="3" style="1" width="16"/>
    <col collapsed="false" customWidth="true" hidden="false" outlineLevel="0" max="6" min="4" style="1" width="13"/>
  </cols>
  <sheetData>
    <row r="1" customFormat="false" ht="30" hidden="false" customHeight="true" outlineLevel="0" collapsed="false">
      <c r="A1" s="8" t="s">
        <v>88</v>
      </c>
      <c r="B1" s="8" t="s">
        <v>33</v>
      </c>
      <c r="C1" s="8" t="s">
        <v>93</v>
      </c>
      <c r="D1" s="8" t="s">
        <v>98</v>
      </c>
      <c r="E1" s="8" t="s">
        <v>96</v>
      </c>
      <c r="F1" s="8" t="s">
        <v>99</v>
      </c>
    </row>
    <row r="2" customFormat="false" ht="15" hidden="false" customHeight="false" outlineLevel="0" collapsed="false">
      <c r="D2" s="9" t="str">
        <f aca="false">IF($C2="","",IF($C2&gt;=25,1,0))</f>
        <v/>
      </c>
      <c r="E2" s="9" t="str">
        <f aca="false">IF($C2="","",IF($C2&gt;=50,1,0))</f>
        <v/>
      </c>
      <c r="F2" s="9" t="str">
        <f aca="false">IF($C2="","",IF($C2&gt;=75,1,0))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8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30"/>
  </cols>
  <sheetData>
    <row r="1" customFormat="false" ht="30" hidden="false" customHeight="true" outlineLevel="0" collapsed="false">
      <c r="A1" s="8" t="s">
        <v>33</v>
      </c>
      <c r="B1" s="8" t="s">
        <v>100</v>
      </c>
      <c r="C1" s="8" t="s">
        <v>101</v>
      </c>
      <c r="D1" s="8" t="s">
        <v>102</v>
      </c>
      <c r="E1" s="8" t="s">
        <v>103</v>
      </c>
      <c r="F1" s="8" t="s">
        <v>104</v>
      </c>
    </row>
    <row r="2" customFormat="false" ht="15" hidden="false" customHeight="false" outlineLevel="0" collapsed="false">
      <c r="A2" s="9" t="s">
        <v>105</v>
      </c>
      <c r="E2" s="9" t="str">
        <f aca="false">IF(B2="","",IF(B2&gt;=0.85,"PASS","CHECK"))</f>
        <v/>
      </c>
      <c r="F2" s="3" t="s">
        <v>106</v>
      </c>
    </row>
    <row r="3" customFormat="false" ht="15" hidden="false" customHeight="false" outlineLevel="0" collapsed="false">
      <c r="A3" s="9" t="s">
        <v>107</v>
      </c>
      <c r="E3" s="9" t="str">
        <f aca="false">IF(B3="","",IF(B3&gt;=0.85,"PASS","CHECK"))</f>
        <v/>
      </c>
      <c r="F3" s="3" t="s">
        <v>106</v>
      </c>
    </row>
    <row r="4" customFormat="false" ht="15" hidden="false" customHeight="false" outlineLevel="0" collapsed="false">
      <c r="A4" s="9" t="s">
        <v>108</v>
      </c>
      <c r="E4" s="9" t="str">
        <f aca="false">IF(B4="","",IF(B4&gt;=0.85,"PASS","CHECK"))</f>
        <v/>
      </c>
      <c r="F4" s="3" t="s">
        <v>106</v>
      </c>
    </row>
    <row r="5" customFormat="false" ht="15" hidden="false" customHeight="false" outlineLevel="0" collapsed="false">
      <c r="A5" s="9" t="s">
        <v>109</v>
      </c>
      <c r="E5" s="9" t="str">
        <f aca="false">IF(B5="","",IF(B5&gt;=0.85,"PASS","CHECK"))</f>
        <v/>
      </c>
      <c r="F5" s="3" t="s">
        <v>106</v>
      </c>
    </row>
    <row r="6" customFormat="false" ht="15" hidden="false" customHeight="false" outlineLevel="0" collapsed="false">
      <c r="A6" s="9" t="s">
        <v>110</v>
      </c>
      <c r="E6" s="9" t="str">
        <f aca="false">IF(B6="","",IF(B6&gt;=0.85,"PASS","CHECK"))</f>
        <v/>
      </c>
      <c r="F6" s="3" t="s">
        <v>106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7" min="2" style="1" width="10"/>
  </cols>
  <sheetData>
    <row r="1" customFormat="false" ht="30" hidden="false" customHeight="true" outlineLevel="0" collapsed="false">
      <c r="A1" s="8" t="s">
        <v>88</v>
      </c>
      <c r="B1" s="8" t="s">
        <v>111</v>
      </c>
      <c r="C1" s="8" t="s">
        <v>112</v>
      </c>
      <c r="D1" s="8" t="s">
        <v>113</v>
      </c>
      <c r="E1" s="8" t="s">
        <v>114</v>
      </c>
      <c r="F1" s="8" t="s">
        <v>115</v>
      </c>
      <c r="G1" s="8" t="s">
        <v>116</v>
      </c>
    </row>
    <row r="2" customFormat="false" ht="15" hidden="false" customHeight="false" outlineLevel="0" collapsed="false">
      <c r="G2" s="9" t="str">
        <f aca="false">IF(COUNT(B2:F2)=0,"",SUM(B2:F2))</f>
        <v/>
      </c>
    </row>
    <row r="10" customFormat="false" ht="15" hidden="false" customHeight="false" outlineLevel="0" collapsed="false">
      <c r="A10" s="4" t="s">
        <v>117</v>
      </c>
    </row>
    <row r="11" customFormat="false" ht="15" hidden="false" customHeight="false" outlineLevel="0" collapsed="false">
      <c r="A11" s="9" t="s">
        <v>118</v>
      </c>
      <c r="B11" s="11"/>
    </row>
    <row r="12" customFormat="false" ht="15" hidden="false" customHeight="false" outlineLevel="0" collapsed="false">
      <c r="A12" s="9" t="s">
        <v>119</v>
      </c>
      <c r="B12" s="11"/>
    </row>
    <row r="13" customFormat="false" ht="15" hidden="false" customHeight="false" outlineLevel="0" collapsed="false">
      <c r="A13" s="9" t="s">
        <v>120</v>
      </c>
      <c r="B13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3" min="2" style="1" width="26"/>
    <col collapsed="false" customWidth="true" hidden="false" outlineLevel="0" max="4" min="4" style="1" width="12"/>
    <col collapsed="false" customWidth="true" hidden="false" outlineLevel="0" max="5" min="5" style="1" width="10"/>
  </cols>
  <sheetData>
    <row r="1" customFormat="false" ht="30" hidden="false" customHeight="true" outlineLevel="0" collapsed="false">
      <c r="A1" s="8" t="s">
        <v>121</v>
      </c>
      <c r="B1" s="8" t="s">
        <v>122</v>
      </c>
      <c r="C1" s="8" t="s">
        <v>123</v>
      </c>
      <c r="D1" s="8" t="s">
        <v>124</v>
      </c>
      <c r="E1" s="8" t="s">
        <v>125</v>
      </c>
    </row>
    <row r="2" customFormat="false" ht="15" hidden="false" customHeight="false" outlineLevel="0" collapsed="false">
      <c r="D2" s="9" t="str">
        <f aca="false">IF(OR(B2="",C2=""),"",B2-C2)</f>
        <v/>
      </c>
      <c r="E2" s="9" t="str">
        <f aca="false">IF(OR(B2="",C2=""),"",(B2+C2)/2)</f>
        <v/>
      </c>
    </row>
    <row r="14" customFormat="false" ht="15" hidden="false" customHeight="false" outlineLevel="0" collapsed="false">
      <c r="A14" s="4" t="s">
        <v>126</v>
      </c>
      <c r="B14" s="11"/>
    </row>
    <row r="15" customFormat="false" ht="15" hidden="false" customHeight="false" outlineLevel="0" collapsed="false">
      <c r="A15" s="4" t="s">
        <v>127</v>
      </c>
      <c r="B15" s="11"/>
    </row>
    <row r="16" customFormat="false" ht="15" hidden="false" customHeight="false" outlineLevel="0" collapsed="false">
      <c r="A16" s="4" t="s">
        <v>128</v>
      </c>
      <c r="B16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2026-06-06T17:34:22Z</dcterms:created>
  <dc:creator>openpyxl</dc:creator>
  <dc:description/>
  <dc:language>en-US</dc:language>
  <cp:lastModifiedBy/>
  <dcterms:modified xsi:type="dcterms:W3CDTF">2026-06-06T17:34:22Z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