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exeteruk.sharepoint.com/sites/PublicHealthreviewteam/Shared Documents/Reviews/004.a AI in public health - Past/6. Journal &amp; preprint submissions/00. MedrXiv/3. Future/"/>
    </mc:Choice>
  </mc:AlternateContent>
  <xr:revisionPtr revIDLastSave="18738" documentId="13_ncr:1_{B202696B-0AD3-4A3E-853B-C212582307A8}" xr6:coauthVersionLast="47" xr6:coauthVersionMax="47" xr10:uidLastSave="{5BB664CD-5C45-4365-B753-B8214D7A8D0C}"/>
  <bookViews>
    <workbookView xWindow="-120" yWindow="-120" windowWidth="29040" windowHeight="15720" tabRatio="786" activeTab="2" xr2:uid="{B64DE646-F1C1-4A3F-A503-6164F153E497}"/>
  </bookViews>
  <sheets>
    <sheet name="PRISMA" sheetId="18" r:id="rId1"/>
    <sheet name="Full text screening" sheetId="1" r:id="rId2"/>
    <sheet name="Data extraction" sheetId="19" r:id="rId3"/>
    <sheet name="Lists" sheetId="10" r:id="rId4"/>
  </sheets>
  <definedNames>
    <definedName name="_xlnm._FilterDatabase" localSheetId="2" hidden="1">'Data extraction'!$A$1:$T$1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9" l="1"/>
  <c r="L69" i="19"/>
  <c r="K69" i="19"/>
  <c r="L65" i="19"/>
  <c r="K65" i="19"/>
  <c r="L25" i="19"/>
  <c r="K25" i="19"/>
  <c r="L51" i="19" l="1"/>
  <c r="K51" i="19"/>
  <c r="L45" i="19"/>
  <c r="K45" i="19"/>
  <c r="J285" i="1" l="1"/>
  <c r="J258" i="1"/>
  <c r="J242" i="1"/>
  <c r="J228" i="1"/>
  <c r="J218" i="1"/>
  <c r="J199" i="1"/>
  <c r="J193" i="1"/>
  <c r="J174" i="1"/>
  <c r="J170" i="1"/>
  <c r="J121" i="1"/>
  <c r="J120" i="1"/>
  <c r="J118" i="1"/>
  <c r="J105" i="1"/>
  <c r="J51" i="1"/>
  <c r="J18" i="1"/>
  <c r="J5" i="1"/>
  <c r="J297" i="1"/>
  <c r="J294" i="1"/>
  <c r="J291" i="1"/>
  <c r="J289" i="1"/>
  <c r="J277" i="1"/>
  <c r="J264" i="1"/>
  <c r="J256" i="1"/>
  <c r="J249" i="1"/>
  <c r="J244" i="1"/>
  <c r="J229" i="1"/>
  <c r="J213" i="1"/>
  <c r="J214" i="1"/>
  <c r="J190" i="1"/>
  <c r="J189" i="1"/>
  <c r="J185" i="1"/>
  <c r="J182" i="1"/>
  <c r="J164" i="1"/>
  <c r="J159" i="1"/>
  <c r="J156" i="1"/>
  <c r="J151" i="1"/>
  <c r="J142" i="1"/>
  <c r="J141" i="1"/>
  <c r="J132" i="1"/>
  <c r="J122" i="1"/>
  <c r="J115" i="1"/>
  <c r="J95" i="1"/>
  <c r="J91" i="1"/>
  <c r="J86" i="1"/>
  <c r="J75" i="1"/>
  <c r="J57" i="1"/>
  <c r="J55" i="1"/>
  <c r="J44" i="1"/>
  <c r="J37" i="1"/>
  <c r="J36" i="1"/>
  <c r="J35" i="1"/>
  <c r="J34" i="1"/>
  <c r="J33" i="1"/>
  <c r="J32" i="1"/>
  <c r="J30" i="1"/>
  <c r="J21" i="1"/>
  <c r="J7" i="1"/>
  <c r="T285" i="1"/>
  <c r="O285" i="1"/>
  <c r="M285" i="1"/>
  <c r="Y285" i="1" s="1"/>
  <c r="Z285" i="1" s="1"/>
  <c r="L285" i="1"/>
  <c r="Y258" i="1"/>
  <c r="Z258" i="1" s="1"/>
  <c r="T258" i="1"/>
  <c r="O258" i="1"/>
  <c r="M258" i="1"/>
  <c r="L258" i="1"/>
  <c r="T242" i="1"/>
  <c r="O242" i="1"/>
  <c r="M242" i="1"/>
  <c r="Y242" i="1" s="1"/>
  <c r="Z242" i="1" s="1"/>
  <c r="L242" i="1"/>
  <c r="T228" i="1"/>
  <c r="O228" i="1"/>
  <c r="M228" i="1"/>
  <c r="Y228" i="1" s="1"/>
  <c r="Z228" i="1" s="1"/>
  <c r="L228" i="1"/>
  <c r="T218" i="1"/>
  <c r="O218" i="1"/>
  <c r="M218" i="1"/>
  <c r="Y218" i="1" s="1"/>
  <c r="Z218" i="1" s="1"/>
  <c r="L218" i="1"/>
  <c r="Y199" i="1"/>
  <c r="Z199" i="1" s="1"/>
  <c r="T199" i="1"/>
  <c r="O199" i="1"/>
  <c r="M199" i="1"/>
  <c r="L199" i="1"/>
  <c r="T193" i="1"/>
  <c r="O193" i="1"/>
  <c r="M193" i="1"/>
  <c r="Y193" i="1" s="1"/>
  <c r="Z193" i="1" s="1"/>
  <c r="L193" i="1"/>
  <c r="T174" i="1"/>
  <c r="O174" i="1"/>
  <c r="M174" i="1"/>
  <c r="Y174" i="1" s="1"/>
  <c r="Z174" i="1" s="1"/>
  <c r="L174" i="1"/>
  <c r="T170" i="1"/>
  <c r="O170" i="1"/>
  <c r="M170" i="1"/>
  <c r="Y170" i="1" s="1"/>
  <c r="Z170" i="1" s="1"/>
  <c r="L170" i="1"/>
  <c r="Y121" i="1"/>
  <c r="Z121" i="1" s="1"/>
  <c r="T121" i="1"/>
  <c r="O121" i="1"/>
  <c r="M121" i="1"/>
  <c r="L121" i="1"/>
  <c r="T120" i="1"/>
  <c r="O120" i="1"/>
  <c r="M120" i="1"/>
  <c r="Y120" i="1" s="1"/>
  <c r="Z120" i="1" s="1"/>
  <c r="L120" i="1"/>
  <c r="T118" i="1"/>
  <c r="O118" i="1"/>
  <c r="M118" i="1"/>
  <c r="Y118" i="1" s="1"/>
  <c r="Z118" i="1" s="1"/>
  <c r="L118" i="1"/>
  <c r="T105" i="1"/>
  <c r="O105" i="1"/>
  <c r="M105" i="1"/>
  <c r="Y105" i="1" s="1"/>
  <c r="Z105" i="1" s="1"/>
  <c r="L105" i="1"/>
  <c r="Y51" i="1"/>
  <c r="Z51" i="1" s="1"/>
  <c r="T51" i="1"/>
  <c r="O51" i="1"/>
  <c r="M51" i="1"/>
  <c r="L51" i="1"/>
  <c r="T18" i="1"/>
  <c r="O18" i="1"/>
  <c r="M18" i="1"/>
  <c r="Y18" i="1" s="1"/>
  <c r="Z18" i="1" s="1"/>
  <c r="L18" i="1"/>
  <c r="T5" i="1"/>
  <c r="O5" i="1"/>
  <c r="M5" i="1"/>
  <c r="Y5" i="1" s="1"/>
  <c r="Z5" i="1" s="1"/>
  <c r="L5" i="1"/>
  <c r="T297" i="1"/>
  <c r="O297" i="1"/>
  <c r="M297" i="1"/>
  <c r="Y297" i="1" s="1"/>
  <c r="Z297" i="1" s="1"/>
  <c r="L297" i="1"/>
  <c r="Y294" i="1"/>
  <c r="Z294" i="1" s="1"/>
  <c r="T294" i="1"/>
  <c r="O294" i="1"/>
  <c r="M294" i="1"/>
  <c r="L294" i="1"/>
  <c r="Y291" i="1"/>
  <c r="Z291" i="1" s="1"/>
  <c r="T291" i="1"/>
  <c r="O291" i="1"/>
  <c r="M291" i="1"/>
  <c r="L291" i="1"/>
  <c r="T289" i="1"/>
  <c r="O289" i="1"/>
  <c r="M289" i="1"/>
  <c r="Y289" i="1" s="1"/>
  <c r="Z289" i="1" s="1"/>
  <c r="L289" i="1"/>
  <c r="Y277" i="1"/>
  <c r="Z277" i="1" s="1"/>
  <c r="T277" i="1"/>
  <c r="O277" i="1"/>
  <c r="M277" i="1"/>
  <c r="L277" i="1"/>
  <c r="Y264" i="1"/>
  <c r="Z264" i="1" s="1"/>
  <c r="T264" i="1"/>
  <c r="O264" i="1"/>
  <c r="M264" i="1"/>
  <c r="L264" i="1"/>
  <c r="Y256" i="1"/>
  <c r="Z256" i="1" s="1"/>
  <c r="T256" i="1"/>
  <c r="O256" i="1"/>
  <c r="M256" i="1"/>
  <c r="L256" i="1"/>
  <c r="T249" i="1"/>
  <c r="O249" i="1"/>
  <c r="M249" i="1"/>
  <c r="Y249" i="1" s="1"/>
  <c r="Z249" i="1" s="1"/>
  <c r="L249" i="1"/>
  <c r="Y244" i="1"/>
  <c r="Z244" i="1" s="1"/>
  <c r="T244" i="1"/>
  <c r="O244" i="1"/>
  <c r="M244" i="1"/>
  <c r="L244" i="1"/>
  <c r="Y229" i="1"/>
  <c r="Z229" i="1" s="1"/>
  <c r="T229" i="1"/>
  <c r="O229" i="1"/>
  <c r="M229" i="1"/>
  <c r="L229" i="1"/>
  <c r="Y213" i="1"/>
  <c r="Z213" i="1" s="1"/>
  <c r="T213" i="1"/>
  <c r="O213" i="1"/>
  <c r="M213" i="1"/>
  <c r="L213" i="1"/>
  <c r="T214" i="1"/>
  <c r="O214" i="1"/>
  <c r="M214" i="1"/>
  <c r="Y214" i="1" s="1"/>
  <c r="Z214" i="1" s="1"/>
  <c r="L214" i="1"/>
  <c r="T190" i="1"/>
  <c r="O190" i="1"/>
  <c r="M190" i="1"/>
  <c r="Y190" i="1" s="1"/>
  <c r="Z190" i="1" s="1"/>
  <c r="L190" i="1"/>
  <c r="Y189" i="1"/>
  <c r="Z189" i="1" s="1"/>
  <c r="T189" i="1"/>
  <c r="O189" i="1"/>
  <c r="M189" i="1"/>
  <c r="L189" i="1"/>
  <c r="Y185" i="1"/>
  <c r="Z185" i="1" s="1"/>
  <c r="T185" i="1"/>
  <c r="O185" i="1"/>
  <c r="M185" i="1"/>
  <c r="L185" i="1"/>
  <c r="T182" i="1"/>
  <c r="O182" i="1"/>
  <c r="M182" i="1"/>
  <c r="Y182" i="1" s="1"/>
  <c r="Z182" i="1" s="1"/>
  <c r="L182" i="1"/>
  <c r="T164" i="1"/>
  <c r="O164" i="1"/>
  <c r="M164" i="1"/>
  <c r="Y164" i="1" s="1"/>
  <c r="Z164" i="1" s="1"/>
  <c r="L164" i="1"/>
  <c r="Y159" i="1"/>
  <c r="Z159" i="1" s="1"/>
  <c r="T159" i="1"/>
  <c r="O159" i="1"/>
  <c r="M159" i="1"/>
  <c r="L159" i="1"/>
  <c r="Y156" i="1"/>
  <c r="Z156" i="1" s="1"/>
  <c r="T156" i="1"/>
  <c r="O156" i="1"/>
  <c r="M156" i="1"/>
  <c r="L156" i="1"/>
  <c r="T151" i="1"/>
  <c r="O151" i="1"/>
  <c r="M151" i="1"/>
  <c r="Y151" i="1" s="1"/>
  <c r="Z151" i="1" s="1"/>
  <c r="L151" i="1"/>
  <c r="T142" i="1"/>
  <c r="O142" i="1"/>
  <c r="M142" i="1"/>
  <c r="Y142" i="1" s="1"/>
  <c r="Z142" i="1" s="1"/>
  <c r="L142" i="1"/>
  <c r="Y141" i="1"/>
  <c r="Z141" i="1" s="1"/>
  <c r="T141" i="1"/>
  <c r="O141" i="1"/>
  <c r="M141" i="1"/>
  <c r="L141" i="1"/>
  <c r="Y132" i="1"/>
  <c r="Z132" i="1" s="1"/>
  <c r="T132" i="1"/>
  <c r="O132" i="1"/>
  <c r="M132" i="1"/>
  <c r="L132" i="1"/>
  <c r="T122" i="1"/>
  <c r="O122" i="1"/>
  <c r="M122" i="1"/>
  <c r="Y122" i="1" s="1"/>
  <c r="Z122" i="1" s="1"/>
  <c r="L122" i="1"/>
  <c r="T115" i="1"/>
  <c r="O115" i="1"/>
  <c r="M115" i="1"/>
  <c r="Y115" i="1" s="1"/>
  <c r="Z115" i="1" s="1"/>
  <c r="L115" i="1"/>
  <c r="Y95" i="1"/>
  <c r="Z95" i="1" s="1"/>
  <c r="T95" i="1"/>
  <c r="O95" i="1"/>
  <c r="M95" i="1"/>
  <c r="L95" i="1"/>
  <c r="T91" i="1"/>
  <c r="O91" i="1"/>
  <c r="M91" i="1"/>
  <c r="Y91" i="1" s="1"/>
  <c r="Z91" i="1" s="1"/>
  <c r="L91" i="1"/>
  <c r="T86" i="1"/>
  <c r="O86" i="1"/>
  <c r="M86" i="1"/>
  <c r="Y86" i="1" s="1"/>
  <c r="Z86" i="1" s="1"/>
  <c r="L86" i="1"/>
  <c r="T75" i="1"/>
  <c r="O75" i="1"/>
  <c r="M75" i="1"/>
  <c r="Y75" i="1" s="1"/>
  <c r="Z75" i="1" s="1"/>
  <c r="L75" i="1"/>
  <c r="Y57" i="1"/>
  <c r="Z57" i="1" s="1"/>
  <c r="T57" i="1"/>
  <c r="O57" i="1"/>
  <c r="M57" i="1"/>
  <c r="L57" i="1"/>
  <c r="T55" i="1"/>
  <c r="O55" i="1"/>
  <c r="M55" i="1"/>
  <c r="Y55" i="1" s="1"/>
  <c r="Z55" i="1" s="1"/>
  <c r="L55" i="1"/>
  <c r="T44" i="1"/>
  <c r="O44" i="1"/>
  <c r="M44" i="1"/>
  <c r="Y44" i="1" s="1"/>
  <c r="Z44" i="1" s="1"/>
  <c r="L44" i="1"/>
  <c r="T37" i="1"/>
  <c r="O37" i="1"/>
  <c r="M37" i="1"/>
  <c r="Y37" i="1" s="1"/>
  <c r="Z37" i="1" s="1"/>
  <c r="L37" i="1"/>
  <c r="Y36" i="1"/>
  <c r="Z36" i="1" s="1"/>
  <c r="T36" i="1"/>
  <c r="O36" i="1"/>
  <c r="M36" i="1"/>
  <c r="L36" i="1"/>
  <c r="T35" i="1"/>
  <c r="O35" i="1"/>
  <c r="M35" i="1"/>
  <c r="Y35" i="1" s="1"/>
  <c r="Z35" i="1" s="1"/>
  <c r="L35" i="1"/>
  <c r="T34" i="1"/>
  <c r="O34" i="1"/>
  <c r="M34" i="1"/>
  <c r="Y34" i="1" s="1"/>
  <c r="Z34" i="1" s="1"/>
  <c r="L34" i="1"/>
  <c r="T33" i="1"/>
  <c r="O33" i="1"/>
  <c r="M33" i="1"/>
  <c r="Y33" i="1" s="1"/>
  <c r="Z33" i="1" s="1"/>
  <c r="L33" i="1"/>
  <c r="Y32" i="1"/>
  <c r="Z32" i="1" s="1"/>
  <c r="T32" i="1"/>
  <c r="O32" i="1"/>
  <c r="M32" i="1"/>
  <c r="L32" i="1"/>
  <c r="T30" i="1"/>
  <c r="O30" i="1"/>
  <c r="M30" i="1"/>
  <c r="Y30" i="1" s="1"/>
  <c r="Z30" i="1" s="1"/>
  <c r="L30" i="1"/>
  <c r="T21" i="1"/>
  <c r="O21" i="1"/>
  <c r="M21" i="1"/>
  <c r="Y21" i="1" s="1"/>
  <c r="Z21" i="1" s="1"/>
  <c r="L21" i="1"/>
  <c r="T7" i="1"/>
  <c r="O7" i="1"/>
  <c r="M7" i="1"/>
  <c r="Y7" i="1" s="1"/>
  <c r="Z7" i="1" s="1"/>
  <c r="L7" i="1"/>
  <c r="L85" i="19" l="1"/>
  <c r="K85" i="19"/>
  <c r="L84" i="19"/>
  <c r="K84" i="19"/>
  <c r="L83" i="19"/>
  <c r="K83" i="19"/>
  <c r="L82" i="19"/>
  <c r="K82" i="19"/>
  <c r="L81" i="19"/>
  <c r="K81" i="19"/>
  <c r="L80" i="19"/>
  <c r="K80" i="19"/>
  <c r="L79" i="19"/>
  <c r="K79" i="19"/>
  <c r="L78" i="19"/>
  <c r="K78" i="19"/>
  <c r="L77" i="19"/>
  <c r="K77" i="19"/>
  <c r="L76" i="19"/>
  <c r="K76" i="19"/>
  <c r="L75" i="19"/>
  <c r="K75" i="19"/>
  <c r="L74" i="19"/>
  <c r="K74" i="19"/>
  <c r="L73" i="19"/>
  <c r="K73" i="19"/>
  <c r="L72" i="19"/>
  <c r="K72" i="19"/>
  <c r="L70" i="19"/>
  <c r="K70" i="19"/>
  <c r="L68" i="19"/>
  <c r="K68" i="19"/>
  <c r="L67" i="19"/>
  <c r="K67" i="19"/>
  <c r="L66" i="19"/>
  <c r="K66" i="19"/>
  <c r="L64" i="19"/>
  <c r="K64" i="19"/>
  <c r="L63" i="19"/>
  <c r="K63" i="19"/>
  <c r="L62" i="19"/>
  <c r="K62" i="19"/>
  <c r="L61" i="19"/>
  <c r="K61" i="19"/>
  <c r="L60" i="19"/>
  <c r="K60" i="19"/>
  <c r="L59" i="19"/>
  <c r="K59" i="19"/>
  <c r="L58" i="19"/>
  <c r="K58" i="19"/>
  <c r="L57" i="19"/>
  <c r="K57" i="19"/>
  <c r="L55" i="19"/>
  <c r="K55" i="19"/>
  <c r="L54" i="19"/>
  <c r="K54" i="19"/>
  <c r="L53" i="19"/>
  <c r="K53" i="19"/>
  <c r="L52" i="19"/>
  <c r="K52" i="19"/>
  <c r="L50" i="19"/>
  <c r="K50" i="19"/>
  <c r="L49" i="19"/>
  <c r="K49" i="19"/>
  <c r="L48" i="19"/>
  <c r="K48" i="19"/>
  <c r="L47" i="19"/>
  <c r="K47" i="19"/>
  <c r="L46" i="19"/>
  <c r="K46" i="19"/>
  <c r="L44" i="19"/>
  <c r="K44" i="19"/>
  <c r="L43" i="19"/>
  <c r="K43" i="19"/>
  <c r="L42" i="19"/>
  <c r="K42" i="19"/>
  <c r="L41" i="19"/>
  <c r="K41" i="19"/>
  <c r="L40" i="19"/>
  <c r="K40" i="19"/>
  <c r="L39" i="19"/>
  <c r="K39" i="19"/>
  <c r="L38" i="19"/>
  <c r="K38" i="19"/>
  <c r="L37" i="19"/>
  <c r="K37" i="19"/>
  <c r="L36" i="19"/>
  <c r="K36" i="19"/>
  <c r="L35" i="19"/>
  <c r="K35" i="19"/>
  <c r="L34" i="19"/>
  <c r="K34" i="19"/>
  <c r="L33" i="19"/>
  <c r="K33" i="19"/>
  <c r="L32" i="19"/>
  <c r="K32" i="19"/>
  <c r="L31" i="19"/>
  <c r="K31" i="19"/>
  <c r="L30" i="19"/>
  <c r="K30" i="19"/>
  <c r="L29" i="19"/>
  <c r="K29" i="19"/>
  <c r="L28" i="19"/>
  <c r="K28" i="19"/>
  <c r="L27" i="19"/>
  <c r="K27" i="19"/>
  <c r="L26" i="19"/>
  <c r="K26" i="19"/>
  <c r="L23" i="19"/>
  <c r="K23" i="19"/>
  <c r="L24" i="19"/>
  <c r="K24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L12" i="19"/>
  <c r="K12" i="19"/>
  <c r="L11" i="19"/>
  <c r="K11" i="19"/>
  <c r="L10" i="19"/>
  <c r="K10" i="19"/>
  <c r="L9" i="19"/>
  <c r="K9" i="19"/>
  <c r="L8" i="19"/>
  <c r="K8" i="19"/>
  <c r="L7" i="19"/>
  <c r="K7" i="19"/>
  <c r="L6" i="19"/>
  <c r="K6" i="19"/>
  <c r="L5" i="19"/>
  <c r="K5" i="19"/>
  <c r="L4" i="19"/>
  <c r="K4" i="19"/>
  <c r="L3" i="19"/>
  <c r="K3" i="19"/>
  <c r="L2" i="19"/>
  <c r="K2" i="19"/>
  <c r="Y262" i="1"/>
  <c r="Z262" i="1" s="1"/>
  <c r="T262" i="1"/>
  <c r="O262" i="1"/>
  <c r="L262" i="1"/>
  <c r="M262" i="1"/>
  <c r="J262" i="1"/>
  <c r="A28" i="18" l="1"/>
  <c r="A27" i="18"/>
  <c r="A26" i="18"/>
  <c r="A25" i="18"/>
  <c r="A24" i="18"/>
  <c r="A23" i="18"/>
  <c r="A22" i="18"/>
  <c r="S1" i="1" l="1"/>
  <c r="L71" i="19" l="1"/>
  <c r="L56" i="19"/>
  <c r="J22" i="1"/>
  <c r="L22" i="1"/>
  <c r="M22" i="1"/>
  <c r="O22" i="1"/>
  <c r="T22" i="1"/>
  <c r="Y22" i="1"/>
  <c r="Z22" i="1" s="1"/>
  <c r="K71" i="19"/>
  <c r="E10" i="18"/>
  <c r="E9" i="18"/>
  <c r="E8" i="18"/>
  <c r="E7" i="18"/>
  <c r="E6" i="18"/>
  <c r="E5" i="18"/>
  <c r="E4" i="18"/>
  <c r="T320" i="1"/>
  <c r="O320" i="1"/>
  <c r="J320" i="1"/>
  <c r="M320" i="1"/>
  <c r="Y320" i="1" s="1"/>
  <c r="Z320" i="1" s="1"/>
  <c r="L320" i="1"/>
  <c r="Y318" i="1"/>
  <c r="Z318" i="1" s="1"/>
  <c r="T318" i="1"/>
  <c r="O318" i="1"/>
  <c r="J318" i="1"/>
  <c r="M318" i="1"/>
  <c r="L318" i="1"/>
  <c r="T313" i="1"/>
  <c r="O313" i="1"/>
  <c r="J313" i="1"/>
  <c r="M313" i="1"/>
  <c r="Y313" i="1" s="1"/>
  <c r="Z313" i="1" s="1"/>
  <c r="L313" i="1"/>
  <c r="T310" i="1"/>
  <c r="O310" i="1"/>
  <c r="J310" i="1"/>
  <c r="M310" i="1"/>
  <c r="Y310" i="1" s="1"/>
  <c r="Z310" i="1" s="1"/>
  <c r="L310" i="1"/>
  <c r="T301" i="1"/>
  <c r="O301" i="1"/>
  <c r="J301" i="1"/>
  <c r="M301" i="1"/>
  <c r="Y301" i="1" s="1"/>
  <c r="Z301" i="1" s="1"/>
  <c r="L301" i="1"/>
  <c r="T300" i="1"/>
  <c r="O300" i="1"/>
  <c r="J300" i="1"/>
  <c r="M300" i="1"/>
  <c r="Y300" i="1" s="1"/>
  <c r="Z300" i="1" s="1"/>
  <c r="L300" i="1"/>
  <c r="T292" i="1"/>
  <c r="O292" i="1"/>
  <c r="J292" i="1"/>
  <c r="M292" i="1"/>
  <c r="Y292" i="1" s="1"/>
  <c r="Z292" i="1" s="1"/>
  <c r="L292" i="1"/>
  <c r="T290" i="1"/>
  <c r="O290" i="1"/>
  <c r="J290" i="1"/>
  <c r="M290" i="1"/>
  <c r="Y290" i="1" s="1"/>
  <c r="Z290" i="1" s="1"/>
  <c r="L290" i="1"/>
  <c r="T283" i="1"/>
  <c r="O283" i="1"/>
  <c r="J283" i="1"/>
  <c r="M283" i="1"/>
  <c r="Y283" i="1" s="1"/>
  <c r="Z283" i="1" s="1"/>
  <c r="L283" i="1"/>
  <c r="T278" i="1"/>
  <c r="O278" i="1"/>
  <c r="J278" i="1"/>
  <c r="M278" i="1"/>
  <c r="Y278" i="1" s="1"/>
  <c r="Z278" i="1" s="1"/>
  <c r="L278" i="1"/>
  <c r="Y276" i="1"/>
  <c r="Z276" i="1" s="1"/>
  <c r="T276" i="1"/>
  <c r="O276" i="1"/>
  <c r="J276" i="1"/>
  <c r="M276" i="1"/>
  <c r="L276" i="1"/>
  <c r="T270" i="1"/>
  <c r="O270" i="1"/>
  <c r="J270" i="1"/>
  <c r="M270" i="1"/>
  <c r="Y270" i="1" s="1"/>
  <c r="Z270" i="1" s="1"/>
  <c r="L270" i="1"/>
  <c r="T267" i="1"/>
  <c r="O267" i="1"/>
  <c r="J267" i="1"/>
  <c r="M267" i="1"/>
  <c r="Y267" i="1" s="1"/>
  <c r="Z267" i="1" s="1"/>
  <c r="L267" i="1"/>
  <c r="Y265" i="1"/>
  <c r="Z265" i="1" s="1"/>
  <c r="T265" i="1"/>
  <c r="O265" i="1"/>
  <c r="J265" i="1"/>
  <c r="M265" i="1"/>
  <c r="L265" i="1"/>
  <c r="Y261" i="1"/>
  <c r="Z261" i="1" s="1"/>
  <c r="T261" i="1"/>
  <c r="O261" i="1"/>
  <c r="J261" i="1"/>
  <c r="M261" i="1"/>
  <c r="L261" i="1"/>
  <c r="T253" i="1"/>
  <c r="O253" i="1"/>
  <c r="J253" i="1"/>
  <c r="M253" i="1"/>
  <c r="Y253" i="1" s="1"/>
  <c r="Z253" i="1" s="1"/>
  <c r="L253" i="1"/>
  <c r="T247" i="1"/>
  <c r="O247" i="1"/>
  <c r="J247" i="1"/>
  <c r="M247" i="1"/>
  <c r="Y247" i="1" s="1"/>
  <c r="Z247" i="1" s="1"/>
  <c r="L247" i="1"/>
  <c r="Y239" i="1"/>
  <c r="Z239" i="1" s="1"/>
  <c r="T239" i="1"/>
  <c r="O239" i="1"/>
  <c r="J239" i="1"/>
  <c r="M239" i="1"/>
  <c r="L239" i="1"/>
  <c r="T237" i="1"/>
  <c r="O237" i="1"/>
  <c r="J237" i="1"/>
  <c r="M237" i="1"/>
  <c r="Y237" i="1" s="1"/>
  <c r="Z237" i="1" s="1"/>
  <c r="L237" i="1"/>
  <c r="T236" i="1"/>
  <c r="O236" i="1"/>
  <c r="J236" i="1"/>
  <c r="M236" i="1"/>
  <c r="Y236" i="1" s="1"/>
  <c r="Z236" i="1" s="1"/>
  <c r="L236" i="1"/>
  <c r="T235" i="1"/>
  <c r="O235" i="1"/>
  <c r="J235" i="1"/>
  <c r="M235" i="1"/>
  <c r="Y235" i="1" s="1"/>
  <c r="Z235" i="1" s="1"/>
  <c r="L235" i="1"/>
  <c r="T234" i="1"/>
  <c r="O234" i="1"/>
  <c r="J234" i="1"/>
  <c r="M234" i="1"/>
  <c r="Y234" i="1" s="1"/>
  <c r="Z234" i="1" s="1"/>
  <c r="L234" i="1"/>
  <c r="T227" i="1"/>
  <c r="O227" i="1"/>
  <c r="J227" i="1"/>
  <c r="M227" i="1"/>
  <c r="Y227" i="1" s="1"/>
  <c r="Z227" i="1" s="1"/>
  <c r="L227" i="1"/>
  <c r="T221" i="1"/>
  <c r="O221" i="1"/>
  <c r="J221" i="1"/>
  <c r="M221" i="1"/>
  <c r="Y221" i="1" s="1"/>
  <c r="Z221" i="1" s="1"/>
  <c r="L221" i="1"/>
  <c r="T210" i="1"/>
  <c r="O210" i="1"/>
  <c r="J210" i="1"/>
  <c r="M210" i="1"/>
  <c r="Y210" i="1" s="1"/>
  <c r="Z210" i="1" s="1"/>
  <c r="L210" i="1"/>
  <c r="T209" i="1"/>
  <c r="O209" i="1"/>
  <c r="J209" i="1"/>
  <c r="M209" i="1"/>
  <c r="Y209" i="1" s="1"/>
  <c r="Z209" i="1" s="1"/>
  <c r="L209" i="1"/>
  <c r="Y208" i="1"/>
  <c r="Z208" i="1" s="1"/>
  <c r="T208" i="1"/>
  <c r="O208" i="1"/>
  <c r="J208" i="1"/>
  <c r="M208" i="1"/>
  <c r="L208" i="1"/>
  <c r="T206" i="1"/>
  <c r="O206" i="1"/>
  <c r="J206" i="1"/>
  <c r="M206" i="1"/>
  <c r="Y206" i="1" s="1"/>
  <c r="Z206" i="1" s="1"/>
  <c r="L206" i="1"/>
  <c r="T205" i="1"/>
  <c r="O205" i="1"/>
  <c r="J205" i="1"/>
  <c r="M205" i="1"/>
  <c r="Y205" i="1" s="1"/>
  <c r="Z205" i="1" s="1"/>
  <c r="L205" i="1"/>
  <c r="Y200" i="1"/>
  <c r="Z200" i="1" s="1"/>
  <c r="T200" i="1"/>
  <c r="O200" i="1"/>
  <c r="J200" i="1"/>
  <c r="M200" i="1"/>
  <c r="L200" i="1"/>
  <c r="Y195" i="1"/>
  <c r="Z195" i="1" s="1"/>
  <c r="T195" i="1"/>
  <c r="O195" i="1"/>
  <c r="J195" i="1"/>
  <c r="M195" i="1"/>
  <c r="L195" i="1"/>
  <c r="T194" i="1"/>
  <c r="O194" i="1"/>
  <c r="J194" i="1"/>
  <c r="M194" i="1"/>
  <c r="Y194" i="1" s="1"/>
  <c r="Z194" i="1" s="1"/>
  <c r="L194" i="1"/>
  <c r="T186" i="1"/>
  <c r="O186" i="1"/>
  <c r="J186" i="1"/>
  <c r="M186" i="1"/>
  <c r="Y186" i="1" s="1"/>
  <c r="Z186" i="1" s="1"/>
  <c r="L186" i="1"/>
  <c r="Y177" i="1"/>
  <c r="Z177" i="1" s="1"/>
  <c r="T177" i="1"/>
  <c r="O177" i="1"/>
  <c r="J177" i="1"/>
  <c r="M177" i="1"/>
  <c r="L177" i="1"/>
  <c r="T175" i="1"/>
  <c r="O175" i="1"/>
  <c r="J175" i="1"/>
  <c r="M175" i="1"/>
  <c r="Y175" i="1" s="1"/>
  <c r="Z175" i="1" s="1"/>
  <c r="L175" i="1"/>
  <c r="T167" i="1"/>
  <c r="O167" i="1"/>
  <c r="J167" i="1"/>
  <c r="M167" i="1"/>
  <c r="Y167" i="1" s="1"/>
  <c r="Z167" i="1" s="1"/>
  <c r="L167" i="1"/>
  <c r="T158" i="1"/>
  <c r="O158" i="1"/>
  <c r="J158" i="1"/>
  <c r="M158" i="1"/>
  <c r="Y158" i="1" s="1"/>
  <c r="Z158" i="1" s="1"/>
  <c r="L158" i="1"/>
  <c r="T157" i="1"/>
  <c r="O157" i="1"/>
  <c r="J157" i="1"/>
  <c r="M157" i="1"/>
  <c r="Y157" i="1" s="1"/>
  <c r="Z157" i="1" s="1"/>
  <c r="L157" i="1"/>
  <c r="T154" i="1"/>
  <c r="O154" i="1"/>
  <c r="J154" i="1"/>
  <c r="M154" i="1"/>
  <c r="Y154" i="1" s="1"/>
  <c r="Z154" i="1" s="1"/>
  <c r="L154" i="1"/>
  <c r="T153" i="1"/>
  <c r="O153" i="1"/>
  <c r="J153" i="1"/>
  <c r="M153" i="1"/>
  <c r="Y153" i="1" s="1"/>
  <c r="Z153" i="1" s="1"/>
  <c r="L153" i="1"/>
  <c r="T148" i="1"/>
  <c r="O148" i="1"/>
  <c r="J148" i="1"/>
  <c r="M148" i="1"/>
  <c r="Y148" i="1" s="1"/>
  <c r="Z148" i="1" s="1"/>
  <c r="L148" i="1"/>
  <c r="T145" i="1"/>
  <c r="O145" i="1"/>
  <c r="J145" i="1"/>
  <c r="M145" i="1"/>
  <c r="Y145" i="1" s="1"/>
  <c r="Z145" i="1" s="1"/>
  <c r="L145" i="1"/>
  <c r="Y137" i="1"/>
  <c r="Z137" i="1" s="1"/>
  <c r="T137" i="1"/>
  <c r="O137" i="1"/>
  <c r="J137" i="1"/>
  <c r="M137" i="1"/>
  <c r="L137" i="1"/>
  <c r="T136" i="1"/>
  <c r="O136" i="1"/>
  <c r="J136" i="1"/>
  <c r="M136" i="1"/>
  <c r="Y136" i="1" s="1"/>
  <c r="Z136" i="1" s="1"/>
  <c r="L136" i="1"/>
  <c r="T134" i="1"/>
  <c r="O134" i="1"/>
  <c r="J134" i="1"/>
  <c r="M134" i="1"/>
  <c r="Y134" i="1" s="1"/>
  <c r="Z134" i="1" s="1"/>
  <c r="L134" i="1"/>
  <c r="Y125" i="1"/>
  <c r="Z125" i="1" s="1"/>
  <c r="T125" i="1"/>
  <c r="O125" i="1"/>
  <c r="J125" i="1"/>
  <c r="M125" i="1"/>
  <c r="L125" i="1"/>
  <c r="Y123" i="1"/>
  <c r="Z123" i="1" s="1"/>
  <c r="T123" i="1"/>
  <c r="O123" i="1"/>
  <c r="J123" i="1"/>
  <c r="M123" i="1"/>
  <c r="L123" i="1"/>
  <c r="T119" i="1"/>
  <c r="O119" i="1"/>
  <c r="J119" i="1"/>
  <c r="M119" i="1"/>
  <c r="Y119" i="1" s="1"/>
  <c r="Z119" i="1" s="1"/>
  <c r="L119" i="1"/>
  <c r="T116" i="1"/>
  <c r="O116" i="1"/>
  <c r="J116" i="1"/>
  <c r="M116" i="1"/>
  <c r="Y116" i="1" s="1"/>
  <c r="Z116" i="1" s="1"/>
  <c r="L116" i="1"/>
  <c r="Y106" i="1"/>
  <c r="Z106" i="1" s="1"/>
  <c r="T106" i="1"/>
  <c r="O106" i="1"/>
  <c r="J106" i="1"/>
  <c r="M106" i="1"/>
  <c r="L106" i="1"/>
  <c r="T99" i="1"/>
  <c r="O99" i="1"/>
  <c r="J99" i="1"/>
  <c r="M99" i="1"/>
  <c r="Y99" i="1" s="1"/>
  <c r="Z99" i="1" s="1"/>
  <c r="L99" i="1"/>
  <c r="T97" i="1"/>
  <c r="O97" i="1"/>
  <c r="J97" i="1"/>
  <c r="M97" i="1"/>
  <c r="Y97" i="1" s="1"/>
  <c r="Z97" i="1" s="1"/>
  <c r="L97" i="1"/>
  <c r="T92" i="1"/>
  <c r="O92" i="1"/>
  <c r="J92" i="1"/>
  <c r="M92" i="1"/>
  <c r="Y92" i="1" s="1"/>
  <c r="Z92" i="1" s="1"/>
  <c r="L92" i="1"/>
  <c r="T89" i="1"/>
  <c r="O89" i="1"/>
  <c r="J89" i="1"/>
  <c r="M89" i="1"/>
  <c r="Y89" i="1" s="1"/>
  <c r="Z89" i="1" s="1"/>
  <c r="L89" i="1"/>
  <c r="T84" i="1"/>
  <c r="O84" i="1"/>
  <c r="J84" i="1"/>
  <c r="M84" i="1"/>
  <c r="Y84" i="1" s="1"/>
  <c r="Z84" i="1" s="1"/>
  <c r="L84" i="1"/>
  <c r="T85" i="1"/>
  <c r="O85" i="1"/>
  <c r="J85" i="1"/>
  <c r="M85" i="1"/>
  <c r="Y85" i="1" s="1"/>
  <c r="Z85" i="1" s="1"/>
  <c r="L85" i="1"/>
  <c r="T73" i="1"/>
  <c r="O73" i="1"/>
  <c r="J73" i="1"/>
  <c r="M73" i="1"/>
  <c r="Y73" i="1" s="1"/>
  <c r="Z73" i="1" s="1"/>
  <c r="L73" i="1"/>
  <c r="T71" i="1"/>
  <c r="O71" i="1"/>
  <c r="J71" i="1"/>
  <c r="M71" i="1"/>
  <c r="Y71" i="1" s="1"/>
  <c r="Z71" i="1" s="1"/>
  <c r="L71" i="1"/>
  <c r="Y65" i="1"/>
  <c r="Z65" i="1" s="1"/>
  <c r="T65" i="1"/>
  <c r="O65" i="1"/>
  <c r="J65" i="1"/>
  <c r="M65" i="1"/>
  <c r="L65" i="1"/>
  <c r="T60" i="1"/>
  <c r="O60" i="1"/>
  <c r="J60" i="1"/>
  <c r="M60" i="1"/>
  <c r="Y60" i="1" s="1"/>
  <c r="Z60" i="1" s="1"/>
  <c r="L60" i="1"/>
  <c r="T53" i="1"/>
  <c r="O53" i="1"/>
  <c r="J53" i="1"/>
  <c r="M53" i="1"/>
  <c r="Y53" i="1" s="1"/>
  <c r="Z53" i="1" s="1"/>
  <c r="L53" i="1"/>
  <c r="Y52" i="1"/>
  <c r="Z52" i="1" s="1"/>
  <c r="T52" i="1"/>
  <c r="O52" i="1"/>
  <c r="J52" i="1"/>
  <c r="M52" i="1"/>
  <c r="L52" i="1"/>
  <c r="Y46" i="1"/>
  <c r="Z46" i="1" s="1"/>
  <c r="T46" i="1"/>
  <c r="O46" i="1"/>
  <c r="J46" i="1"/>
  <c r="M46" i="1"/>
  <c r="L46" i="1"/>
  <c r="T39" i="1"/>
  <c r="O39" i="1"/>
  <c r="J39" i="1"/>
  <c r="M39" i="1"/>
  <c r="Y39" i="1" s="1"/>
  <c r="Z39" i="1" s="1"/>
  <c r="L39" i="1"/>
  <c r="T38" i="1"/>
  <c r="O38" i="1"/>
  <c r="J38" i="1"/>
  <c r="M38" i="1"/>
  <c r="Y38" i="1" s="1"/>
  <c r="Z38" i="1" s="1"/>
  <c r="L38" i="1"/>
  <c r="Y31" i="1"/>
  <c r="Z31" i="1" s="1"/>
  <c r="T31" i="1"/>
  <c r="O31" i="1"/>
  <c r="J31" i="1"/>
  <c r="M31" i="1"/>
  <c r="L31" i="1"/>
  <c r="T24" i="1"/>
  <c r="O24" i="1"/>
  <c r="J24" i="1"/>
  <c r="M24" i="1"/>
  <c r="Y24" i="1" s="1"/>
  <c r="Z24" i="1" s="1"/>
  <c r="L24" i="1"/>
  <c r="T23" i="1"/>
  <c r="O23" i="1"/>
  <c r="J23" i="1"/>
  <c r="M23" i="1"/>
  <c r="Y23" i="1" s="1"/>
  <c r="Z23" i="1" s="1"/>
  <c r="L23" i="1"/>
  <c r="T17" i="1"/>
  <c r="O17" i="1"/>
  <c r="J17" i="1"/>
  <c r="M17" i="1"/>
  <c r="Y17" i="1" s="1"/>
  <c r="Z17" i="1" s="1"/>
  <c r="L17" i="1"/>
  <c r="T16" i="1"/>
  <c r="O16" i="1"/>
  <c r="J16" i="1"/>
  <c r="M16" i="1"/>
  <c r="Y16" i="1" s="1"/>
  <c r="Z16" i="1" s="1"/>
  <c r="L16" i="1"/>
  <c r="T8" i="1"/>
  <c r="O8" i="1"/>
  <c r="J8" i="1"/>
  <c r="M8" i="1"/>
  <c r="Y8" i="1" s="1"/>
  <c r="Z8" i="1" s="1"/>
  <c r="L8" i="1"/>
  <c r="T6" i="1"/>
  <c r="O6" i="1"/>
  <c r="J6" i="1"/>
  <c r="M6" i="1"/>
  <c r="Y6" i="1" s="1"/>
  <c r="Z6" i="1" s="1"/>
  <c r="L6" i="1"/>
  <c r="T2" i="1"/>
  <c r="O2" i="1"/>
  <c r="J2" i="1"/>
  <c r="M2" i="1"/>
  <c r="Y2" i="1" s="1"/>
  <c r="Z2" i="1" s="1"/>
  <c r="L2" i="1"/>
  <c r="T321" i="1"/>
  <c r="O321" i="1"/>
  <c r="J321" i="1"/>
  <c r="M321" i="1"/>
  <c r="Y321" i="1" s="1"/>
  <c r="Z321" i="1" s="1"/>
  <c r="L321" i="1"/>
  <c r="T319" i="1"/>
  <c r="O319" i="1"/>
  <c r="J319" i="1"/>
  <c r="M319" i="1"/>
  <c r="Y319" i="1" s="1"/>
  <c r="Z319" i="1" s="1"/>
  <c r="L319" i="1"/>
  <c r="T316" i="1"/>
  <c r="O316" i="1"/>
  <c r="J316" i="1"/>
  <c r="M316" i="1"/>
  <c r="Y316" i="1" s="1"/>
  <c r="Z316" i="1" s="1"/>
  <c r="L316" i="1"/>
  <c r="T317" i="1"/>
  <c r="O317" i="1"/>
  <c r="J317" i="1"/>
  <c r="M317" i="1"/>
  <c r="Y317" i="1" s="1"/>
  <c r="Z317" i="1" s="1"/>
  <c r="L317" i="1"/>
  <c r="T315" i="1"/>
  <c r="O315" i="1"/>
  <c r="J315" i="1"/>
  <c r="M315" i="1"/>
  <c r="Y315" i="1" s="1"/>
  <c r="Z315" i="1" s="1"/>
  <c r="L315" i="1"/>
  <c r="T314" i="1"/>
  <c r="O314" i="1"/>
  <c r="J314" i="1"/>
  <c r="M314" i="1"/>
  <c r="Y314" i="1" s="1"/>
  <c r="Z314" i="1" s="1"/>
  <c r="L314" i="1"/>
  <c r="T312" i="1"/>
  <c r="O312" i="1"/>
  <c r="J312" i="1"/>
  <c r="M312" i="1"/>
  <c r="Y312" i="1" s="1"/>
  <c r="Z312" i="1" s="1"/>
  <c r="L312" i="1"/>
  <c r="T311" i="1"/>
  <c r="O311" i="1"/>
  <c r="J311" i="1"/>
  <c r="M311" i="1"/>
  <c r="Y311" i="1" s="1"/>
  <c r="Z311" i="1" s="1"/>
  <c r="L311" i="1"/>
  <c r="T309" i="1"/>
  <c r="O309" i="1"/>
  <c r="J309" i="1"/>
  <c r="M309" i="1"/>
  <c r="Y309" i="1" s="1"/>
  <c r="Z309" i="1" s="1"/>
  <c r="L309" i="1"/>
  <c r="T308" i="1"/>
  <c r="O308" i="1"/>
  <c r="J308" i="1"/>
  <c r="M308" i="1"/>
  <c r="Y308" i="1" s="1"/>
  <c r="Z308" i="1" s="1"/>
  <c r="L308" i="1"/>
  <c r="T307" i="1"/>
  <c r="O307" i="1"/>
  <c r="J307" i="1"/>
  <c r="M307" i="1"/>
  <c r="Y307" i="1" s="1"/>
  <c r="Z307" i="1" s="1"/>
  <c r="L307" i="1"/>
  <c r="T306" i="1"/>
  <c r="O306" i="1"/>
  <c r="J306" i="1"/>
  <c r="M306" i="1"/>
  <c r="Y306" i="1" s="1"/>
  <c r="Z306" i="1" s="1"/>
  <c r="L306" i="1"/>
  <c r="T304" i="1"/>
  <c r="O304" i="1"/>
  <c r="J304" i="1"/>
  <c r="M304" i="1"/>
  <c r="Y304" i="1" s="1"/>
  <c r="Z304" i="1" s="1"/>
  <c r="L304" i="1"/>
  <c r="T305" i="1"/>
  <c r="O305" i="1"/>
  <c r="J305" i="1"/>
  <c r="M305" i="1"/>
  <c r="Y305" i="1" s="1"/>
  <c r="Z305" i="1" s="1"/>
  <c r="L305" i="1"/>
  <c r="T303" i="1"/>
  <c r="O303" i="1"/>
  <c r="J303" i="1"/>
  <c r="M303" i="1"/>
  <c r="Y303" i="1" s="1"/>
  <c r="Z303" i="1" s="1"/>
  <c r="L303" i="1"/>
  <c r="T302" i="1"/>
  <c r="O302" i="1"/>
  <c r="J302" i="1"/>
  <c r="M302" i="1"/>
  <c r="Y302" i="1" s="1"/>
  <c r="Z302" i="1" s="1"/>
  <c r="L302" i="1"/>
  <c r="T299" i="1"/>
  <c r="O299" i="1"/>
  <c r="J299" i="1"/>
  <c r="M299" i="1"/>
  <c r="Y299" i="1" s="1"/>
  <c r="Z299" i="1" s="1"/>
  <c r="L299" i="1"/>
  <c r="T298" i="1"/>
  <c r="O298" i="1"/>
  <c r="J298" i="1"/>
  <c r="M298" i="1"/>
  <c r="Y298" i="1" s="1"/>
  <c r="Z298" i="1" s="1"/>
  <c r="L298" i="1"/>
  <c r="T296" i="1"/>
  <c r="O296" i="1"/>
  <c r="J296" i="1"/>
  <c r="M296" i="1"/>
  <c r="Y296" i="1" s="1"/>
  <c r="Z296" i="1" s="1"/>
  <c r="L296" i="1"/>
  <c r="T295" i="1"/>
  <c r="O295" i="1"/>
  <c r="J295" i="1"/>
  <c r="M295" i="1"/>
  <c r="Y295" i="1" s="1"/>
  <c r="Z295" i="1" s="1"/>
  <c r="L295" i="1"/>
  <c r="T293" i="1"/>
  <c r="O293" i="1"/>
  <c r="J293" i="1"/>
  <c r="M293" i="1"/>
  <c r="Y293" i="1" s="1"/>
  <c r="Z293" i="1" s="1"/>
  <c r="L293" i="1"/>
  <c r="T288" i="1"/>
  <c r="O288" i="1"/>
  <c r="J288" i="1"/>
  <c r="M288" i="1"/>
  <c r="Y288" i="1" s="1"/>
  <c r="Z288" i="1" s="1"/>
  <c r="L288" i="1"/>
  <c r="T287" i="1"/>
  <c r="O287" i="1"/>
  <c r="J287" i="1"/>
  <c r="M287" i="1"/>
  <c r="Y287" i="1" s="1"/>
  <c r="Z287" i="1" s="1"/>
  <c r="L287" i="1"/>
  <c r="T286" i="1"/>
  <c r="O286" i="1"/>
  <c r="J286" i="1"/>
  <c r="M286" i="1"/>
  <c r="Y286" i="1" s="1"/>
  <c r="Z286" i="1" s="1"/>
  <c r="L286" i="1"/>
  <c r="T284" i="1"/>
  <c r="O284" i="1"/>
  <c r="J284" i="1"/>
  <c r="M284" i="1"/>
  <c r="Y284" i="1" s="1"/>
  <c r="Z284" i="1" s="1"/>
  <c r="L284" i="1"/>
  <c r="T282" i="1"/>
  <c r="O282" i="1"/>
  <c r="J282" i="1"/>
  <c r="M282" i="1"/>
  <c r="Y282" i="1" s="1"/>
  <c r="Z282" i="1" s="1"/>
  <c r="L282" i="1"/>
  <c r="T281" i="1"/>
  <c r="O281" i="1"/>
  <c r="J281" i="1"/>
  <c r="M281" i="1"/>
  <c r="Y281" i="1" s="1"/>
  <c r="Z281" i="1" s="1"/>
  <c r="L281" i="1"/>
  <c r="T279" i="1"/>
  <c r="O279" i="1"/>
  <c r="J279" i="1"/>
  <c r="M279" i="1"/>
  <c r="Y279" i="1" s="1"/>
  <c r="Z279" i="1" s="1"/>
  <c r="L279" i="1"/>
  <c r="T280" i="1"/>
  <c r="O280" i="1"/>
  <c r="J280" i="1"/>
  <c r="M280" i="1"/>
  <c r="Y280" i="1" s="1"/>
  <c r="Z280" i="1" s="1"/>
  <c r="L280" i="1"/>
  <c r="T275" i="1"/>
  <c r="O275" i="1"/>
  <c r="J275" i="1"/>
  <c r="M275" i="1"/>
  <c r="Y275" i="1" s="1"/>
  <c r="Z275" i="1" s="1"/>
  <c r="L275" i="1"/>
  <c r="T274" i="1"/>
  <c r="O274" i="1"/>
  <c r="J274" i="1"/>
  <c r="M274" i="1"/>
  <c r="Y274" i="1" s="1"/>
  <c r="Z274" i="1" s="1"/>
  <c r="L274" i="1"/>
  <c r="T273" i="1"/>
  <c r="O273" i="1"/>
  <c r="J273" i="1"/>
  <c r="M273" i="1"/>
  <c r="Y273" i="1" s="1"/>
  <c r="Z273" i="1" s="1"/>
  <c r="L273" i="1"/>
  <c r="T272" i="1"/>
  <c r="O272" i="1"/>
  <c r="J272" i="1"/>
  <c r="M272" i="1"/>
  <c r="Y272" i="1" s="1"/>
  <c r="Z272" i="1" s="1"/>
  <c r="L272" i="1"/>
  <c r="T271" i="1"/>
  <c r="O271" i="1"/>
  <c r="J271" i="1"/>
  <c r="M271" i="1"/>
  <c r="Y271" i="1" s="1"/>
  <c r="Z271" i="1" s="1"/>
  <c r="L271" i="1"/>
  <c r="F4" i="18"/>
  <c r="E3" i="18"/>
  <c r="E16" i="18"/>
  <c r="F5" i="18"/>
  <c r="H4" i="18"/>
  <c r="H5" i="18" l="1"/>
  <c r="X1" i="1" l="1"/>
  <c r="T10" i="1" l="1"/>
  <c r="O10" i="1" l="1"/>
  <c r="J10" i="1"/>
  <c r="M10" i="1"/>
  <c r="L10" i="1"/>
  <c r="Y10" i="1" l="1"/>
  <c r="Z10" i="1" s="1"/>
  <c r="T49" i="1"/>
  <c r="T257" i="1"/>
  <c r="O49" i="1"/>
  <c r="J49" i="1"/>
  <c r="M49" i="1"/>
  <c r="Y49" i="1" s="1"/>
  <c r="L49" i="1"/>
  <c r="O257" i="1"/>
  <c r="J257" i="1"/>
  <c r="M257" i="1"/>
  <c r="Y257" i="1" s="1"/>
  <c r="L257" i="1"/>
  <c r="Z257" i="1" l="1"/>
  <c r="Z49" i="1"/>
  <c r="J28" i="1"/>
  <c r="T181" i="1" l="1"/>
  <c r="T41" i="1"/>
  <c r="T28" i="1"/>
  <c r="T11" i="1"/>
  <c r="T58" i="1"/>
  <c r="T43" i="1"/>
  <c r="T26" i="1"/>
  <c r="T269" i="1"/>
  <c r="T260" i="1"/>
  <c r="T259" i="1"/>
  <c r="T255" i="1"/>
  <c r="T254" i="1"/>
  <c r="T251" i="1"/>
  <c r="T248" i="1"/>
  <c r="T245" i="1"/>
  <c r="T243" i="1"/>
  <c r="T240" i="1"/>
  <c r="T232" i="1"/>
  <c r="T230" i="1"/>
  <c r="T225" i="1"/>
  <c r="T226" i="1"/>
  <c r="T223" i="1"/>
  <c r="T222" i="1"/>
  <c r="T219" i="1"/>
  <c r="T217" i="1"/>
  <c r="T215" i="1"/>
  <c r="T212" i="1"/>
  <c r="T211" i="1"/>
  <c r="T207" i="1"/>
  <c r="T204" i="1"/>
  <c r="T203" i="1"/>
  <c r="T202" i="1"/>
  <c r="T198" i="1"/>
  <c r="T197" i="1"/>
  <c r="T196" i="1"/>
  <c r="T192" i="1"/>
  <c r="T191" i="1"/>
  <c r="T188" i="1"/>
  <c r="T187" i="1"/>
  <c r="T184" i="1"/>
  <c r="T179" i="1"/>
  <c r="T178" i="1"/>
  <c r="T176" i="1"/>
  <c r="T173" i="1"/>
  <c r="T172" i="1"/>
  <c r="T171" i="1"/>
  <c r="T169" i="1"/>
  <c r="T166" i="1"/>
  <c r="T168" i="1"/>
  <c r="T163" i="1"/>
  <c r="T165" i="1"/>
  <c r="T162" i="1"/>
  <c r="T161" i="1"/>
  <c r="T160" i="1"/>
  <c r="T155" i="1"/>
  <c r="T149" i="1"/>
  <c r="T147" i="1"/>
  <c r="T146" i="1"/>
  <c r="T144" i="1"/>
  <c r="T138" i="1"/>
  <c r="T135" i="1"/>
  <c r="T133" i="1"/>
  <c r="T131" i="1"/>
  <c r="T130" i="1"/>
  <c r="T129" i="1"/>
  <c r="T128" i="1"/>
  <c r="T127" i="1"/>
  <c r="T126" i="1"/>
  <c r="T124" i="1"/>
  <c r="T114" i="1"/>
  <c r="T113" i="1"/>
  <c r="T112" i="1"/>
  <c r="T111" i="1"/>
  <c r="T110" i="1"/>
  <c r="T109" i="1"/>
  <c r="T108" i="1"/>
  <c r="T104" i="1"/>
  <c r="T103" i="1"/>
  <c r="T102" i="1"/>
  <c r="T50" i="1"/>
  <c r="T100" i="1"/>
  <c r="T90" i="1"/>
  <c r="T88" i="1"/>
  <c r="T87" i="1"/>
  <c r="T83" i="1"/>
  <c r="T82" i="1"/>
  <c r="T80" i="1"/>
  <c r="T78" i="1"/>
  <c r="T79" i="1"/>
  <c r="T77" i="1"/>
  <c r="T74" i="1"/>
  <c r="T72" i="1"/>
  <c r="T70" i="1"/>
  <c r="T67" i="1"/>
  <c r="T64" i="1"/>
  <c r="T63" i="1"/>
  <c r="T62" i="1"/>
  <c r="T13" i="1"/>
  <c r="T59" i="1"/>
  <c r="T56" i="1"/>
  <c r="T54" i="1"/>
  <c r="T48" i="1"/>
  <c r="T47" i="1"/>
  <c r="T45" i="1"/>
  <c r="T42" i="1"/>
  <c r="T40" i="1"/>
  <c r="T29" i="1"/>
  <c r="T27" i="1"/>
  <c r="T25" i="1"/>
  <c r="T20" i="1"/>
  <c r="T19" i="1"/>
  <c r="T15" i="1"/>
  <c r="T14" i="1"/>
  <c r="T12" i="1"/>
  <c r="T9" i="1"/>
  <c r="T4" i="1"/>
  <c r="T3" i="1"/>
  <c r="T246" i="1"/>
  <c r="T94" i="1"/>
  <c r="T96" i="1"/>
  <c r="T93" i="1"/>
  <c r="T268" i="1"/>
  <c r="T266" i="1"/>
  <c r="T263" i="1"/>
  <c r="T252" i="1"/>
  <c r="T250" i="1"/>
  <c r="T238" i="1"/>
  <c r="T241" i="1"/>
  <c r="T233" i="1"/>
  <c r="T231" i="1"/>
  <c r="T224" i="1"/>
  <c r="T220" i="1"/>
  <c r="T216" i="1"/>
  <c r="T201" i="1"/>
  <c r="T183" i="1"/>
  <c r="T180" i="1"/>
  <c r="T152" i="1"/>
  <c r="T150" i="1"/>
  <c r="T143" i="1"/>
  <c r="T140" i="1"/>
  <c r="T139" i="1"/>
  <c r="T117" i="1"/>
  <c r="T107" i="1"/>
  <c r="T101" i="1"/>
  <c r="T98" i="1"/>
  <c r="T81" i="1"/>
  <c r="T76" i="1"/>
  <c r="T69" i="1"/>
  <c r="T68" i="1"/>
  <c r="T66" i="1"/>
  <c r="T61" i="1"/>
  <c r="O188" i="1"/>
  <c r="J188" i="1"/>
  <c r="M188" i="1"/>
  <c r="Y188" i="1" s="1"/>
  <c r="L188" i="1"/>
  <c r="O246" i="1"/>
  <c r="J246" i="1"/>
  <c r="M246" i="1"/>
  <c r="Y246" i="1" s="1"/>
  <c r="L246" i="1"/>
  <c r="O3" i="1"/>
  <c r="J3" i="1"/>
  <c r="M3" i="1"/>
  <c r="Y3" i="1" s="1"/>
  <c r="L3" i="1"/>
  <c r="O9" i="1"/>
  <c r="J9" i="1"/>
  <c r="M9" i="1"/>
  <c r="Y9" i="1" s="1"/>
  <c r="L9" i="1"/>
  <c r="O4" i="1"/>
  <c r="J4" i="1"/>
  <c r="M4" i="1"/>
  <c r="Y4" i="1" s="1"/>
  <c r="L4" i="1"/>
  <c r="O11" i="1"/>
  <c r="J11" i="1"/>
  <c r="M11" i="1"/>
  <c r="Y11" i="1" s="1"/>
  <c r="L11" i="1"/>
  <c r="O93" i="1"/>
  <c r="J93" i="1"/>
  <c r="M93" i="1"/>
  <c r="Y93" i="1" s="1"/>
  <c r="L93" i="1"/>
  <c r="O96" i="1"/>
  <c r="J96" i="1"/>
  <c r="M96" i="1"/>
  <c r="Y96" i="1" s="1"/>
  <c r="L96" i="1"/>
  <c r="O135" i="1"/>
  <c r="J135" i="1"/>
  <c r="M135" i="1"/>
  <c r="Y135" i="1" s="1"/>
  <c r="L135" i="1"/>
  <c r="O233" i="1"/>
  <c r="J233" i="1"/>
  <c r="M233" i="1"/>
  <c r="Y233" i="1" s="1"/>
  <c r="L233" i="1"/>
  <c r="O204" i="1"/>
  <c r="J204" i="1"/>
  <c r="M204" i="1"/>
  <c r="Y204" i="1" s="1"/>
  <c r="L204" i="1"/>
  <c r="O40" i="1"/>
  <c r="J40" i="1"/>
  <c r="M40" i="1"/>
  <c r="Y40" i="1" s="1"/>
  <c r="L40" i="1"/>
  <c r="O250" i="1"/>
  <c r="J250" i="1"/>
  <c r="M250" i="1"/>
  <c r="Y250" i="1" s="1"/>
  <c r="L250" i="1"/>
  <c r="O201" i="1"/>
  <c r="J201" i="1"/>
  <c r="M201" i="1"/>
  <c r="Y201" i="1" s="1"/>
  <c r="L201" i="1"/>
  <c r="O58" i="1"/>
  <c r="J58" i="1"/>
  <c r="M58" i="1"/>
  <c r="L58" i="1"/>
  <c r="O26" i="1"/>
  <c r="J26" i="1"/>
  <c r="M26" i="1"/>
  <c r="L26" i="1"/>
  <c r="O25" i="1"/>
  <c r="J25" i="1"/>
  <c r="M25" i="1"/>
  <c r="Y25" i="1" s="1"/>
  <c r="L25" i="1"/>
  <c r="O41" i="1"/>
  <c r="J41" i="1"/>
  <c r="M41" i="1"/>
  <c r="L41" i="1"/>
  <c r="O28" i="1"/>
  <c r="M28" i="1"/>
  <c r="L28" i="1"/>
  <c r="O43" i="1"/>
  <c r="J43" i="1"/>
  <c r="M43" i="1"/>
  <c r="L43" i="1"/>
  <c r="O245" i="1"/>
  <c r="J245" i="1"/>
  <c r="M245" i="1"/>
  <c r="Y245" i="1" s="1"/>
  <c r="L245" i="1"/>
  <c r="O248" i="1"/>
  <c r="J248" i="1"/>
  <c r="M248" i="1"/>
  <c r="Y248" i="1" s="1"/>
  <c r="L248" i="1"/>
  <c r="O240" i="1"/>
  <c r="J240" i="1"/>
  <c r="M240" i="1"/>
  <c r="Y240" i="1" s="1"/>
  <c r="L240" i="1"/>
  <c r="O230" i="1"/>
  <c r="J230" i="1"/>
  <c r="M230" i="1"/>
  <c r="Y230" i="1" s="1"/>
  <c r="L230" i="1"/>
  <c r="O243" i="1"/>
  <c r="J243" i="1"/>
  <c r="M243" i="1"/>
  <c r="Y243" i="1" s="1"/>
  <c r="L243" i="1"/>
  <c r="O232" i="1"/>
  <c r="J232" i="1"/>
  <c r="M232" i="1"/>
  <c r="Y232" i="1" s="1"/>
  <c r="L232" i="1"/>
  <c r="O225" i="1"/>
  <c r="J225" i="1"/>
  <c r="M225" i="1"/>
  <c r="Y225" i="1" s="1"/>
  <c r="L225" i="1"/>
  <c r="O111" i="1"/>
  <c r="J111" i="1"/>
  <c r="M111" i="1"/>
  <c r="Y111" i="1" s="1"/>
  <c r="L111" i="1"/>
  <c r="O87" i="1"/>
  <c r="J87" i="1"/>
  <c r="M87" i="1"/>
  <c r="Y87" i="1" s="1"/>
  <c r="L87" i="1"/>
  <c r="O83" i="1"/>
  <c r="J83" i="1"/>
  <c r="M83" i="1"/>
  <c r="Y83" i="1" s="1"/>
  <c r="L83" i="1"/>
  <c r="O13" i="1"/>
  <c r="J13" i="1"/>
  <c r="M13" i="1"/>
  <c r="L13" i="1"/>
  <c r="O15" i="1"/>
  <c r="J15" i="1"/>
  <c r="M15" i="1"/>
  <c r="Y15" i="1" s="1"/>
  <c r="L15" i="1"/>
  <c r="O14" i="1"/>
  <c r="J14" i="1"/>
  <c r="M14" i="1"/>
  <c r="Y14" i="1" s="1"/>
  <c r="L14" i="1"/>
  <c r="O268" i="1"/>
  <c r="J268" i="1"/>
  <c r="M268" i="1"/>
  <c r="Y268" i="1" s="1"/>
  <c r="L268" i="1"/>
  <c r="O266" i="1"/>
  <c r="J266" i="1"/>
  <c r="M266" i="1"/>
  <c r="Y266" i="1" s="1"/>
  <c r="L266" i="1"/>
  <c r="O263" i="1"/>
  <c r="J263" i="1"/>
  <c r="M263" i="1"/>
  <c r="Y263" i="1" s="1"/>
  <c r="L263" i="1"/>
  <c r="O181" i="1"/>
  <c r="J181" i="1"/>
  <c r="M181" i="1"/>
  <c r="Y181" i="1" s="1"/>
  <c r="L181" i="1"/>
  <c r="Y43" i="1" l="1"/>
  <c r="Z43" i="1" s="1"/>
  <c r="Y28" i="1"/>
  <c r="Z28" i="1" s="1"/>
  <c r="Y58" i="1"/>
  <c r="Z58" i="1" s="1"/>
  <c r="Y41" i="1"/>
  <c r="Z41" i="1" s="1"/>
  <c r="Y26" i="1"/>
  <c r="Z26" i="1" s="1"/>
  <c r="Y13" i="1"/>
  <c r="Z13" i="1" s="1"/>
  <c r="Z11" i="1"/>
  <c r="Z263" i="1"/>
  <c r="Z9" i="1"/>
  <c r="Z135" i="1"/>
  <c r="Z245" i="1"/>
  <c r="Z266" i="1"/>
  <c r="Z14" i="1"/>
  <c r="Z188" i="1"/>
  <c r="Z248" i="1"/>
  <c r="Z201" i="1"/>
  <c r="Z268" i="1"/>
  <c r="Z15" i="1"/>
  <c r="Z204" i="1"/>
  <c r="Z93" i="1"/>
  <c r="Z25" i="1"/>
  <c r="Z225" i="1"/>
  <c r="Z96" i="1"/>
  <c r="Z40" i="1"/>
  <c r="Z230" i="1"/>
  <c r="Z181" i="1"/>
  <c r="Z246" i="1"/>
  <c r="Z83" i="1"/>
  <c r="Z232" i="1"/>
  <c r="Z233" i="1"/>
  <c r="Z3" i="1"/>
  <c r="Z87" i="1"/>
  <c r="Z240" i="1"/>
  <c r="Z250" i="1"/>
  <c r="Z4" i="1"/>
  <c r="Z111" i="1"/>
  <c r="Z243" i="1"/>
  <c r="L61" i="1" l="1"/>
  <c r="M59" i="1" l="1"/>
  <c r="Y59" i="1" s="1"/>
  <c r="O59" i="1"/>
  <c r="O54" i="1"/>
  <c r="J59" i="1"/>
  <c r="J54" i="1"/>
  <c r="L59" i="1"/>
  <c r="L54" i="1"/>
  <c r="M54" i="1"/>
  <c r="Y54" i="1" s="1"/>
  <c r="O203" i="1"/>
  <c r="O173" i="1"/>
  <c r="O133" i="1"/>
  <c r="O128" i="1"/>
  <c r="O113" i="1"/>
  <c r="O104" i="1"/>
  <c r="O74" i="1"/>
  <c r="O72" i="1"/>
  <c r="O56" i="1"/>
  <c r="O223" i="1"/>
  <c r="O161" i="1"/>
  <c r="O88" i="1"/>
  <c r="O79" i="1"/>
  <c r="O64" i="1"/>
  <c r="O27" i="1"/>
  <c r="O94" i="1"/>
  <c r="J203" i="1"/>
  <c r="M203" i="1"/>
  <c r="Y203" i="1" s="1"/>
  <c r="L203" i="1"/>
  <c r="J173" i="1"/>
  <c r="M173" i="1"/>
  <c r="Y173" i="1" s="1"/>
  <c r="L173" i="1"/>
  <c r="J133" i="1"/>
  <c r="M133" i="1"/>
  <c r="Y133" i="1" s="1"/>
  <c r="L133" i="1"/>
  <c r="J128" i="1"/>
  <c r="M128" i="1"/>
  <c r="Y128" i="1" s="1"/>
  <c r="L128" i="1"/>
  <c r="J113" i="1"/>
  <c r="M113" i="1"/>
  <c r="Y113" i="1" s="1"/>
  <c r="L113" i="1"/>
  <c r="J104" i="1"/>
  <c r="M104" i="1"/>
  <c r="Y104" i="1" s="1"/>
  <c r="L104" i="1"/>
  <c r="J74" i="1"/>
  <c r="M74" i="1"/>
  <c r="Y74" i="1" s="1"/>
  <c r="L74" i="1"/>
  <c r="J72" i="1"/>
  <c r="M72" i="1"/>
  <c r="Y72" i="1" s="1"/>
  <c r="L72" i="1"/>
  <c r="J56" i="1"/>
  <c r="M56" i="1"/>
  <c r="Y56" i="1" s="1"/>
  <c r="L56" i="1"/>
  <c r="J223" i="1"/>
  <c r="M223" i="1"/>
  <c r="Y223" i="1" s="1"/>
  <c r="L223" i="1"/>
  <c r="J161" i="1"/>
  <c r="M161" i="1"/>
  <c r="Y161" i="1" s="1"/>
  <c r="L161" i="1"/>
  <c r="J88" i="1"/>
  <c r="M88" i="1"/>
  <c r="L88" i="1"/>
  <c r="J79" i="1"/>
  <c r="M79" i="1"/>
  <c r="Y79" i="1" s="1"/>
  <c r="L79" i="1"/>
  <c r="J64" i="1"/>
  <c r="M64" i="1"/>
  <c r="Y64" i="1" s="1"/>
  <c r="L64" i="1"/>
  <c r="J27" i="1"/>
  <c r="M27" i="1"/>
  <c r="Y27" i="1" s="1"/>
  <c r="L27" i="1"/>
  <c r="J94" i="1"/>
  <c r="M94" i="1"/>
  <c r="Y94" i="1" s="1"/>
  <c r="L94" i="1"/>
  <c r="Z113" i="1" l="1"/>
  <c r="Z94" i="1"/>
  <c r="Z133" i="1"/>
  <c r="Z161" i="1"/>
  <c r="Z64" i="1"/>
  <c r="Z56" i="1"/>
  <c r="Z79" i="1"/>
  <c r="Z173" i="1"/>
  <c r="Z54" i="1"/>
  <c r="Z74" i="1"/>
  <c r="Z104" i="1"/>
  <c r="Z59" i="1"/>
  <c r="Z27" i="1"/>
  <c r="Z88" i="1"/>
  <c r="Z128" i="1"/>
  <c r="Z203" i="1"/>
  <c r="Z223" i="1"/>
  <c r="Z72" i="1"/>
  <c r="O269" i="1"/>
  <c r="J269" i="1"/>
  <c r="M269" i="1"/>
  <c r="L269" i="1"/>
  <c r="O260" i="1"/>
  <c r="J260" i="1"/>
  <c r="M260" i="1"/>
  <c r="L260" i="1"/>
  <c r="O251" i="1"/>
  <c r="J251" i="1"/>
  <c r="M251" i="1"/>
  <c r="L251" i="1"/>
  <c r="O197" i="1"/>
  <c r="J197" i="1"/>
  <c r="M197" i="1"/>
  <c r="L197" i="1"/>
  <c r="O226" i="1"/>
  <c r="J226" i="1"/>
  <c r="M226" i="1"/>
  <c r="L226" i="1"/>
  <c r="O211" i="1"/>
  <c r="J211" i="1"/>
  <c r="M211" i="1"/>
  <c r="L211" i="1"/>
  <c r="O207" i="1"/>
  <c r="J207" i="1"/>
  <c r="M207" i="1"/>
  <c r="L207" i="1"/>
  <c r="O198" i="1"/>
  <c r="J198" i="1"/>
  <c r="M198" i="1"/>
  <c r="L198" i="1"/>
  <c r="O196" i="1"/>
  <c r="J196" i="1"/>
  <c r="M196" i="1"/>
  <c r="L196" i="1"/>
  <c r="O192" i="1"/>
  <c r="J192" i="1"/>
  <c r="M192" i="1"/>
  <c r="L192" i="1"/>
  <c r="O191" i="1"/>
  <c r="J191" i="1"/>
  <c r="M191" i="1"/>
  <c r="L191" i="1"/>
  <c r="O187" i="1"/>
  <c r="J187" i="1"/>
  <c r="M187" i="1"/>
  <c r="L187" i="1"/>
  <c r="O184" i="1"/>
  <c r="J184" i="1"/>
  <c r="M184" i="1"/>
  <c r="L184" i="1"/>
  <c r="O179" i="1"/>
  <c r="J179" i="1"/>
  <c r="M179" i="1"/>
  <c r="L179" i="1"/>
  <c r="O176" i="1"/>
  <c r="J176" i="1"/>
  <c r="M176" i="1"/>
  <c r="L176" i="1"/>
  <c r="O172" i="1"/>
  <c r="J172" i="1"/>
  <c r="M172" i="1"/>
  <c r="L172" i="1"/>
  <c r="O171" i="1"/>
  <c r="J171" i="1"/>
  <c r="M171" i="1"/>
  <c r="L171" i="1"/>
  <c r="O165" i="1"/>
  <c r="J165" i="1"/>
  <c r="M165" i="1"/>
  <c r="L165" i="1"/>
  <c r="O162" i="1"/>
  <c r="J162" i="1"/>
  <c r="M162" i="1"/>
  <c r="L162" i="1"/>
  <c r="O160" i="1"/>
  <c r="J160" i="1"/>
  <c r="M160" i="1"/>
  <c r="L160" i="1"/>
  <c r="O130" i="1"/>
  <c r="J130" i="1"/>
  <c r="M130" i="1"/>
  <c r="L130" i="1"/>
  <c r="O109" i="1"/>
  <c r="J109" i="1"/>
  <c r="M109" i="1"/>
  <c r="L109" i="1"/>
  <c r="O108" i="1"/>
  <c r="J108" i="1"/>
  <c r="M108" i="1"/>
  <c r="L108" i="1"/>
  <c r="O102" i="1"/>
  <c r="J102" i="1"/>
  <c r="M102" i="1"/>
  <c r="L102" i="1"/>
  <c r="O50" i="1"/>
  <c r="J50" i="1"/>
  <c r="M50" i="1"/>
  <c r="L50" i="1"/>
  <c r="O100" i="1"/>
  <c r="J100" i="1"/>
  <c r="M100" i="1"/>
  <c r="L100" i="1"/>
  <c r="O90" i="1"/>
  <c r="J90" i="1"/>
  <c r="M90" i="1"/>
  <c r="L90" i="1"/>
  <c r="O80" i="1"/>
  <c r="J80" i="1"/>
  <c r="M80" i="1"/>
  <c r="L80" i="1"/>
  <c r="O78" i="1"/>
  <c r="J78" i="1"/>
  <c r="M78" i="1"/>
  <c r="Y78" i="1" s="1"/>
  <c r="L78" i="1"/>
  <c r="O77" i="1"/>
  <c r="J77" i="1"/>
  <c r="M77" i="1"/>
  <c r="L77" i="1"/>
  <c r="O70" i="1"/>
  <c r="J70" i="1"/>
  <c r="M70" i="1"/>
  <c r="L70" i="1"/>
  <c r="O67" i="1"/>
  <c r="J67" i="1"/>
  <c r="M67" i="1"/>
  <c r="L67" i="1"/>
  <c r="O63" i="1"/>
  <c r="J63" i="1"/>
  <c r="M63" i="1"/>
  <c r="L63" i="1"/>
  <c r="O62" i="1"/>
  <c r="J62" i="1"/>
  <c r="M62" i="1"/>
  <c r="L62" i="1"/>
  <c r="O48" i="1"/>
  <c r="J48" i="1"/>
  <c r="M48" i="1"/>
  <c r="L48" i="1"/>
  <c r="O47" i="1"/>
  <c r="J47" i="1"/>
  <c r="M47" i="1"/>
  <c r="L47" i="1"/>
  <c r="O45" i="1"/>
  <c r="J45" i="1"/>
  <c r="M45" i="1"/>
  <c r="L45" i="1"/>
  <c r="O42" i="1"/>
  <c r="J42" i="1"/>
  <c r="M42" i="1"/>
  <c r="L42" i="1"/>
  <c r="O12" i="1"/>
  <c r="J12" i="1"/>
  <c r="M12" i="1"/>
  <c r="L12" i="1"/>
  <c r="O241" i="1"/>
  <c r="J241" i="1"/>
  <c r="M241" i="1"/>
  <c r="L241" i="1"/>
  <c r="O231" i="1"/>
  <c r="J231" i="1"/>
  <c r="M231" i="1"/>
  <c r="L231" i="1"/>
  <c r="O183" i="1"/>
  <c r="J183" i="1"/>
  <c r="M183" i="1"/>
  <c r="L183" i="1"/>
  <c r="O180" i="1"/>
  <c r="J180" i="1"/>
  <c r="M180" i="1"/>
  <c r="L180" i="1"/>
  <c r="O152" i="1"/>
  <c r="J152" i="1"/>
  <c r="M152" i="1"/>
  <c r="L152" i="1"/>
  <c r="O69" i="1"/>
  <c r="J69" i="1"/>
  <c r="M69" i="1"/>
  <c r="L69" i="1"/>
  <c r="O66" i="1"/>
  <c r="J66" i="1"/>
  <c r="M66" i="1"/>
  <c r="L66" i="1"/>
  <c r="Y42" i="1" l="1"/>
  <c r="Z42" i="1" s="1"/>
  <c r="Y47" i="1"/>
  <c r="Z47" i="1" s="1"/>
  <c r="Y62" i="1"/>
  <c r="Z62" i="1" s="1"/>
  <c r="Y67" i="1"/>
  <c r="Z67" i="1" s="1"/>
  <c r="Y77" i="1"/>
  <c r="Z77" i="1" s="1"/>
  <c r="Y80" i="1"/>
  <c r="Z80" i="1" s="1"/>
  <c r="Y100" i="1"/>
  <c r="Z100" i="1" s="1"/>
  <c r="Y102" i="1"/>
  <c r="Y109" i="1"/>
  <c r="Z109" i="1" s="1"/>
  <c r="Y160" i="1"/>
  <c r="Z160" i="1" s="1"/>
  <c r="Y165" i="1"/>
  <c r="Z165" i="1" s="1"/>
  <c r="Y172" i="1"/>
  <c r="Z172" i="1" s="1"/>
  <c r="Y179" i="1"/>
  <c r="Z179" i="1" s="1"/>
  <c r="Y187" i="1"/>
  <c r="Z187" i="1" s="1"/>
  <c r="Y192" i="1"/>
  <c r="Z192" i="1" s="1"/>
  <c r="Y198" i="1"/>
  <c r="Z198" i="1" s="1"/>
  <c r="Y211" i="1"/>
  <c r="Z211" i="1" s="1"/>
  <c r="Y197" i="1"/>
  <c r="Z197" i="1" s="1"/>
  <c r="Y260" i="1"/>
  <c r="Z260" i="1" s="1"/>
  <c r="Y12" i="1"/>
  <c r="Y45" i="1"/>
  <c r="Z45" i="1" s="1"/>
  <c r="Y48" i="1"/>
  <c r="Z48" i="1" s="1"/>
  <c r="Y63" i="1"/>
  <c r="Z63" i="1" s="1"/>
  <c r="Y70" i="1"/>
  <c r="Z70" i="1" s="1"/>
  <c r="Y90" i="1"/>
  <c r="Z90" i="1" s="1"/>
  <c r="Y50" i="1"/>
  <c r="Z50" i="1" s="1"/>
  <c r="Y108" i="1"/>
  <c r="Z108" i="1" s="1"/>
  <c r="Y130" i="1"/>
  <c r="Y162" i="1"/>
  <c r="Z162" i="1" s="1"/>
  <c r="Y171" i="1"/>
  <c r="Z171" i="1" s="1"/>
  <c r="Y176" i="1"/>
  <c r="Z176" i="1" s="1"/>
  <c r="Y184" i="1"/>
  <c r="Z184" i="1" s="1"/>
  <c r="Y191" i="1"/>
  <c r="Z191" i="1" s="1"/>
  <c r="Y196" i="1"/>
  <c r="Z196" i="1" s="1"/>
  <c r="Y207" i="1"/>
  <c r="Z207" i="1" s="1"/>
  <c r="Y226" i="1"/>
  <c r="Z226" i="1" s="1"/>
  <c r="Y251" i="1"/>
  <c r="Z251" i="1" s="1"/>
  <c r="Y269" i="1"/>
  <c r="Z269" i="1" s="1"/>
  <c r="Y66" i="1"/>
  <c r="Z66" i="1" s="1"/>
  <c r="Y152" i="1"/>
  <c r="Z152" i="1" s="1"/>
  <c r="Y183" i="1"/>
  <c r="Z183" i="1" s="1"/>
  <c r="Y241" i="1"/>
  <c r="Z241" i="1" s="1"/>
  <c r="Y69" i="1"/>
  <c r="Z69" i="1" s="1"/>
  <c r="Y180" i="1"/>
  <c r="Z180" i="1" s="1"/>
  <c r="Y231" i="1"/>
  <c r="Z231" i="1" s="1"/>
  <c r="Z78" i="1"/>
  <c r="Z130" i="1" l="1"/>
  <c r="Z102" i="1"/>
  <c r="Z12" i="1"/>
  <c r="O259" i="1"/>
  <c r="J259" i="1"/>
  <c r="M259" i="1"/>
  <c r="L259" i="1"/>
  <c r="O255" i="1"/>
  <c r="J255" i="1"/>
  <c r="M255" i="1"/>
  <c r="L255" i="1"/>
  <c r="O254" i="1"/>
  <c r="J254" i="1"/>
  <c r="M254" i="1"/>
  <c r="L254" i="1"/>
  <c r="O222" i="1"/>
  <c r="J222" i="1"/>
  <c r="M222" i="1"/>
  <c r="L222" i="1"/>
  <c r="O219" i="1"/>
  <c r="J219" i="1"/>
  <c r="M219" i="1"/>
  <c r="L219" i="1"/>
  <c r="O217" i="1"/>
  <c r="J217" i="1"/>
  <c r="M217" i="1"/>
  <c r="L217" i="1"/>
  <c r="O215" i="1"/>
  <c r="J215" i="1"/>
  <c r="M215" i="1"/>
  <c r="L215" i="1"/>
  <c r="O212" i="1"/>
  <c r="J212" i="1"/>
  <c r="M212" i="1"/>
  <c r="L212" i="1"/>
  <c r="O202" i="1"/>
  <c r="J202" i="1"/>
  <c r="M202" i="1"/>
  <c r="L202" i="1"/>
  <c r="O178" i="1"/>
  <c r="J178" i="1"/>
  <c r="M178" i="1"/>
  <c r="L178" i="1"/>
  <c r="O169" i="1"/>
  <c r="J169" i="1"/>
  <c r="M169" i="1"/>
  <c r="L169" i="1"/>
  <c r="O166" i="1"/>
  <c r="J166" i="1"/>
  <c r="M166" i="1"/>
  <c r="L166" i="1"/>
  <c r="O168" i="1"/>
  <c r="J168" i="1"/>
  <c r="M168" i="1"/>
  <c r="L168" i="1"/>
  <c r="O163" i="1"/>
  <c r="J163" i="1"/>
  <c r="M163" i="1"/>
  <c r="L163" i="1"/>
  <c r="O155" i="1"/>
  <c r="J155" i="1"/>
  <c r="M155" i="1"/>
  <c r="L155" i="1"/>
  <c r="O149" i="1"/>
  <c r="J149" i="1"/>
  <c r="M149" i="1"/>
  <c r="L149" i="1"/>
  <c r="O147" i="1"/>
  <c r="J147" i="1"/>
  <c r="M147" i="1"/>
  <c r="L147" i="1"/>
  <c r="O146" i="1"/>
  <c r="J146" i="1"/>
  <c r="M146" i="1"/>
  <c r="L146" i="1"/>
  <c r="O144" i="1"/>
  <c r="J144" i="1"/>
  <c r="M144" i="1"/>
  <c r="L144" i="1"/>
  <c r="O138" i="1"/>
  <c r="J138" i="1"/>
  <c r="M138" i="1"/>
  <c r="L138" i="1"/>
  <c r="O131" i="1"/>
  <c r="J131" i="1"/>
  <c r="M131" i="1"/>
  <c r="L131" i="1"/>
  <c r="O129" i="1"/>
  <c r="J129" i="1"/>
  <c r="M129" i="1"/>
  <c r="L129" i="1"/>
  <c r="O127" i="1"/>
  <c r="J127" i="1"/>
  <c r="M127" i="1"/>
  <c r="L127" i="1"/>
  <c r="O126" i="1"/>
  <c r="J126" i="1"/>
  <c r="M126" i="1"/>
  <c r="L126" i="1"/>
  <c r="O124" i="1"/>
  <c r="J124" i="1"/>
  <c r="M124" i="1"/>
  <c r="L124" i="1"/>
  <c r="O114" i="1"/>
  <c r="J114" i="1"/>
  <c r="M114" i="1"/>
  <c r="L114" i="1"/>
  <c r="O112" i="1"/>
  <c r="J112" i="1"/>
  <c r="M112" i="1"/>
  <c r="L112" i="1"/>
  <c r="O110" i="1"/>
  <c r="J110" i="1"/>
  <c r="M110" i="1"/>
  <c r="L110" i="1"/>
  <c r="O103" i="1"/>
  <c r="J103" i="1"/>
  <c r="M103" i="1"/>
  <c r="L103" i="1"/>
  <c r="O82" i="1"/>
  <c r="J82" i="1"/>
  <c r="M82" i="1"/>
  <c r="L82" i="1"/>
  <c r="O29" i="1"/>
  <c r="J29" i="1"/>
  <c r="M29" i="1"/>
  <c r="L29" i="1"/>
  <c r="O20" i="1"/>
  <c r="J20" i="1"/>
  <c r="M20" i="1"/>
  <c r="L20" i="1"/>
  <c r="O19" i="1"/>
  <c r="J19" i="1"/>
  <c r="M19" i="1"/>
  <c r="L19" i="1"/>
  <c r="O252" i="1"/>
  <c r="J252" i="1"/>
  <c r="M252" i="1"/>
  <c r="L252" i="1"/>
  <c r="O238" i="1"/>
  <c r="J238" i="1"/>
  <c r="M238" i="1"/>
  <c r="L238" i="1"/>
  <c r="O224" i="1"/>
  <c r="J224" i="1"/>
  <c r="M224" i="1"/>
  <c r="L224" i="1"/>
  <c r="O220" i="1"/>
  <c r="J220" i="1"/>
  <c r="M220" i="1"/>
  <c r="L220" i="1"/>
  <c r="O216" i="1"/>
  <c r="J216" i="1"/>
  <c r="M216" i="1"/>
  <c r="L216" i="1"/>
  <c r="O150" i="1"/>
  <c r="J150" i="1"/>
  <c r="M150" i="1"/>
  <c r="L150" i="1"/>
  <c r="O143" i="1"/>
  <c r="J143" i="1"/>
  <c r="M143" i="1"/>
  <c r="L143" i="1"/>
  <c r="O140" i="1"/>
  <c r="J140" i="1"/>
  <c r="M140" i="1"/>
  <c r="L140" i="1"/>
  <c r="O139" i="1"/>
  <c r="J139" i="1"/>
  <c r="M139" i="1"/>
  <c r="L139" i="1"/>
  <c r="O117" i="1"/>
  <c r="J117" i="1"/>
  <c r="M117" i="1"/>
  <c r="L117" i="1"/>
  <c r="O107" i="1"/>
  <c r="J107" i="1"/>
  <c r="M107" i="1"/>
  <c r="L107" i="1"/>
  <c r="O101" i="1"/>
  <c r="J101" i="1"/>
  <c r="M101" i="1"/>
  <c r="L101" i="1"/>
  <c r="O98" i="1"/>
  <c r="J98" i="1"/>
  <c r="M98" i="1"/>
  <c r="L98" i="1"/>
  <c r="O81" i="1"/>
  <c r="J81" i="1"/>
  <c r="M81" i="1"/>
  <c r="L81" i="1"/>
  <c r="O76" i="1"/>
  <c r="J76" i="1"/>
  <c r="M76" i="1"/>
  <c r="L76" i="1"/>
  <c r="O68" i="1"/>
  <c r="J68" i="1"/>
  <c r="M68" i="1"/>
  <c r="L68" i="1"/>
  <c r="O61" i="1"/>
  <c r="J61" i="1"/>
  <c r="M61" i="1"/>
  <c r="Y110" i="1" l="1"/>
  <c r="Z110" i="1" s="1"/>
  <c r="Y149" i="1"/>
  <c r="Z149" i="1" s="1"/>
  <c r="Y212" i="1"/>
  <c r="Z212" i="1" s="1"/>
  <c r="Y114" i="1"/>
  <c r="Z114" i="1" s="1"/>
  <c r="Y163" i="1"/>
  <c r="Z163" i="1" s="1"/>
  <c r="Y222" i="1"/>
  <c r="Z222" i="1" s="1"/>
  <c r="Y166" i="1"/>
  <c r="Z166" i="1" s="1"/>
  <c r="Y129" i="1"/>
  <c r="Z129" i="1" s="1"/>
  <c r="Y217" i="1"/>
  <c r="Z217" i="1" s="1"/>
  <c r="Y19" i="1"/>
  <c r="Y29" i="1"/>
  <c r="Z29" i="1" s="1"/>
  <c r="Y103" i="1"/>
  <c r="Z103" i="1" s="1"/>
  <c r="Y112" i="1"/>
  <c r="Z112" i="1" s="1"/>
  <c r="Y124" i="1"/>
  <c r="Z124" i="1" s="1"/>
  <c r="Y127" i="1"/>
  <c r="Z127" i="1" s="1"/>
  <c r="Y131" i="1"/>
  <c r="Z131" i="1" s="1"/>
  <c r="Y144" i="1"/>
  <c r="Z144" i="1" s="1"/>
  <c r="Y147" i="1"/>
  <c r="Z147" i="1" s="1"/>
  <c r="Y155" i="1"/>
  <c r="Z155" i="1" s="1"/>
  <c r="Y168" i="1"/>
  <c r="Z168" i="1" s="1"/>
  <c r="Y169" i="1"/>
  <c r="Z169" i="1" s="1"/>
  <c r="Y202" i="1"/>
  <c r="Z202" i="1" s="1"/>
  <c r="Y215" i="1"/>
  <c r="Z215" i="1" s="1"/>
  <c r="Y219" i="1"/>
  <c r="Z219" i="1" s="1"/>
  <c r="Y254" i="1"/>
  <c r="Z254" i="1" s="1"/>
  <c r="Y259" i="1"/>
  <c r="Z259" i="1" s="1"/>
  <c r="Y82" i="1"/>
  <c r="Z82" i="1" s="1"/>
  <c r="Y138" i="1"/>
  <c r="Z138" i="1" s="1"/>
  <c r="Y255" i="1"/>
  <c r="Z255" i="1" s="1"/>
  <c r="Y20" i="1"/>
  <c r="Z20" i="1" s="1"/>
  <c r="Y126" i="1"/>
  <c r="Z126" i="1" s="1"/>
  <c r="Y146" i="1"/>
  <c r="Z146" i="1" s="1"/>
  <c r="Y178" i="1"/>
  <c r="Z178" i="1" s="1"/>
  <c r="Y61" i="1"/>
  <c r="Y76" i="1"/>
  <c r="Z76" i="1" s="1"/>
  <c r="Y98" i="1"/>
  <c r="Z98" i="1" s="1"/>
  <c r="Y107" i="1"/>
  <c r="Z107" i="1" s="1"/>
  <c r="Y139" i="1"/>
  <c r="Z139" i="1" s="1"/>
  <c r="Y143" i="1"/>
  <c r="Z143" i="1" s="1"/>
  <c r="Y216" i="1"/>
  <c r="Y224" i="1"/>
  <c r="Z224" i="1" s="1"/>
  <c r="Y252" i="1"/>
  <c r="Z252" i="1" s="1"/>
  <c r="Y68" i="1"/>
  <c r="Z68" i="1" s="1"/>
  <c r="Y81" i="1"/>
  <c r="Z81" i="1" s="1"/>
  <c r="Y101" i="1"/>
  <c r="Z101" i="1" s="1"/>
  <c r="Y117" i="1"/>
  <c r="Z117" i="1" s="1"/>
  <c r="Y140" i="1"/>
  <c r="Z140" i="1" s="1"/>
  <c r="Y150" i="1"/>
  <c r="Z150" i="1" s="1"/>
  <c r="Y220" i="1"/>
  <c r="Z220" i="1" s="1"/>
  <c r="Y238" i="1"/>
  <c r="Z238" i="1" s="1"/>
  <c r="Z19" i="1" l="1"/>
  <c r="Z216" i="1"/>
  <c r="K3" i="18"/>
  <c r="K8" i="18"/>
  <c r="F19" i="18" s="1"/>
  <c r="K4" i="18"/>
  <c r="F21" i="18" s="1"/>
  <c r="K5" i="18"/>
  <c r="K7" i="18"/>
  <c r="K6" i="18"/>
  <c r="Z61" i="1"/>
  <c r="B25" i="18" s="1"/>
  <c r="F25" i="18" s="1"/>
  <c r="B27" i="18" l="1"/>
  <c r="F27" i="18" s="1"/>
  <c r="B29" i="18"/>
  <c r="F29" i="18" s="1"/>
  <c r="B26" i="18"/>
  <c r="F26" i="18" s="1"/>
  <c r="B28" i="18"/>
  <c r="F28" i="18" s="1"/>
  <c r="B22" i="18"/>
  <c r="B23" i="18"/>
  <c r="F23" i="18" s="1"/>
  <c r="B24" i="18"/>
  <c r="F24" i="18" s="1"/>
  <c r="E32" i="18"/>
  <c r="K2" i="18"/>
  <c r="B30" i="18" l="1"/>
  <c r="F22" i="18"/>
  <c r="D34" i="18"/>
  <c r="F16" i="18"/>
  <c r="E22" i="18"/>
  <c r="E19" i="18"/>
</calcChain>
</file>

<file path=xl/sharedStrings.xml><?xml version="1.0" encoding="utf-8"?>
<sst xmlns="http://schemas.openxmlformats.org/spreadsheetml/2006/main" count="5332" uniqueCount="1835">
  <si>
    <t>PRISMA</t>
  </si>
  <si>
    <t>Full text screening summary</t>
  </si>
  <si>
    <t>Title and abstract screening</t>
  </si>
  <si>
    <t>Identification of studies via databases and registers</t>
  </si>
  <si>
    <t>Identification of studies via other methods</t>
  </si>
  <si>
    <t>To do</t>
  </si>
  <si>
    <t>Database</t>
  </si>
  <si>
    <t>Number</t>
  </si>
  <si>
    <t>Identification</t>
  </si>
  <si>
    <t>Records removed before screening:</t>
  </si>
  <si>
    <t>Records identified from:</t>
  </si>
  <si>
    <t>Include</t>
  </si>
  <si>
    <t>MEDLINE (Ovid)</t>
  </si>
  <si>
    <t>Exclude</t>
  </si>
  <si>
    <t>Embase (Ovid)</t>
  </si>
  <si>
    <t>Check required</t>
  </si>
  <si>
    <t>Scopus</t>
  </si>
  <si>
    <t>Consensus required</t>
  </si>
  <si>
    <t>Web of Science</t>
  </si>
  <si>
    <t>Find PDF</t>
  </si>
  <si>
    <t>Not retrieved</t>
  </si>
  <si>
    <t>Total after deduplication:</t>
  </si>
  <si>
    <t>Records removed for other reasons:</t>
  </si>
  <si>
    <t>Screening</t>
  </si>
  <si>
    <t>Records screened</t>
  </si>
  <si>
    <t>Records excluded</t>
  </si>
  <si>
    <t>Reports sought for retrival</t>
  </si>
  <si>
    <t>Reports not retrieved</t>
  </si>
  <si>
    <t>Full text screening</t>
  </si>
  <si>
    <t>Exclude reasons</t>
  </si>
  <si>
    <t>Reports assessed for eligibility</t>
  </si>
  <si>
    <t>Total:</t>
  </si>
  <si>
    <t>Included</t>
  </si>
  <si>
    <t>Papers included in the review</t>
  </si>
  <si>
    <t>Water quality</t>
  </si>
  <si>
    <t>Food quality</t>
  </si>
  <si>
    <t>Air quality</t>
  </si>
  <si>
    <t>Vehicle crashes</t>
  </si>
  <si>
    <t>Clinical settings</t>
  </si>
  <si>
    <t>Authors</t>
  </si>
  <si>
    <t>Title</t>
  </si>
  <si>
    <t>Year</t>
  </si>
  <si>
    <t>Journal</t>
  </si>
  <si>
    <t>Volume</t>
  </si>
  <si>
    <t>Issue</t>
  </si>
  <si>
    <t>Pages</t>
  </si>
  <si>
    <t>Endnote ID</t>
  </si>
  <si>
    <t>DOI</t>
  </si>
  <si>
    <t>Endnote reference</t>
  </si>
  <si>
    <t>Full text available?</t>
  </si>
  <si>
    <t>Link</t>
  </si>
  <si>
    <t>Full text name</t>
  </si>
  <si>
    <t>Study source</t>
  </si>
  <si>
    <t>PDF</t>
  </si>
  <si>
    <t>Reviewer 1</t>
  </si>
  <si>
    <t>Include / Exclude</t>
  </si>
  <si>
    <t>Exclusion reason</t>
  </si>
  <si>
    <t>Reviewer 2</t>
  </si>
  <si>
    <t>Consensus</t>
  </si>
  <si>
    <t>Notes</t>
  </si>
  <si>
    <t>Exclusion reasons</t>
  </si>
  <si>
    <t>Reviewer</t>
  </si>
  <si>
    <t>Folder</t>
  </si>
  <si>
    <t>Abade, Porto, Scholze, Kuntath, Barros, Berra, Ramos, Arcencio, Alves</t>
  </si>
  <si>
    <t>A comparative analysis of classical and machine learning methods for forecasting TB/HIV co-infection</t>
  </si>
  <si>
    <t>Sci Rep</t>
  </si>
  <si>
    <t>10.1038/s41598-024-69580-4</t>
  </si>
  <si>
    <t>Yes</t>
  </si>
  <si>
    <t>Main search</t>
  </si>
  <si>
    <t>SH</t>
  </si>
  <si>
    <t>2. Wrong country</t>
  </si>
  <si>
    <t>Brazil</t>
  </si>
  <si>
    <t>CT</t>
  </si>
  <si>
    <t>0. Duplicate</t>
  </si>
  <si>
    <t>Abdel Magid, Desjardins, Hu</t>
  </si>
  <si>
    <t>Opportunities and shortcomings of AI for spatial epidemiology and health disparities research on aging and the life course</t>
  </si>
  <si>
    <t>Health Place</t>
  </si>
  <si>
    <t>10.1016/j.healthplace.2024.103323</t>
  </si>
  <si>
    <t>3. Wrong setting</t>
  </si>
  <si>
    <t>Aging research, but not PH enough</t>
  </si>
  <si>
    <t>1. No relevant information</t>
  </si>
  <si>
    <t>Abdelouahed, Yateem, Amzil, Aribi, Abdelwahed, Fredericks</t>
  </si>
  <si>
    <t>Integrating artificial intelligence into public health education and healthcare: insights from the COVID-19 and monkeypox crises for future pandemic readiness</t>
  </si>
  <si>
    <t>Frontiers in Education</t>
  </si>
  <si>
    <t>10.3389/feduc.2025.1518909</t>
  </si>
  <si>
    <t>PH education</t>
  </si>
  <si>
    <t>Aggar, Sorwar, Seton, Penman, Ward</t>
  </si>
  <si>
    <t>Smart home technology to support older people's quality of life: A longitudinal pilot study</t>
  </si>
  <si>
    <t>Int J Older People Nurs</t>
  </si>
  <si>
    <t>e12489</t>
  </si>
  <si>
    <t>https://doi.org/10.1111/opn.12489</t>
  </si>
  <si>
    <t>Not public health - quality of life</t>
  </si>
  <si>
    <t>Ahmed, Ahmed, Saha, Ahmed, Sutradhar</t>
  </si>
  <si>
    <t>Optimization algorithms as training approach with hybrid deep learning methods to develop an ultraviolet index forecasting model</t>
  </si>
  <si>
    <t>Stoch Environ Res Risk Assess</t>
  </si>
  <si>
    <t>3011-3039</t>
  </si>
  <si>
    <t>10.1007/s00477-022-02177-3</t>
  </si>
  <si>
    <t>UV index forecasting</t>
  </si>
  <si>
    <t>4. Wrong study type</t>
  </si>
  <si>
    <t>Ahmed, Okesanya, Olaleke, Adigun, Adebayo, Oso, Eshun, Lucero-Prisno</t>
  </si>
  <si>
    <t>Integrating Digital Health Innovations to Achieve Universal Health Coverage: Promoting Health Outcomes and Quality Through Global Public Health Equity</t>
  </si>
  <si>
    <t>Healthcare (Basel)</t>
  </si>
  <si>
    <t>https://doi.org/10.3390/healthcare13091060</t>
  </si>
  <si>
    <t>Healthcare</t>
  </si>
  <si>
    <t>5. Wrong language</t>
  </si>
  <si>
    <t>Al Dweik, Ajaj, Kotb, Halabi, Sadier, Sarsour, Elhadi</t>
  </si>
  <si>
    <t>Opportunities and challenges in leveraging digital technology for mental health system strengthening: a systematic review to inform interventions in the United Arab Emirates</t>
  </si>
  <si>
    <t>BMC Public Health</t>
  </si>
  <si>
    <t>10.1186/s12889-024-19980-y</t>
  </si>
  <si>
    <t>6. Retracted</t>
  </si>
  <si>
    <t>Al Sadi, Balachandran</t>
  </si>
  <si>
    <t>Leveraging a 7-Layer Long Short-Term Memory Model for Early Detection and Prevention of Diabetes in Oman: An Innovative Approach</t>
  </si>
  <si>
    <t>Bioengineering (Basel)</t>
  </si>
  <si>
    <t>10.3390/bioengineering11040379</t>
  </si>
  <si>
    <t>More diagnosis of diabetes</t>
  </si>
  <si>
    <t>Ali Maher, Panu Napodano, Bellizzi</t>
  </si>
  <si>
    <t>Potential of artificial intelligence in public health disaster and emergency management</t>
  </si>
  <si>
    <t>Public Health</t>
  </si>
  <si>
    <t>e1-e2</t>
  </si>
  <si>
    <t>10.1016/j.puhe.2024.03.017</t>
  </si>
  <si>
    <t>PH disasters</t>
  </si>
  <si>
    <t>Ali Maher, Cegolon, Bellizzi</t>
  </si>
  <si>
    <t>Artificial intelligence as a tool for enhancing the performance of public health emergency operation centres (EOC)</t>
  </si>
  <si>
    <t>BMJ Glob Health</t>
  </si>
  <si>
    <t>10.1136/bmjgh-2024-016097</t>
  </si>
  <si>
    <t>PH emergency operation centres</t>
  </si>
  <si>
    <t>Presuming this is ok on the basis that it covers a broad range of PH emergency planning activities, not soley healthcare capacity planning</t>
  </si>
  <si>
    <t>Ali, Jahagirdar, Blaney, Dahiya, Gangwani, Patel, Hayat, Jaber, Simonetto, Satapathy</t>
  </si>
  <si>
    <t>Forecasting Alcohol-Related Liver Disease Mortality Trends in Younger Populations Using Advanced Time-Series Models: A 1999-2030 Analysis</t>
  </si>
  <si>
    <t>JGH Open</t>
  </si>
  <si>
    <t>e70057</t>
  </si>
  <si>
    <t>10.1002/jgh3.70057</t>
  </si>
  <si>
    <t>Non-infectious forecasting</t>
  </si>
  <si>
    <t>Ali, Hussain, Haque</t>
  </si>
  <si>
    <t>Advances, challenges, and future research needs in machine learning-based crash prediction models: A systematic review</t>
  </si>
  <si>
    <t>Accid Anal Prev</t>
  </si>
  <si>
    <t>10.1016/j.aap.2023.107378</t>
  </si>
  <si>
    <t>Ali, Rasheed, Moond, Dahiya, Swaiti, Gangwani, Hayat, Advani</t>
  </si>
  <si>
    <t>Obesity Related Mortality in the Next Generation: Projections Based on Machine Learning for Young Americans (1999–2035)</t>
  </si>
  <si>
    <t>Obesity Science &amp; Practice</t>
  </si>
  <si>
    <t>e70062</t>
  </si>
  <si>
    <t>10.1002/osp4.70062</t>
  </si>
  <si>
    <t>Alimadadi, Aryal, Manandhar, Munroe, Joe, Cheng</t>
  </si>
  <si>
    <t>Artificial intelligence and machine learning to fight COVID-19</t>
  </si>
  <si>
    <t>Physiol Genomics</t>
  </si>
  <si>
    <t>200-202</t>
  </si>
  <si>
    <t>10.1152/physiolgenomics.00029.2020</t>
  </si>
  <si>
    <t>Outbreak (COVID-19)</t>
  </si>
  <si>
    <t>Alotaibi, Alnajjar, Cappuccio, Khalid, Alhmiedat, Mubin</t>
  </si>
  <si>
    <t>Efficacy of Emerging Technologies to Manage Childhood Obesity</t>
  </si>
  <si>
    <t>Diabetes Metab Syndr Obes</t>
  </si>
  <si>
    <t>1227-1244</t>
  </si>
  <si>
    <t>10.2147/DMSO.S357176</t>
  </si>
  <si>
    <t>Amani, Sarkodie</t>
  </si>
  <si>
    <t>Mitigating spread of contamination in meat supply chain management using deep learning</t>
  </si>
  <si>
    <t>10.1038/s41598-022-08993-5</t>
  </si>
  <si>
    <t>Food safety</t>
  </si>
  <si>
    <t>Amjad, Graham, McCormick, Claborn</t>
  </si>
  <si>
    <t>AI and Big Data approaches to addressing the opioid crisis: a scoping review protocol</t>
  </si>
  <si>
    <t>BMJ Open</t>
  </si>
  <si>
    <t>e084728</t>
  </si>
  <si>
    <t>https://doi.org/10.1136/bmjopen-2024-084728</t>
  </si>
  <si>
    <t>Protocol</t>
  </si>
  <si>
    <t>An, Wang</t>
  </si>
  <si>
    <t>Artificial Intelligence Applications to Public Health Nutrition</t>
  </si>
  <si>
    <t>Nutrients</t>
  </si>
  <si>
    <t>10.3390/nu15194285</t>
  </si>
  <si>
    <t>PH nutrition</t>
  </si>
  <si>
    <t>An, Yang</t>
  </si>
  <si>
    <t>Artificial Intelligence Holds Promise for Transforming Public Health Nutrition</t>
  </si>
  <si>
    <t>10.3390/nu16234034</t>
  </si>
  <si>
    <t>PH nutrition, but I couldn't find anything good to extract here</t>
  </si>
  <si>
    <t>Are we citation chasing? (I'm guessing not!) This looks like a covering article for a special issue that mention 2x potentially relevant papers to PH. But in and of itself, not for inclusion</t>
  </si>
  <si>
    <t>Anghel, Cioara, Moldovan, Antal, Pop, Salomie, Pop, Chifu</t>
  </si>
  <si>
    <t>Smart Environments and Social Robots for Age-Friendly Integrated Care Services</t>
  </si>
  <si>
    <t>Int J Environ Res Public Health</t>
  </si>
  <si>
    <t>https://doi.org/10.3390/ijerph17113801</t>
  </si>
  <si>
    <t>Anjaria, Asediya, Bhavsar, Pathak, Desai, Patil</t>
  </si>
  <si>
    <t>Artificial Intelligence in Public Health: Revolutionizing Epidemiological Surveillance for Pandemic Preparedness and Equitable Vaccine Access</t>
  </si>
  <si>
    <t>Vaccines (Basel)</t>
  </si>
  <si>
    <t>10.3390/vaccines11071154</t>
  </si>
  <si>
    <t>Equitable vaccine access, but pandemic setting (also not much to say)</t>
  </si>
  <si>
    <t>Antezana Soria Galvarro</t>
  </si>
  <si>
    <t>Enfrentando los Retos de la Inteligencia Artificial: Ética, Transparencia y Futuro</t>
  </si>
  <si>
    <t>Gaceta Médica Boliviana</t>
  </si>
  <si>
    <t>10.47993/gmb.v46i2.797</t>
  </si>
  <si>
    <t>Arifuzzaman, Shaikh, Bhuiyan, Chowdhury, Atoul</t>
  </si>
  <si>
    <t>Innovation in public health surveillance for social distancing during the COVID-19 pandemic: A deep learning and object detection based novel approach</t>
  </si>
  <si>
    <t>PLoS One</t>
  </si>
  <si>
    <t>e0308460</t>
  </si>
  <si>
    <t>10.1371/journal.pone.0308460</t>
  </si>
  <si>
    <t>PH surveillance</t>
  </si>
  <si>
    <t>Ashraf, Mackey, Fittler</t>
  </si>
  <si>
    <t>Search Engines and Generative Artificial Intelligence Integration: Public Health Risks and Recommendations to Safeguard Consumers Online</t>
  </si>
  <si>
    <t>JMIR Public Health Surveill</t>
  </si>
  <si>
    <t>e53086</t>
  </si>
  <si>
    <t>10.2196/53086</t>
  </si>
  <si>
    <t>Just risks: not potential uses</t>
  </si>
  <si>
    <t>Ates, Pandey, Gousiopoulos, Soldatos</t>
  </si>
  <si>
    <t>A brief reference to AI-driven audible reality (AuRa) in open world: potential, applications, and evaluation</t>
  </si>
  <si>
    <t>Front Artif Intell</t>
  </si>
  <si>
    <t>10.3389/frai.2024.1424371</t>
  </si>
  <si>
    <t>No good PH examples</t>
  </si>
  <si>
    <t>Awan, Gonzalez, Sharma</t>
  </si>
  <si>
    <t>A Neoteric Approach toward Social Media in Public Health Informatics: A Narrative Review of Current Trends and Future Directions</t>
  </si>
  <si>
    <t>Information</t>
  </si>
  <si>
    <t>10.3390/info15050276</t>
  </si>
  <si>
    <t>PH informatics</t>
  </si>
  <si>
    <t>Ayenigbara</t>
  </si>
  <si>
    <t>The evolving nature of artificial intelligence: role in public health and health promotion</t>
  </si>
  <si>
    <t>J Public Health (Oxf)</t>
  </si>
  <si>
    <t>e322-e323</t>
  </si>
  <si>
    <t>10.1093/pubmed/fdad240</t>
  </si>
  <si>
    <t>Health promotion (commentary)</t>
  </si>
  <si>
    <t>Ayub, Khan, Shehryar Ali Naqvi, Faseeh, Kim, Mehmood, Kim</t>
  </si>
  <si>
    <t>Unraveling the Potential of Attentive Bi-LSTM for Accurate Obesity Prognosis: Advancing Public Health towards Sustainable Cities</t>
  </si>
  <si>
    <t>10.3390/bioengineering11060533</t>
  </si>
  <si>
    <t>Azzolina, Bressan, Lorenzoni, Baldan, Bartolotta, Scognamiglio, Francavilla, Lanera, Da Dalt, Gregori</t>
  </si>
  <si>
    <t>Pediatric Injury Surveillance From Uncoded Emergency Department Admission Records in Italy: Machine Learning-Based Text-Mining Approach</t>
  </si>
  <si>
    <t>e44467</t>
  </si>
  <si>
    <t>https://doi.org/10.2196/44467</t>
  </si>
  <si>
    <t>Baclic, Tunis, Young, Doan, Swerdfeger, Schonfeld</t>
  </si>
  <si>
    <t>Challenges and opportunities for public health made possible by advances in natural language processing</t>
  </si>
  <si>
    <t>Can Commun Dis Rep</t>
  </si>
  <si>
    <t>161-168</t>
  </si>
  <si>
    <t>10.14745/ccdr.v46i06a02</t>
  </si>
  <si>
    <t>NLP for PH</t>
  </si>
  <si>
    <t>Badawi, Laamarti, El Saddik</t>
  </si>
  <si>
    <t>Devising Digital Twins DNA Paradigm for Modeling ISO-Based City Services</t>
  </si>
  <si>
    <t>Sensors (Basel)</t>
  </si>
  <si>
    <t>https://doi.org/10.3390/s21041047</t>
  </si>
  <si>
    <t>Badidi</t>
  </si>
  <si>
    <t>Edge AI for Early Detection of Chronic Diseases and the Spread of Infectious Diseases: Opportunities, Challenges, and Future Directions</t>
  </si>
  <si>
    <t>Future Internet</t>
  </si>
  <si>
    <t>https://doi.org/10.3390/fi15110370</t>
  </si>
  <si>
    <t>Bai, Mardini</t>
  </si>
  <si>
    <t>Advances of artificial intelligence in predicting frailty using real-world data: A scoping review</t>
  </si>
  <si>
    <t>Ageing Res Rev</t>
  </si>
  <si>
    <t>https://doi.org/10.1016/j.arr.2024.102529</t>
  </si>
  <si>
    <t>Healthcare (mostly: predicting frailty, which was also used in residential contexts, but feels very weighted toward healthcare rather than public health - individual prediction rather than population prediction)</t>
  </si>
  <si>
    <t>Bakken</t>
  </si>
  <si>
    <t>Addressing Consequential Public Health Problems Through Informatics and Data Science</t>
  </si>
  <si>
    <t>J Am Med Inform Assoc</t>
  </si>
  <si>
    <t>413-414</t>
  </si>
  <si>
    <t>https://doi.org/10.1093/jamia/ocab294</t>
  </si>
  <si>
    <t>Informatics and data science approaches address significant public health problems</t>
  </si>
  <si>
    <t>1009-1010</t>
  </si>
  <si>
    <t>https://doi.org/10.1093/jamia/ocad076</t>
  </si>
  <si>
    <t>Innovative informatics interventions to improve health and health care</t>
  </si>
  <si>
    <t>409-410</t>
  </si>
  <si>
    <t>https://doi.org/10.1093/jamia/ocac255</t>
  </si>
  <si>
    <t>Bamashmous</t>
  </si>
  <si>
    <t>The Role of Artificial Intelligence in Transforming Dental Public Health: Current Applications, Ethical Considerations, and Future Directions</t>
  </si>
  <si>
    <t>The Open Dentistry Journal</t>
  </si>
  <si>
    <t>10.2174/0118742106363413250211053942</t>
  </si>
  <si>
    <t>Dental PH</t>
  </si>
  <si>
    <t>Bargiotas, Wang, Mantilla, Quijoux, Moreau, Vidal, Barrois, Nicolai, Audiffren, Labourdette, Bertin-Hugaul, Oudre, Buffat, Yelnik, Ricard, Vayatis, Vidal</t>
  </si>
  <si>
    <t>Preventing falls: the use of machine learning for the prediction of future falls in individuals without history of fall</t>
  </si>
  <si>
    <t>J Neurol</t>
  </si>
  <si>
    <t>618-631</t>
  </si>
  <si>
    <t>10.1007/s00415-022-11251-3</t>
  </si>
  <si>
    <t>Individual risk of falls</t>
  </si>
  <si>
    <t>Bauer, Lizotte</t>
  </si>
  <si>
    <t>Artificial Intelligence, Intersectionality, and the Future of Public Health</t>
  </si>
  <si>
    <t>Am J Public Health</t>
  </si>
  <si>
    <t>98-100</t>
  </si>
  <si>
    <t>10.2105/AJPH.2020.306006</t>
  </si>
  <si>
    <t>General PH (commentary)</t>
  </si>
  <si>
    <t>Bazzano, Mantsios, Mattei, Kosorok, Culotta</t>
  </si>
  <si>
    <t>AI Can Be a Powerful Social Innovation for Public Health if Community Engagement Is at the Core</t>
  </si>
  <si>
    <t>J Med Internet Res</t>
  </si>
  <si>
    <t>e68198</t>
  </si>
  <si>
    <t>10.2196/68198</t>
  </si>
  <si>
    <t>Bharat, Hickman, Barbieri, Degenhardt</t>
  </si>
  <si>
    <t>Big data and predictive modelling for the opioid crisis: existing research and future potential</t>
  </si>
  <si>
    <t>Lancet Digit Health</t>
  </si>
  <si>
    <t>e397-e407</t>
  </si>
  <si>
    <t>10.1016/S2589-7500(21)00058-3</t>
  </si>
  <si>
    <t>Opioid crisis</t>
  </si>
  <si>
    <t>Bharel, Auerbach, Nguyen, DeSalvo</t>
  </si>
  <si>
    <t>Transforming Public Health Practice With Generative Artificial Intelligence</t>
  </si>
  <si>
    <t>Health Aff (Millwood)</t>
  </si>
  <si>
    <t>776-782</t>
  </si>
  <si>
    <t>10.1377/hlthaff.2024.00050</t>
  </si>
  <si>
    <t>Public communication, organizational performance, novel insights</t>
  </si>
  <si>
    <t>Bhattacharjee, Bhattacharya</t>
  </si>
  <si>
    <t>Leveraging AI-driven nudge theory to enhance hand hygiene compliance: paving the path for future infection control</t>
  </si>
  <si>
    <t>Front Public Health</t>
  </si>
  <si>
    <t>https://doi.org/10.3389/fpubh.2024.1522045</t>
  </si>
  <si>
    <t>Bian, Huang</t>
  </si>
  <si>
    <t>Predicting PM2.5 concentration with enhanced state-trend awareness and uncertainty analysis using bagging and LSTM neural networks</t>
  </si>
  <si>
    <t>J Environ Qual</t>
  </si>
  <si>
    <t>441-455</t>
  </si>
  <si>
    <t>10.1002/jeq2.20589</t>
  </si>
  <si>
    <t>Pollution</t>
  </si>
  <si>
    <t>Biri, Kucuktas, Uysal, Hardalac</t>
  </si>
  <si>
    <t>Forecasting the future popularity of the anti-vax narrative on Twitter with machine learning</t>
  </si>
  <si>
    <t>The Journal of Supercomputing</t>
  </si>
  <si>
    <t>2917-2947</t>
  </si>
  <si>
    <t>10.1007/s11227-023-05567-8</t>
  </si>
  <si>
    <t>Turkey</t>
  </si>
  <si>
    <t>Bosward, Braunack-Mayer, Frost, Carter</t>
  </si>
  <si>
    <t>The emergence and future of precision public health: a scoping review</t>
  </si>
  <si>
    <t>Health Policy and Technology</t>
  </si>
  <si>
    <t>10.1016/j.hlpt.2025.101056</t>
  </si>
  <si>
    <t>Branda, Scarpa</t>
  </si>
  <si>
    <t>Implications of Artificial Intelligence in Addressing Antimicrobial Resistance: Innovations, Global Challenges, and Healthcare's Future</t>
  </si>
  <si>
    <t>Antibiotics (Basel)</t>
  </si>
  <si>
    <t>10.3390/antibiotics13060502</t>
  </si>
  <si>
    <t>AMR</t>
  </si>
  <si>
    <t>Branda, Stella, Ceccarelli, Cabitza, Ceccarelli, Maruotti, Ciccozzi, Scarpa</t>
  </si>
  <si>
    <t>The Role of AI-Based Chatbots in Public Health Emergencies: A Narrative Review</t>
  </si>
  <si>
    <t>10.3390/fi17040145</t>
  </si>
  <si>
    <t>Outbreaks</t>
  </si>
  <si>
    <t>Bublitz, Oetomo, Sahu, Kuang, Fadrique, Velmovitsky, Nobrega, Morita</t>
  </si>
  <si>
    <t>Disruptive Technologies for Environment and Health Research: An Overview of Artificial Intelligence, Blockchain, and Internet of Things</t>
  </si>
  <si>
    <t>10.3390/ijerph16203847</t>
  </si>
  <si>
    <t>Burgess, Dolan, Poon, Jenneson, Pontin, Sivill, Morris, Skatova</t>
  </si>
  <si>
    <t>Harnessing digital footprint data for population health: a discussion on collaboration, challenges and opportunities in the UK</t>
  </si>
  <si>
    <t>BMJ Health Care Inform</t>
  </si>
  <si>
    <t>https://doi.org/10.1136/bmjhci-2024-101119</t>
  </si>
  <si>
    <t>Burkle, Khorram-Manesh, Goniewicz</t>
  </si>
  <si>
    <t>Artificial Intelligence Assisted Decision-Making in Current and Future Complex Humanitarian Emergencies</t>
  </si>
  <si>
    <t>Disaster Med Public Health Prep</t>
  </si>
  <si>
    <t>e64</t>
  </si>
  <si>
    <t>10.1017/dmp.2025.63</t>
  </si>
  <si>
    <t>Used AI to write something about AI - wouldn't class this as relevant information</t>
  </si>
  <si>
    <t>Artificial Intelligence Assisted Decision-Making in Current and Future Complex Humanitarian Emergencies - CORRIGENDUM</t>
  </si>
  <si>
    <t>e99</t>
  </si>
  <si>
    <t>10.1017/dmp.2025.107</t>
  </si>
  <si>
    <t>Corrigendum</t>
  </si>
  <si>
    <t>Cai, Ye, Ao, Xu, Chu</t>
  </si>
  <si>
    <t>Emerging applications of fluorescence excitation-emission matrix with machine learning for water quality monitoring: A systematic review</t>
  </si>
  <si>
    <t>Water Res</t>
  </si>
  <si>
    <t>10.1016/j.watres.2025.123281</t>
  </si>
  <si>
    <t>Cascini, Beccia, Causio, Muscat, Ricciardi</t>
  </si>
  <si>
    <t>Editorial: Digitalization for precision healthcare</t>
  </si>
  <si>
    <t>https://doi.org/10.3389/fpubh.2022.1078610</t>
  </si>
  <si>
    <t>Casheekar, Lahiri, Rath, Prabhakar, Srinivasan</t>
  </si>
  <si>
    <t>A contemporary review on chatbots, AI-powered virtual conversational agents, ChatGPT: Applications, open challenges and future research directions</t>
  </si>
  <si>
    <t>Computer Science Review</t>
  </si>
  <si>
    <t>10.1016/j.cosrev.2024.100632</t>
  </si>
  <si>
    <t>Castano Castano</t>
  </si>
  <si>
    <t>[Artificial intelligence in Public Health: opportunities, ethical challenges and future perspectives]</t>
  </si>
  <si>
    <t>Rev Esp Salud Publica</t>
  </si>
  <si>
    <t>https://pmc.ncbi.nlm.nih.gov/articles/PMC12128575/</t>
  </si>
  <si>
    <t>Spanish</t>
  </si>
  <si>
    <t>Castano</t>
  </si>
  <si>
    <t>Artificial intelligence in Public Health: opportunities, ethical challenges and future perspectives</t>
  </si>
  <si>
    <t>Revista Espanola de Salud Publica</t>
  </si>
  <si>
    <t>e202503017</t>
  </si>
  <si>
    <t>Castaño</t>
  </si>
  <si>
    <t>Chai, Lines, Gucciardi, Ng</t>
  </si>
  <si>
    <t>Research Screener: a machine learning tool to semi-automate abstract screening for systematic reviews</t>
  </si>
  <si>
    <t>Syst Rev</t>
  </si>
  <si>
    <t>10.1186/s13643-021-01635-3</t>
  </si>
  <si>
    <t>Reviews</t>
  </si>
  <si>
    <t>Chaikijurajai, Laffin, Tang</t>
  </si>
  <si>
    <t>Artificial Intelligence and Hypertension: Recent Advances and Future Outlook</t>
  </si>
  <si>
    <t>Am J Hypertens</t>
  </si>
  <si>
    <t>967-974</t>
  </si>
  <si>
    <t>10.1093/ajh/hpaa102</t>
  </si>
  <si>
    <t>Chan, Chang</t>
  </si>
  <si>
    <t>Big Data, Decision Models, and Public Health</t>
  </si>
  <si>
    <t>1 EP - 7</t>
  </si>
  <si>
    <t>10.3390/ijerph17186723</t>
  </si>
  <si>
    <t>Chang, Angelopoulou</t>
  </si>
  <si>
    <t>Editorial: Women in AI medicine and public health 2022</t>
  </si>
  <si>
    <t>Front Big Data</t>
  </si>
  <si>
    <t>10.3389/fdata.2023.1303367</t>
  </si>
  <si>
    <t>Chassang, Beranger, Rial-Sebbag</t>
  </si>
  <si>
    <t>The Emergence of AI in Public Health Is Calling for Operational Ethics to Foster Responsible Uses</t>
  </si>
  <si>
    <t>10.3390/ijerph22040568</t>
  </si>
  <si>
    <t>Ethics</t>
  </si>
  <si>
    <t>Chen, Yu, Chamouni, Wang, Li</t>
  </si>
  <si>
    <t>Integrating machine learning and artificial intelligence in life-course epidemiology: pathways to innovative public health solutions</t>
  </si>
  <si>
    <t>BMC Med</t>
  </si>
  <si>
    <t>10.1186/s12916-024-03566-x</t>
  </si>
  <si>
    <t>Epidemiology</t>
  </si>
  <si>
    <t>Chen, Maguire, McCoy, Thomas, Reynolds</t>
  </si>
  <si>
    <t>Reimagining Resilience in Aging: Leveraging AI/ML, Big Data Analytics, and Systems Innovation</t>
  </si>
  <si>
    <t>Am J Geriatr Psychiatry</t>
  </si>
  <si>
    <t>1005-1017</t>
  </si>
  <si>
    <t>10.1016/j.jagp.2025.05.007</t>
  </si>
  <si>
    <t>Healthcare, and aging</t>
  </si>
  <si>
    <t>Chen, Bai</t>
  </si>
  <si>
    <t>Artificial intelligence technology in ophthalmology public health: current applications and future directions</t>
  </si>
  <si>
    <t>Front Cell Dev Biol</t>
  </si>
  <si>
    <t>10.3389/fcell.2025.1576465</t>
  </si>
  <si>
    <t>Chiavegatto Filho, Batista, Dos Santos</t>
  </si>
  <si>
    <t>Data Leakage in Health Outcomes Prediction With Machine Learning. Comment on "Prediction of Incident Hypertension Within the Next Year: Prospective Study Using Statewide Electronic Health Records and Machine Learning"</t>
  </si>
  <si>
    <t>e10969</t>
  </si>
  <si>
    <t>10.2196/10969</t>
  </si>
  <si>
    <t>Chumachenko, Morita, Ghaffarian, Chumachenko</t>
  </si>
  <si>
    <t>Editorial: Artificial intelligence solutions for global health and disaster response: challenges and opportunities</t>
  </si>
  <si>
    <t>10.3389/fpubh.2024.1439914</t>
  </si>
  <si>
    <t>Editorial summarising papers in an issue (also, most papers only relevant to healthcare)</t>
  </si>
  <si>
    <t>Chun, Yi, Li, Wu</t>
  </si>
  <si>
    <t>Internet public opinion monitoring in public health emergencies may benefit from artificial intelligence</t>
  </si>
  <si>
    <t>Medical Data Mining</t>
  </si>
  <si>
    <t>10.53388/mdm2021063009</t>
  </si>
  <si>
    <t>PH communication</t>
  </si>
  <si>
    <t>Church, Schoene, Ortega, Chandrasekar, Kordoni</t>
  </si>
  <si>
    <t>Emerging trends: Unfair, biased, addictive, dangerous, deadly, and insanely profitable</t>
  </si>
  <si>
    <t>Natural Language Engineering</t>
  </si>
  <si>
    <t>483-508</t>
  </si>
  <si>
    <t>10.1017/s1351324922000481</t>
  </si>
  <si>
    <t>Citrome</t>
  </si>
  <si>
    <t>Artificial Intelligence and the potential for Garbage In, Garbage Out</t>
  </si>
  <si>
    <t>Curr Med Res Opin</t>
  </si>
  <si>
    <t>10.1080/03007995.2023.2286785</t>
  </si>
  <si>
    <t>Cochlin, Curran, Schmit</t>
  </si>
  <si>
    <t>Unlocking Public Health Data: Navigating New Legal Guardrails and Emerging AI Challenges</t>
  </si>
  <si>
    <t>J Law Med Ethics</t>
  </si>
  <si>
    <t>S1</t>
  </si>
  <si>
    <t>70-74</t>
  </si>
  <si>
    <t>10.1017/jme.2024.40</t>
  </si>
  <si>
    <t>General PH</t>
  </si>
  <si>
    <t>Çolak</t>
  </si>
  <si>
    <t>Future projections of elderly obesity in the United States using time series models</t>
  </si>
  <si>
    <t>Obesity Medicine</t>
  </si>
  <si>
    <t>10.1016/j.obmed.2025.100627</t>
  </si>
  <si>
    <t>Comartin, Victor, Kheibari, Ahmedani, Hedden-Clayton, Jones, Miller, Johnson, Weinstock, Kubiak</t>
  </si>
  <si>
    <t>Suicide Risk Screening in Jails: Protocol for a Pilot Study Leveraging the Mental Health Research Network Algorithm and Health Care Data</t>
  </si>
  <si>
    <t>JMIR Res Protoc</t>
  </si>
  <si>
    <t>e68517</t>
  </si>
  <si>
    <t>https://doi.org/10.2196/68517</t>
  </si>
  <si>
    <t>Healthcare - individual-level suicide risk prediction</t>
  </si>
  <si>
    <t>Comulada, McQueen, Lang</t>
  </si>
  <si>
    <t>Empowering tomorrow's public health researchers and clinicians to develop digital health interventions using chatbots, virtual reality, and other AI technologies</t>
  </si>
  <si>
    <t>10.3389/fpubh.2025.1577076</t>
  </si>
  <si>
    <t>Details about a PH course on AI</t>
  </si>
  <si>
    <t>Cordeiro</t>
  </si>
  <si>
    <t>Artificial Intelligence and Precision Public Health: A Balancing Act of Scientific Accuracy, Social Responsibility, and Community Engagement</t>
  </si>
  <si>
    <t>Port J Public Health</t>
  </si>
  <si>
    <t>10.1159/000538141</t>
  </si>
  <si>
    <t>Cortes, Aluh, Fronteira, Gil, Aguiar</t>
  </si>
  <si>
    <t>Sixth wave of global public health progress</t>
  </si>
  <si>
    <t>One Health</t>
  </si>
  <si>
    <t>10.1016/j.onehlt.2025.101015</t>
  </si>
  <si>
    <t>Cosma, Radi, Cattano, Zanobini, Bonaccorsi, Lorini, Del Riccio</t>
  </si>
  <si>
    <t>Potential role of ChatGPT in simplifying and improving informed consent forms for vaccination: a pilot study conducted in Italy</t>
  </si>
  <si>
    <t>e101248</t>
  </si>
  <si>
    <t>10.1136/bmjhci-2024-101248</t>
  </si>
  <si>
    <t>Vaccination consent form writing with chatGPT</t>
  </si>
  <si>
    <t>da Silva, Lima, Haddad, Gross Galiano, Garcia Saiso, Lou Valdez, Fitzgerald, Teixeira, Bascolo, Rodriguez, McInnis, Sanjuan, Marti, Luna, Kohan, D'Agostino</t>
  </si>
  <si>
    <t>From national and regional commitments to global impact: artificial intelligence for equitable public health at the G20</t>
  </si>
  <si>
    <t>Rev Panam Salud Publica</t>
  </si>
  <si>
    <t>e73</t>
  </si>
  <si>
    <t>10.26633/RPSP.2024.73</t>
  </si>
  <si>
    <t>Dalvi, Kotwadekar, Kalghatgi, Madhu, Methildeotare</t>
  </si>
  <si>
    <t>Exploring the Current Applications and Future Implications of Artificial Intelligence in Public Health Dentistry: A Narrative Review</t>
  </si>
  <si>
    <t>Journal of Clinical and Diagnostic Research</t>
  </si>
  <si>
    <t>ZE06 EP - ZE09</t>
  </si>
  <si>
    <t>10.7860/jcdr/2025/79795.21274</t>
  </si>
  <si>
    <t>Dentistry</t>
  </si>
  <si>
    <t>Darginavicius, Vencloviene, Dobozinskas, Vaitkaitiene, Vaitkaitis, Pranskunas, Krikscionaitiene</t>
  </si>
  <si>
    <t>AI-Enabled Public Surveillance Cameras for Rapid Emergency Medical Service Activation in Out-of-Hospital Cardiac Arrests</t>
  </si>
  <si>
    <t>Curr Probl Cardiol</t>
  </si>
  <si>
    <t>10.1016/j.cpcardiol.2023.101915</t>
  </si>
  <si>
    <t>Fall detection</t>
  </si>
  <si>
    <t>Das, Altemimi, Nath, Katyal, Kesavan, Rustagi, Panda, Avula, Nayak, Mohanta</t>
  </si>
  <si>
    <t>Recent advances on artificial intelligence-based approaches for food adulteration and fraud detection in the food industry: Challenges and opportunities</t>
  </si>
  <si>
    <t>Food Chem</t>
  </si>
  <si>
    <t>10.1016/j.foodchem.2024.142439</t>
  </si>
  <si>
    <t>Davies, Wilson, Winder, Tunster, McVicar, Thakrar, Williams, Reid</t>
  </si>
  <si>
    <t>ChatGPT sits the DFPH exam: large language model performance and potential to support public health learning</t>
  </si>
  <si>
    <t>medRxiv</t>
  </si>
  <si>
    <t>10.1101/2023.07.04.23291894</t>
  </si>
  <si>
    <t>Preprint of #4017</t>
  </si>
  <si>
    <t>BMC Med Educ</t>
  </si>
  <si>
    <t>10.1186/s12909-024-05042-9</t>
  </si>
  <si>
    <t>De la Torre, Min, Lee, Kang</t>
  </si>
  <si>
    <t>The Application of Preventive Medicine in the Future Digital Health Era</t>
  </si>
  <si>
    <t>e59165</t>
  </si>
  <si>
    <t>https://doi.org/10.2196/59165</t>
  </si>
  <si>
    <t>de Lima, Sinclair, Megger, Maciel, Vasconcelos, Quaresma</t>
  </si>
  <si>
    <t>Artificial intelligence challenges in the face of biological threats: emerging catastrophic risks for public health</t>
  </si>
  <si>
    <t>10.3389/frai.2024.1382356</t>
  </si>
  <si>
    <t>Demir, Yegin</t>
  </si>
  <si>
    <t>Artificial intelligence: its potential in personalized public health strategies and genetic data analysis: a narrative review</t>
  </si>
  <si>
    <t>Per Med</t>
  </si>
  <si>
    <t>171-179</t>
  </si>
  <si>
    <t>10.1080/17410541.2025.2494501</t>
  </si>
  <si>
    <t>No</t>
  </si>
  <si>
    <t>I'd say this was individual health, not public health, given the aim of individual risk prediction</t>
  </si>
  <si>
    <t>No PDF - decide based on abstract</t>
  </si>
  <si>
    <t>Deng, Cao, Horn</t>
  </si>
  <si>
    <t>Emerging Applications of Machine Learning in Food Safety</t>
  </si>
  <si>
    <t>Annu Rev Food Sci Technol</t>
  </si>
  <si>
    <t>513-538</t>
  </si>
  <si>
    <t>10.1146/annurev-food-071720-024112</t>
  </si>
  <si>
    <t>Dobolyi, Hussain, McPeak</t>
  </si>
  <si>
    <t>Predicting the Utility of Scientific Articles for Emerging Pandemics Using Their Titles and Natural Language Processing</t>
  </si>
  <si>
    <t>e103</t>
  </si>
  <si>
    <t>10.1017/dmp.2024.109</t>
  </si>
  <si>
    <t>Dritsakis, Gallos, Psomiadi, Amditis, Dionysiou</t>
  </si>
  <si>
    <t>Data Analytics to Support Policy Making for Noncommunicable Diseases: Scoping Review</t>
  </si>
  <si>
    <t>Online J Public Health Inform</t>
  </si>
  <si>
    <t>e59906</t>
  </si>
  <si>
    <t>https://doi.org/10.2196/59906</t>
  </si>
  <si>
    <t>Du, Xu, Song, Tao</t>
  </si>
  <si>
    <t>Leveraging machine learning-based approaches to assess human papillomavirus vaccination sentiment trends with Twitter data</t>
  </si>
  <si>
    <t>BMC Med Inform Decis Mak</t>
  </si>
  <si>
    <t>Suppl 2</t>
  </si>
  <si>
    <t>10.1186/s12911-017-0469-6</t>
  </si>
  <si>
    <t>Vaccine sentiment</t>
  </si>
  <si>
    <t>Dubey, Keswani, Dubey, Keswani, Bhagat</t>
  </si>
  <si>
    <t>Innovative IoT-enabled mask detection system: A hybrid deep learning approach for public health applications</t>
  </si>
  <si>
    <t>MethodsX</t>
  </si>
  <si>
    <t>10.1016/j.mex.2025.103291</t>
  </si>
  <si>
    <t>Face mask detection</t>
  </si>
  <si>
    <t>Dwivedi, Hughes, Ismagilova, Aarts, Coombs, Crick, Duan, Dwivedi, Edwards, Eirug, Galanos, Ilavarasan, Janssen, Jones, Kar, Kizgin, Kronemann, Lal, Lucini, Medaglia, Le Meunier-FitzHugh, Le Meunier-FitzHugh, Misra, Mogaji, Sharma, Singh, Raghavan, Raman, Rana, Samothrakis, Spencer, Tamilmani, Tubadji, Walton, Williams</t>
  </si>
  <si>
    <t>Artificial Intelligence (AI): Multidisciplinary perspectives on emerging challenges, opportunities, and agenda for research, practice and policy</t>
  </si>
  <si>
    <t>International Journal of Information Management</t>
  </si>
  <si>
    <t>10.1016/j.ijinfomgt.2019.08.002</t>
  </si>
  <si>
    <t>Not PH-specific</t>
  </si>
  <si>
    <t>Dzau, Laitner, Shambaugh</t>
  </si>
  <si>
    <t>Strategic imperatives for health in the USA: a roadmap for the incoming presidential administration</t>
  </si>
  <si>
    <t>Lancet</t>
  </si>
  <si>
    <t>2371-2379</t>
  </si>
  <si>
    <t>https://doi.org/10.1016/S0140-6736(24)02189-5</t>
  </si>
  <si>
    <t>Dzinamarira, Mbunge, Chingombe, Cuadros, Moyo, Chitungo, Murewanhema, Muchemwa, Rwibasira, Mugurungi, Musuka, Herrera</t>
  </si>
  <si>
    <t>Using machine learning models to plan HIV services: Emerging opportunities in design, implementation and evaluation</t>
  </si>
  <si>
    <t>S Afr Med J</t>
  </si>
  <si>
    <t>6b</t>
  </si>
  <si>
    <t>e1439</t>
  </si>
  <si>
    <t>10.7196/SAMJ.2024.v114i6b.1439</t>
  </si>
  <si>
    <t>Healthcare settings</t>
  </si>
  <si>
    <t>Edinger, Valdez, Walsh-Buhi, Bollen</t>
  </si>
  <si>
    <t>Deep learning for topical trend discovery in online discourse about Pre-Exposure Prophylaxis (PrEP)</t>
  </si>
  <si>
    <t>AIDS Behav</t>
  </si>
  <si>
    <t>443-453</t>
  </si>
  <si>
    <t>10.1007/s10461-022-03779-2</t>
  </si>
  <si>
    <t>PrEP sentiment</t>
  </si>
  <si>
    <t>El Mghouchi, Udristioiu</t>
  </si>
  <si>
    <t>On the Prediction and Forecasting of PMs and Air Pollution: An Application of Deep Hybrid AI-Based Models</t>
  </si>
  <si>
    <t>Applied Sciences</t>
  </si>
  <si>
    <t>10.3390/app15158254</t>
  </si>
  <si>
    <t>Esmaeilyfard, Bayati</t>
  </si>
  <si>
    <t>Enhancing AI-driven forecasting of diabetes burden: a comparative analysis of deep learning and statistical models</t>
  </si>
  <si>
    <t>10.1038/s41598-025-14599-4</t>
  </si>
  <si>
    <t>Etholén, Roos, Hänninen, Bouri, Kulmala, Rahkonen, Kouvonen, Lallukka</t>
  </si>
  <si>
    <t>Forecasting cognitive functioning: an artificial intelligence approach with Dynamic Bayesian Networks</t>
  </si>
  <si>
    <t>European Journal of Public Health</t>
  </si>
  <si>
    <t>Supplement_3</t>
  </si>
  <si>
    <t>10.1093/eurpub/ckae144.593</t>
  </si>
  <si>
    <t>Conference abstract</t>
  </si>
  <si>
    <t>Fahad</t>
  </si>
  <si>
    <t>Evaluating the role of artificial intelligence in modern public health: A future-oriented analysis of medical social work practices</t>
  </si>
  <si>
    <t>Artificial Intelligence in Biomedical and Modern Healthcare Informatics</t>
  </si>
  <si>
    <t>10.1016/b978-0-443-21870-5.00001-7</t>
  </si>
  <si>
    <t>Book</t>
  </si>
  <si>
    <t>Fant, Adelman</t>
  </si>
  <si>
    <t>Building Community Resilience in Support of Public Health Emergency Preparedness with Big Data and AI</t>
  </si>
  <si>
    <t>Comput Inform Nurs</t>
  </si>
  <si>
    <t>836-840</t>
  </si>
  <si>
    <t>10.1097/CIN.0000000000000869</t>
  </si>
  <si>
    <t>Feretzakis, Theodorakis, Vamvakou, Hitas, Anagnostou, Kalantzi, Spyridaki, Kollia, Christodoulou, Kalles, Gkontzis, Verykios, Nikolaou</t>
  </si>
  <si>
    <t>Advancing Cardiovascular Mortality Trend Analysis: A Machine Learning Approach to Predict Future Health Policy Needs</t>
  </si>
  <si>
    <t>Stud Health Technol Inform</t>
  </si>
  <si>
    <t>868-872</t>
  </si>
  <si>
    <t>10.3233/SHTI240549</t>
  </si>
  <si>
    <t>Fernández-Avilés, Mattera, Scepi</t>
  </si>
  <si>
    <t>Factor-Augmented Autoregressive Neural Network to forecast NOx in the city of Madrid</t>
  </si>
  <si>
    <t>Socio-Economic Planning Sciences</t>
  </si>
  <si>
    <t>10.1016/j.seps.2024.101958</t>
  </si>
  <si>
    <t>Friele, Brockerhoff, Frohlich, Spiecker Genannt Dohmann, Woopen</t>
  </si>
  <si>
    <t>[Digital data for more efficient prevention: ethical and legal considerations regarding potentials and risks]</t>
  </si>
  <si>
    <t>Bundesgesundheitsblatt Gesundheitsforschung Gesundheitsschutz</t>
  </si>
  <si>
    <t>741-748</t>
  </si>
  <si>
    <t>https://doi.org/10.1007/s00103-020-03147-2</t>
  </si>
  <si>
    <t>German</t>
  </si>
  <si>
    <t>Gadjiev, Novikova, Shcherbakova, Panteleeva, Moiseeva, Gazgireev, Osin</t>
  </si>
  <si>
    <t>Innovations in arterial blood pressure management: enhancing public health through effective prevention methods</t>
  </si>
  <si>
    <t>Revista Latinoamericana de Hipertension</t>
  </si>
  <si>
    <t>277 EP - 282</t>
  </si>
  <si>
    <t>https://dx.doi.org/10.5281/zenodo.12674070</t>
  </si>
  <si>
    <t>Gao</t>
  </si>
  <si>
    <t>The role of artificial intelligence in enhancing sports education and public health in higher education: innovations in teaching models, evaluation systems, and personalized training</t>
  </si>
  <si>
    <t>10.3389/fpubh.2025.1554911</t>
  </si>
  <si>
    <t>Health promotion</t>
  </si>
  <si>
    <t>Gendy, Rathnayaka, Curtis, Stewardson, Yuce</t>
  </si>
  <si>
    <t>Future Prediction of Close Contacts in IoT-Based Contact Tracing System Using a New Real-Life Dataset</t>
  </si>
  <si>
    <t>IEEE J Biomed Health Inform</t>
  </si>
  <si>
    <t>2388-2399</t>
  </si>
  <si>
    <t>10.1109/JBHI.2023.3331943</t>
  </si>
  <si>
    <t>Outbreaks (contact tracing)</t>
  </si>
  <si>
    <t>Georgescu, Moldovanu, Iticescu, Calmuc, Calmuc, Topa, Moraru</t>
  </si>
  <si>
    <t>Assessing and forecasting water quality in the Danube River by using neural network approaches</t>
  </si>
  <si>
    <t>Sci Total Environ</t>
  </si>
  <si>
    <t>10.1016/j.scitotenv.2023.162998</t>
  </si>
  <si>
    <t>Ghanimi, Ayasrah, Jadala, T C, K, B</t>
  </si>
  <si>
    <t>An Innovative Artificial Intelligence Based Decision Making System for Public Health Crisis Virtual Reality Rehabilitation</t>
  </si>
  <si>
    <t>Journal of Machine and Computing</t>
  </si>
  <si>
    <t>561-575</t>
  </si>
  <si>
    <t>10.53759/7669/jmc202505044</t>
  </si>
  <si>
    <t>Giabbanelli, MacEwan</t>
  </si>
  <si>
    <t>Leveraging Artificial Intelligence and Participatory Modeling to Support Paradigm Shifts in Public Health: An Application to Obesity and Evidence-Based Policymaking</t>
  </si>
  <si>
    <t>10.3390/info15020115</t>
  </si>
  <si>
    <t>Hoped this might be an include, but strugged to find any risks...</t>
  </si>
  <si>
    <t>Giansanti</t>
  </si>
  <si>
    <t>Artificial Intelligence in Public Health: Current Trends and Future Possibilities</t>
  </si>
  <si>
    <t>10.3390/ijerph191911907</t>
  </si>
  <si>
    <t>Giansanti, Costantini</t>
  </si>
  <si>
    <t>Artificial Intelligence in Public Health: Bridging Today's Trends with Tomorrow's Possibilities</t>
  </si>
  <si>
    <t>10.3390/bioengineering12060559</t>
  </si>
  <si>
    <t>Editorial</t>
  </si>
  <si>
    <t>Gingerich, Bielicki, Hood, Le, Rayo</t>
  </si>
  <si>
    <t>ML/AI, Data Science, and Exposure Science: Lessons Learned from Engagement with Communities and Public Health/Policy Planning for the Future</t>
  </si>
  <si>
    <t>Annals of Epidemiology</t>
  </si>
  <si>
    <t>10.1016/j.annepidem.2024.07.022</t>
  </si>
  <si>
    <t>Air pollution</t>
  </si>
  <si>
    <t>Goldsmith, Sun, Fried, Wing, Miller, Berhane</t>
  </si>
  <si>
    <t>The Emergence and Future of Public Health Data Science</t>
  </si>
  <si>
    <t>Public Health Rev</t>
  </si>
  <si>
    <t>https://doi.org/10.3389/phrs.2021.1604023</t>
  </si>
  <si>
    <t>Golinelli, Bucci, Toscano, Filicori, Fantini</t>
  </si>
  <si>
    <t>Real and predicted mortality under health spending constraints in Italy: a time trend analysis through artificial neural networks</t>
  </si>
  <si>
    <t>BMC Health Serv Res</t>
  </si>
  <si>
    <t>10.1186/s12913-018-3473-3</t>
  </si>
  <si>
    <t>Guikema</t>
  </si>
  <si>
    <t>Artificial Intelligence for Natural Hazards Risk Analysis: Potential, Challenges, and Research Needs</t>
  </si>
  <si>
    <t>Risk Anal</t>
  </si>
  <si>
    <t>1117-1123</t>
  </si>
  <si>
    <t>10.1111/risa.13476</t>
  </si>
  <si>
    <t>Natural hazards</t>
  </si>
  <si>
    <t>Gunnes, Loe, Kalseth</t>
  </si>
  <si>
    <t>Exploring the impact of information and communication technologies on loneliness and social isolation in community-dwelling older adults: a scoping review of reviews</t>
  </si>
  <si>
    <t>BMC Geriatr</t>
  </si>
  <si>
    <t>https://doi.org/10.1186/s12877-024-04837-1</t>
  </si>
  <si>
    <t>Guo, He, Li, Li, Meng, Hou, Liu, Chen</t>
  </si>
  <si>
    <t>Air Pollution Forecasting Using Artificial and Wavelet Neural Networks with Meteorological Conditions</t>
  </si>
  <si>
    <t>Aerosol and Air Quality Research</t>
  </si>
  <si>
    <t>1429-1439</t>
  </si>
  <si>
    <t>10.4209/aaqr.2020.03.0097</t>
  </si>
  <si>
    <t>Gupta, Gupta</t>
  </si>
  <si>
    <t>Tobacco control initiatives: current scenario and SWOT (strengths, weaknesses, opportunities and threats) analysis</t>
  </si>
  <si>
    <t>Discover Public Health</t>
  </si>
  <si>
    <t>https://doi.org/10.1186/s12982-025-00889-9</t>
  </si>
  <si>
    <t>Vague reference to AI and other modern technologies maybe improving smoking cessation interventions, but no uses of AI specifically</t>
  </si>
  <si>
    <t>Gwalani, Tiwari, O’Neill Ii, Mikler</t>
  </si>
  <si>
    <t>Creating contiguous service areas around points of dispensing for resource distribution during bio-emergencies</t>
  </si>
  <si>
    <t>GeoInformatica</t>
  </si>
  <si>
    <t>461-490</t>
  </si>
  <si>
    <t>https://doi.org/10.1007/s10707-022-00462-5</t>
  </si>
  <si>
    <t>Not AI (greedy heuristic algorithms aren't machine learning)</t>
  </si>
  <si>
    <t>Haley</t>
  </si>
  <si>
    <t>The Impact of Biometric Surveillance on Reducing Violent Crime: Strategies for Apprehending Criminals While Protecting the Innocent</t>
  </si>
  <si>
    <t>https://doi.org/10.3390/s25103160</t>
  </si>
  <si>
    <t>Criminality</t>
  </si>
  <si>
    <t>Hamel, Hersi, Kelly, Tricco, Straus, Wells, Pham, Hutton</t>
  </si>
  <si>
    <t>Guidance for using artificial intelligence for title and abstract screening while conducting knowledge syntheses</t>
  </si>
  <si>
    <t>BMC Med Res Methodol</t>
  </si>
  <si>
    <t>10.1186/s12874-021-01451-2</t>
  </si>
  <si>
    <t>Han, Lam, Li, Zhang</t>
  </si>
  <si>
    <t>A Domain-Specific Bayesian Deep-Learning Approach for Air Pollution Forecast</t>
  </si>
  <si>
    <t>IEEE Transactions on Big Data</t>
  </si>
  <si>
    <t>1034-1046</t>
  </si>
  <si>
    <t>10.1109/tbdata.2020.3005368</t>
  </si>
  <si>
    <t>Haneef, Delnord, Vernay, Bauchet, Gaidelyte, Van Oyen, Or, Perez-Gomez, Palmieri, Achterberg, Tijhuis, Zaletel, Mathis-Edenhofer, Majek, Haaheim, Tolonen, Gallay</t>
  </si>
  <si>
    <t>Innovative use of data sources: a cross-sectional study of data linkage and artificial intelligence practices across European countries</t>
  </si>
  <si>
    <t>Arch Public Health</t>
  </si>
  <si>
    <t>10.1186/s13690-020-00436-9</t>
  </si>
  <si>
    <t>Harrison, Butfield, Yarnoff, Yang</t>
  </si>
  <si>
    <t>Modeling the potential public health and economic impact of different COVID-19 booster dose vaccination strategies with an adapted vaccine in the United Kingdom</t>
  </si>
  <si>
    <t>Expert Rev Vaccines</t>
  </si>
  <si>
    <t>730-739</t>
  </si>
  <si>
    <t>10.1080/14760584.2024.2383343</t>
  </si>
  <si>
    <t>Hartung, Deng, Mall, Frangi, Emmert-Streib, Pham</t>
  </si>
  <si>
    <t>Editorial: Insights in AI: Medicine and public health 2022</t>
  </si>
  <si>
    <t>10.3389/frai.2023.1166426</t>
  </si>
  <si>
    <t>Hattab, Irrgang, Korber, Kuhnert, Ladewig</t>
  </si>
  <si>
    <t>The Way Forward to Embrace Artificial Intelligence in Public Health</t>
  </si>
  <si>
    <t>123-128</t>
  </si>
  <si>
    <t>10.2105/AJPH.2024.307888</t>
  </si>
  <si>
    <t>Ways to embrace AI (risk mitigation)</t>
  </si>
  <si>
    <t>Hocking, Parkinson, Adams, Molding Nielsen, Ang, de Carvalho Gomes</t>
  </si>
  <si>
    <t>Overcoming the challenges of using automated technologies for public health evidence synthesis</t>
  </si>
  <si>
    <t>Euro Surveill</t>
  </si>
  <si>
    <t>10.2807/1560-7917.ES.2023.28.45.2300183</t>
  </si>
  <si>
    <t>Hodge, Piatt, White, Gostin</t>
  </si>
  <si>
    <t>Public Health Legal Protections in an Era of Artificial Intelligence</t>
  </si>
  <si>
    <t>559-563</t>
  </si>
  <si>
    <t>10.2105/AJPH.2024.307619</t>
  </si>
  <si>
    <t>Risks only</t>
  </si>
  <si>
    <t>Holliday, Zhang</t>
  </si>
  <si>
    <t>Machine learning-enabled colorimetric sensors for foodborne pathogen detection</t>
  </si>
  <si>
    <t>Adv Food Nutr Res</t>
  </si>
  <si>
    <t>179-213</t>
  </si>
  <si>
    <t>10.1016/bs.afnr.2024.06.004</t>
  </si>
  <si>
    <t>Homayouni, Hong, Manda, Nanduri, Toby</t>
  </si>
  <si>
    <t>Editorial: Unleashing Innovation on Precision Public Health-Highlights From the MCBIOS and MAQC 2021 Joint Conference</t>
  </si>
  <si>
    <t>https://doi.org/10.3389/frai.2022.859700</t>
  </si>
  <si>
    <t>Homayouni, Manda, Tan, Qin</t>
  </si>
  <si>
    <t>Editorial: AI and data science in drug development and public health: Highlights from the MCBIOS 2022 conference</t>
  </si>
  <si>
    <t>10.3389/fdata.2023.1156811</t>
  </si>
  <si>
    <t>Hong, Slikker</t>
  </si>
  <si>
    <t>Integrating artificial intelligence with bioinformatics promotes public health</t>
  </si>
  <si>
    <t>Exp Biol Med (Maywood)</t>
  </si>
  <si>
    <t>1905-1907</t>
  </si>
  <si>
    <t>10.1177/15353702231223575</t>
  </si>
  <si>
    <t>Realizing Impact of Artificial Intelligence in Real World Enhances Public Health</t>
  </si>
  <si>
    <t>10.3389/ebm.2025.10700</t>
  </si>
  <si>
    <t>Hossain, Chowdhury, Khan, Ahmad, Brishty, Rahman, Rahman, Akter, Nitu, Koly, Haque, Mashrur, Imranuzzaman, Akhtar, Mahmud, Alam, Rahman</t>
  </si>
  <si>
    <t>Emerging Zoonotic Diseases: Epidemiology, Public Health Impact, and the Urgent Need for a Unified “One Health” Approach</t>
  </si>
  <si>
    <t>The Pakistan Veterinary Journal</t>
  </si>
  <si>
    <t>36 EP - 47</t>
  </si>
  <si>
    <t>10.29261/pakvetj/2025.115</t>
  </si>
  <si>
    <t>Houdou, El Badisy, Khomsi, Abdala, Abdulla, Najmi, Obtel, Belyamani, Ibrahimi, Khalis</t>
  </si>
  <si>
    <t>Interpretable Machine Learning Approaches for Forecasting and Predicting Air Pollution: A Systematic Review</t>
  </si>
  <si>
    <t>10.4209/aaqr.230151</t>
  </si>
  <si>
    <t>Hrust, Klaić, Križan, Antonić, Hercog</t>
  </si>
  <si>
    <t>Neural network forecasting of air pollutants hourly concentrations using optimised temporal averages of meteorological variables and pollutant concentrations</t>
  </si>
  <si>
    <t>Atmospheric Environment</t>
  </si>
  <si>
    <t>5588-5596</t>
  </si>
  <si>
    <t>10.1016/j.atmosenv.2009.07.048</t>
  </si>
  <si>
    <t>Hung, Baker, Campbell, Tang, Ahmadov, Romero-Alvarez, Li, Schnell</t>
  </si>
  <si>
    <t>Fire Intensity and spRead forecAst (FIRA): A Machine Learning Based Fire Spread Prediction Model for Air Quality Forecasting Application</t>
  </si>
  <si>
    <t>Geohealth</t>
  </si>
  <si>
    <t>e2024GH001253</t>
  </si>
  <si>
    <t>10.1029/2024GH001253</t>
  </si>
  <si>
    <t>Hyun Lim, Hersi, Krishnan, Montroy, Rook, Farrah, Chung, Stevens, Zafack, Wong, Forbes, Killikelly, Young, Tunis</t>
  </si>
  <si>
    <t>COVID-19 vaccine evidence monitoring assisted by artificial Intelligence: An emergency system implemented by the Public Health Agency of Canada to capture and describe the trajectory of evolving pandemic vaccine literature</t>
  </si>
  <si>
    <t>Vaccine X</t>
  </si>
  <si>
    <t>10.1016/j.jvacx.2024.100575</t>
  </si>
  <si>
    <t>Ibragimova, Phagava</t>
  </si>
  <si>
    <t>Editorial: Governance of emerging health-related technologies</t>
  </si>
  <si>
    <t>International Journal of Health Governance</t>
  </si>
  <si>
    <t>https://doi.org/10.1108/ijhg-03-2024-161</t>
  </si>
  <si>
    <t>Jaff</t>
  </si>
  <si>
    <t>The surge of spreading harmful information through digital technologies: a distressing reality in complex humanitarian emergencies</t>
  </si>
  <si>
    <t>Lancet Glob Health</t>
  </si>
  <si>
    <t>e821-e822</t>
  </si>
  <si>
    <t>https://doi.org/10.1016/S2214-109X(23)00207-3</t>
  </si>
  <si>
    <t>Jahani, Dehghanian, Takian</t>
  </si>
  <si>
    <t>ChatGPT and Refugee's Health: Innovative Solutions for Changing the Game</t>
  </si>
  <si>
    <t>Int J Public Health</t>
  </si>
  <si>
    <t>10.3389/ijph.2024.1607306</t>
  </si>
  <si>
    <t>Jain, Burke</t>
  </si>
  <si>
    <t>Falls Prevention Using AI and Remote Surveillance in Nursing Homes</t>
  </si>
  <si>
    <t>J Am Med Dir Assoc</t>
  </si>
  <si>
    <t>10.1016/j.jamda.2024.105082</t>
  </si>
  <si>
    <t>Falls</t>
  </si>
  <si>
    <t>Jardim, Rose, Ames, Echavez, Van de Velde, Muller</t>
  </si>
  <si>
    <t>Automating risk of bias assessment in systematic reviews: a real-time mixed methods comparison of human researchers to a machine learning system</t>
  </si>
  <si>
    <t>10.1186/s12874-022-01649-y</t>
  </si>
  <si>
    <t>Ji, Xie, Huang, Qian</t>
  </si>
  <si>
    <t>Forecasting the Suitability of Online Mental Health Information for Effective Self-Care Developing Machine Learning Classifiers Using Natural Language Features</t>
  </si>
  <si>
    <t>10.3390/ijerph181910048</t>
  </si>
  <si>
    <t>Predicting the suitability of mental health information is a bit too far away from practical public health</t>
  </si>
  <si>
    <t>Went back and forth on this one, but ultimately probably agree it's a bit of a stretch</t>
  </si>
  <si>
    <t>Kalyanam, Katsuki, G, Mackey</t>
  </si>
  <si>
    <t>Exploring trends of nonmedical use of prescription drugs and polydrug abuse in the Twittersphere using unsupervised machine learning</t>
  </si>
  <si>
    <t>Addict Behav</t>
  </si>
  <si>
    <t>289-295</t>
  </si>
  <si>
    <t>10.1016/j.addbeh.2016.08.019</t>
  </si>
  <si>
    <t>Kamel Boulos, Kwan, El Emam, Chung, Gao, Richardson</t>
  </si>
  <si>
    <t>Reconciling public health common good and individual privacy: new methods and issues in geoprivacy</t>
  </si>
  <si>
    <t>Int J Health Geogr</t>
  </si>
  <si>
    <t>10.1186/s12942-022-00300-9</t>
  </si>
  <si>
    <t>Kamitani, Koenig, Sullivan</t>
  </si>
  <si>
    <t>Transformative potential of artificial intelligence in US CDC HIV interventions: balancing innovation with health privacy</t>
  </si>
  <si>
    <t>AIDS</t>
  </si>
  <si>
    <t>1311-1321</t>
  </si>
  <si>
    <t>10.1097/QAD.0000000000004220</t>
  </si>
  <si>
    <t>Kang, Hanif, Mirza, Khan, Malik</t>
  </si>
  <si>
    <t>Machine learning in primary care: potential to improve public health</t>
  </si>
  <si>
    <t>J Med Eng Technol</t>
  </si>
  <si>
    <t>75-80</t>
  </si>
  <si>
    <t>10.1080/03091902.2020.1853839</t>
  </si>
  <si>
    <t>Khalemsky, Khalemsky, Lankenau, Ataiants, Roth, Marcu, Schwartz</t>
  </si>
  <si>
    <t>Predictive Dispatch of Volunteer First Responders: Algorithm Development and Validation</t>
  </si>
  <si>
    <t>JMIR Mhealth Uhealth</t>
  </si>
  <si>
    <t>e41551</t>
  </si>
  <si>
    <t>https://doi.org/10.2196/41551</t>
  </si>
  <si>
    <t>Khanna</t>
  </si>
  <si>
    <t>Artificial intelligence: contemporary applications and future compass</t>
  </si>
  <si>
    <t>Int Dent J</t>
  </si>
  <si>
    <t>269-272</t>
  </si>
  <si>
    <t>10.1922/IDJ_2422Khanna04</t>
  </si>
  <si>
    <t>Kianfar, Sartorius, Lau, Bergquist, Kiani</t>
  </si>
  <si>
    <t>The future of spatial epidemiology in the AI era: enhancing machine learning approaches with explicit spatial structure</t>
  </si>
  <si>
    <t>Geospat Health</t>
  </si>
  <si>
    <t>10.4081/gh.2025.1386</t>
  </si>
  <si>
    <t>Klausner</t>
  </si>
  <si>
    <t>Sexually Transmitted Disease Prevention, Community Engagement, and Innovation</t>
  </si>
  <si>
    <t>Sex Transm Dis</t>
  </si>
  <si>
    <t>585-586</t>
  </si>
  <si>
    <t>10.1097/OLQ.0000000000002035</t>
  </si>
  <si>
    <t>Kokki, Ammon</t>
  </si>
  <si>
    <t>Preparing Europe for future health threats and crises - key elements of the European Centre for Disease Prevention and Control's reinforced mandate</t>
  </si>
  <si>
    <t>https://doi.org/10.2807/1560-7917.ES.2023.28.3.2300033</t>
  </si>
  <si>
    <t>Kon, Pereira, Molina, Yip, Abisheganaden, Yip</t>
  </si>
  <si>
    <t>Unravelling ChatGPT's potential in summarising qualitative in-depth interviews</t>
  </si>
  <si>
    <t>Eye (Lond)</t>
  </si>
  <si>
    <t>354-358</t>
  </si>
  <si>
    <t>10.1038/s41433-024-03419-0</t>
  </si>
  <si>
    <t>Quali research</t>
  </si>
  <si>
    <t>Koo, Kwon, Bae, Yun, Choi, Yu, Wang, Koo, Lee, Choi, Lee</t>
  </si>
  <si>
    <t>A Development of PM2.5 Forecasting System in South Korea Using Chemical Transport Modeling and Machine Learning</t>
  </si>
  <si>
    <t>Asia-Pacific Journal of Atmospheric Sciences</t>
  </si>
  <si>
    <t>577-595</t>
  </si>
  <si>
    <t>10.1007/s13143-023-00314-8</t>
  </si>
  <si>
    <t>Kothari, Andreadis, Glynn, Lie-Tjauw, Isbell</t>
  </si>
  <si>
    <t>Readiness for Public Health Emergency Response: The Foundational Role of a Data Ecosystem</t>
  </si>
  <si>
    <t>Public Health Rep</t>
  </si>
  <si>
    <t>https://doi.org/10.1177/00333549231166450</t>
  </si>
  <si>
    <t>Kumar, Arjunaditya, Singh, Srinivasan, Hu</t>
  </si>
  <si>
    <t>AI-Powered Blockchain Technology for Public Health: A Contemporary Review, Open Challenges, and Future Research Directions</t>
  </si>
  <si>
    <t>10.3390/healthcare11010081</t>
  </si>
  <si>
    <t>Kuo, Fu</t>
  </si>
  <si>
    <t>Ozone response modeling to NOx and VOC emissions: Examining machine learning models</t>
  </si>
  <si>
    <t>Environ Int</t>
  </si>
  <si>
    <t>10.1016/j.envint.2023.107969</t>
  </si>
  <si>
    <t>Lacsa, Arroyo</t>
  </si>
  <si>
    <t>Navigating the path of AI integration in public health: challenges and opportunities</t>
  </si>
  <si>
    <t>e146-e147</t>
  </si>
  <si>
    <t>10.1093/pubmed/fdae117</t>
  </si>
  <si>
    <t>Leal Neto, Von Wyl</t>
  </si>
  <si>
    <t>Digital Transformation of Public Health for Noncommunicable Diseases: Narrative Viewpoint of Challenges and Opportunities</t>
  </si>
  <si>
    <t>e49575</t>
  </si>
  <si>
    <t>10.2196/49575</t>
  </si>
  <si>
    <t>Lee, Tyler, Veinot, Yakel</t>
  </si>
  <si>
    <t>Now Is the Time to Strengthen Government-Academic Data Infrastructures to Jump-Start Future Public Health Crisis Response</t>
  </si>
  <si>
    <t>e51880</t>
  </si>
  <si>
    <t>https://doi.org/10.2196/51880</t>
  </si>
  <si>
    <t>Levin, Budak</t>
  </si>
  <si>
    <t>Implementation of Public Health Policies and Integration of Artificial Intelligence and Social Media in Dental Traumatology-Cornerstones for Effective Dental Trauma Management</t>
  </si>
  <si>
    <t>Dent Traumatol</t>
  </si>
  <si>
    <t>607-611</t>
  </si>
  <si>
    <t>10.1111/edt.13013</t>
  </si>
  <si>
    <t>Li, Cheng, Wu, Wang, Tong, Zhang, Deng, Li</t>
  </si>
  <si>
    <t>Forecasting of bioaerosol concentration by a Back Propagation neural network model</t>
  </si>
  <si>
    <t>10.1016/j.scitotenv.2019.134315</t>
  </si>
  <si>
    <t>Li, Cheng, Wu, Wang, Tong, Zhang, Deng, Li, Gao</t>
  </si>
  <si>
    <t>An improved wavelet de-noising-based back propagation neural network model to forecast the bioaerosol concentration</t>
  </si>
  <si>
    <t>Aerosol Science and Technology</t>
  </si>
  <si>
    <t>352-360</t>
  </si>
  <si>
    <t>10.1080/02786826.2020.1846678</t>
  </si>
  <si>
    <t>Li, Wu, Liu, Qu, Xu, Kuang, Xu</t>
  </si>
  <si>
    <t>Analysis of food safety based on machine learning: A comprehensive review and future prospects</t>
  </si>
  <si>
    <t>10.1016/j.foodchem.2025.145170</t>
  </si>
  <si>
    <t>Liao, Tan, Zhang</t>
  </si>
  <si>
    <t>Surface Electromyography Combined with Artificial Intelligence in Predicting Neuromuscular Falls in the Elderly: A Narrative Review of Present Applications and Future Perspectives</t>
  </si>
  <si>
    <t>10.3390/healthcare13101204</t>
  </si>
  <si>
    <t>Liaqat, Mushtaq, Jamil, Mushtaq, Ali, Anwar, Raza, Aslam, Tariq, Hussain, Bakht, Bokhari</t>
  </si>
  <si>
    <t>Mobile Health Interventions: A Frontier for Mitigating the Global Burden of Cardiovascular Disease</t>
  </si>
  <si>
    <t>Cureus</t>
  </si>
  <si>
    <t>e62157</t>
  </si>
  <si>
    <t>https://doi.org/10.7759/cureus.62157</t>
  </si>
  <si>
    <t>Liberty, Bromage, Peter, Ihedioha, Alsalman, Odogwu</t>
  </si>
  <si>
    <t>Smart technology for public health: reshaping the future of food safety</t>
  </si>
  <si>
    <t>Food Control</t>
  </si>
  <si>
    <t>10.1016/j.foodcont.2025.111378</t>
  </si>
  <si>
    <t>Lieftink, Ribeiro, Kroon, Haringhuizen, Wong, van de Burgwal</t>
  </si>
  <si>
    <t>The potential of federated learning for public health purposes: a qualitative analysis of GDPR compliance, Europe, 2021</t>
  </si>
  <si>
    <t>10.2807/1560-7917.ES.2024.29.38.2300695</t>
  </si>
  <si>
    <t>Lilhore, Simaiya, Dalal, Faujdar</t>
  </si>
  <si>
    <t>Revolutionizing air quality forecasting: Fusion of state-of-the-art deep learning models for precise classification</t>
  </si>
  <si>
    <t>Urban Climate</t>
  </si>
  <si>
    <t>10.1016/j.uclim.2025.102308</t>
  </si>
  <si>
    <t>Lim, Jang</t>
  </si>
  <si>
    <t>Leveraging National Health Insurance Service Data for Public Health Research in Korea: Structure, Applications, and Future Directions</t>
  </si>
  <si>
    <t>J Korean Med Sci</t>
  </si>
  <si>
    <t>e111</t>
  </si>
  <si>
    <t>https://doi.org/10.3346/jkms.2025.40.e111</t>
  </si>
  <si>
    <t>Liu, Deng</t>
  </si>
  <si>
    <t>An enhanced hybrid ensemble deep learning approach for forecasting daily PM2.5</t>
  </si>
  <si>
    <t>Journal of Central South University</t>
  </si>
  <si>
    <t>2074-2083</t>
  </si>
  <si>
    <t>10.1007/s11771-022-5051-4</t>
  </si>
  <si>
    <t>Liu, Bensimon, Lu</t>
  </si>
  <si>
    <t>Frontiers of machine learning in smart food safety</t>
  </si>
  <si>
    <t>35-70</t>
  </si>
  <si>
    <t>10.1016/bs.afnr.2024.06.009</t>
  </si>
  <si>
    <t>Liu, Zhang, Wang, Bao, Fu, Wang</t>
  </si>
  <si>
    <t>Promoting active health with AI technologies: Current status and prospects of high-altitude therapy, simulated hypoxia, and LLM-driven lifestyle rehabilitation approaches</t>
  </si>
  <si>
    <t>Biosci Trends</t>
  </si>
  <si>
    <t>252-265</t>
  </si>
  <si>
    <t>10.5582/bst.2025.01105</t>
  </si>
  <si>
    <t>Obesity</t>
  </si>
  <si>
    <t>Lopez-Cortes, Manriquez-Troncoso, Kandalaft-Letelier, Cuadros-Orellana</t>
  </si>
  <si>
    <t>Machine learning and matrix-assisted laser desorption/ionization time-of-flight mass spectra for antimicrobial resistance prediction: A systematic review of recent advancements and future development</t>
  </si>
  <si>
    <t>J Chromatogr A</t>
  </si>
  <si>
    <t>10.1016/j.chroma.2024.465262</t>
  </si>
  <si>
    <t>Losch, Zuiderent-Jerak, Kunneman, Syurina, Bongers, Stein, Chan, Willems, Timen</t>
  </si>
  <si>
    <t>Capturing Emerging Experiential Knowledge for Vaccination Guidelines Through Natural Language Processing: Proof-of-Concept Study</t>
  </si>
  <si>
    <t>e44461</t>
  </si>
  <si>
    <t>10.2196/44461</t>
  </si>
  <si>
    <t>Love, Niu, Labay-Marquez</t>
  </si>
  <si>
    <t>Artificial Intelligence in Public Health Education: Navigating Ethical Challenges and Empowering the Next Generation of Professionals</t>
  </si>
  <si>
    <t>Health Promot Pract</t>
  </si>
  <si>
    <t>10.1177/15248399251320989</t>
  </si>
  <si>
    <t>Lu, Wang, Wang, Yan, Lam</t>
  </si>
  <si>
    <t>Potential assessment of a neural network model with PCA/RBF approach for forecasting pollutant trends in Mong Kok urban air, Hong Kong</t>
  </si>
  <si>
    <t>Environ Res</t>
  </si>
  <si>
    <t>79-87</t>
  </si>
  <si>
    <t>10.1016/j.envres.2003.11.003</t>
  </si>
  <si>
    <t>Lu, Liao, Lei</t>
  </si>
  <si>
    <t>Applying service design in public services: A scientometric review for innovations in public health and administration</t>
  </si>
  <si>
    <t>381-384</t>
  </si>
  <si>
    <t>https://doi.org/10.1109/MSIEID52046.2020.00081</t>
  </si>
  <si>
    <t>Healthcare settings (also limited AI outcomes)</t>
  </si>
  <si>
    <t>Lu, Christie, Nguyen, Freeman, Hsu</t>
  </si>
  <si>
    <t>Applications of Artificial Intelligence and Machine Learning in Disasters and Public Health Emergencies</t>
  </si>
  <si>
    <t>1674-1681</t>
  </si>
  <si>
    <t>10.1017/dmp.2021.125</t>
  </si>
  <si>
    <t>Emergencies</t>
  </si>
  <si>
    <t>Lu, Lee</t>
  </si>
  <si>
    <t>Innovative Geo-AI model: An enhance of outdoor PM estimations based on land use and outdoor environmental factors in a highly polluted area</t>
  </si>
  <si>
    <t>Chemosphere</t>
  </si>
  <si>
    <t>10.1016/j.chemosphere.2025.144178</t>
  </si>
  <si>
    <t>Luca, Campedelli, Centellegher, Tizzoni, Lepri</t>
  </si>
  <si>
    <t>Crime, inequality and public health: a survey of emerging trends in urban data science</t>
  </si>
  <si>
    <t>https://doi.org/10.3389/fdata.2023.1124526</t>
  </si>
  <si>
    <t>Luo, Lutsenko, Shulga, Levchenko, Lutsenko</t>
  </si>
  <si>
    <t>Construction Scheme of Innovative European Urban Digital Public Health Security System Based on Fuzzy Logic, Spectrum Analysis, and Cloud Computing</t>
  </si>
  <si>
    <t>Lecture Notes in Networks and Systems</t>
  </si>
  <si>
    <t>333-343</t>
  </si>
  <si>
    <t>10.1007/978-981-99-3243-6_26</t>
  </si>
  <si>
    <t>Luo, Chen, Zhu, Wang, Wang, Liu, Lyu, Wang, Wang, Chen</t>
  </si>
  <si>
    <t>Potential Roles of Large Language Models in the Production of Systematic Reviews and Meta-Analyses</t>
  </si>
  <si>
    <t>e56780</t>
  </si>
  <si>
    <t>10.2196/56780</t>
  </si>
  <si>
    <t>Luxton, Watson</t>
  </si>
  <si>
    <t>Intelligent virtual agents for current and emerging public health crises</t>
  </si>
  <si>
    <t>Resilient Health</t>
  </si>
  <si>
    <t>281-290</t>
  </si>
  <si>
    <t>10.1016/b978-0-443-18529-8.00022-6</t>
  </si>
  <si>
    <t>Luxton</t>
  </si>
  <si>
    <t>Technology ethics in healthcare delivery and public health: Current and emerging issues from the COVID-19 era</t>
  </si>
  <si>
    <t>193-203</t>
  </si>
  <si>
    <t>https://doi.org/10.1016/b978-0-443-18529-8.00015-9</t>
  </si>
  <si>
    <t>Mackey, Baur, Eysenbach</t>
  </si>
  <si>
    <t>Advancing Infodemiology in a Digital Intensive Era</t>
  </si>
  <si>
    <t>JMIR Infodemiology</t>
  </si>
  <si>
    <t>e37115</t>
  </si>
  <si>
    <t>https://doi.org/10.2196/37115</t>
  </si>
  <si>
    <t>Madan, Nair, Katariya, Mehta, Gogte</t>
  </si>
  <si>
    <t>Smart waste management and air pollution forecasting: Harnessing Internet of things and fully Elman neural network</t>
  </si>
  <si>
    <t>Waste Manag Res</t>
  </si>
  <si>
    <t>1193-1205</t>
  </si>
  <si>
    <t>10.1177/0734242X241313286</t>
  </si>
  <si>
    <t>Malik, Sircar, Bhat, Ansari, Pande, Kumar, Mathapati, Balasubramanian, Kaushik, Natesan, Ezzikouri, El Zowalaty, Dhama</t>
  </si>
  <si>
    <t>How artificial intelligence may help the Covid-19 pandemic: Pitfalls and lessons for the future</t>
  </si>
  <si>
    <t>Rev Med Virol</t>
  </si>
  <si>
    <t>10.1002/rmv.2205</t>
  </si>
  <si>
    <t>Mann, Barocas</t>
  </si>
  <si>
    <t>Bolstering the HIV Surveillance System Through Innovative Methods, Technologic Advances, and Community-Driven Solutions to Inform Intervention Efforts and End the Epidemic</t>
  </si>
  <si>
    <t>Curr HIV/AIDS Rep</t>
  </si>
  <si>
    <t>https://doi.org/10.1007/s11904-024-00720-1</t>
  </si>
  <si>
    <t>Actually thought this was ok in terms of PH context, but likely insufficient info that could be included</t>
  </si>
  <si>
    <t>Marcus, Sewell, Balzer, Krakower</t>
  </si>
  <si>
    <t>Artificial Intelligence and Machine Learning for HIV Prevention: Emerging Approaches to Ending the Epidemic</t>
  </si>
  <si>
    <t>10.1007/s11904-020-00490-6</t>
  </si>
  <si>
    <t>HIV prevention</t>
  </si>
  <si>
    <t>Marra, Langford, Nori, Bearman</t>
  </si>
  <si>
    <t>Revolutionizing antimicrobial stewardship, infection prevention, and public health with artificial intelligence: the middle path</t>
  </si>
  <si>
    <t>Antimicrob Steward Healthc Epidemiol</t>
  </si>
  <si>
    <t>e219</t>
  </si>
  <si>
    <t>10.1017/ash.2023.494</t>
  </si>
  <si>
    <t>Masood, Ahmad</t>
  </si>
  <si>
    <t>A review on emerging artificial intelligence (AI) techniques for air pollution forecasting: Fundamentals, application and performance</t>
  </si>
  <si>
    <t>Journal of Cleaner Production</t>
  </si>
  <si>
    <t>10.1016/j.jclepro.2021.129072</t>
  </si>
  <si>
    <t>Matenda, Rip, Marais, Williams</t>
  </si>
  <si>
    <t>Exploring the potential of hyperspectral imaging for microbial assessment of meat: A review</t>
  </si>
  <si>
    <t>Spectrochim Acta A Mol Biomol Spectrosc</t>
  </si>
  <si>
    <t>10.1016/j.saa.2024.124261</t>
  </si>
  <si>
    <t>Mathaba, Banza</t>
  </si>
  <si>
    <t>A comprehensive review on artificial intelligence in water treatment for optimization. Clean water now and the future</t>
  </si>
  <si>
    <t>J Environ Sci Health A Tox Hazard Subst Environ Eng</t>
  </si>
  <si>
    <t>1047-1060</t>
  </si>
  <si>
    <t>10.1080/10934529.2024.2309102</t>
  </si>
  <si>
    <t>McClure</t>
  </si>
  <si>
    <t>Intelligence in injury prevention: artificial and otherwise</t>
  </si>
  <si>
    <t>Inj Prev</t>
  </si>
  <si>
    <t>https://doi.org/10.1136/injuryprev-2020-043642</t>
  </si>
  <si>
    <t>McDaniel, Akwafuo, Urbanovsky, Mikler</t>
  </si>
  <si>
    <t>Benchmarking a fast, satisficing vehicle routing algorithm for public health emergency planning and response: "Good Enough for Jazz"</t>
  </si>
  <si>
    <t>PeerJ Comput Sci</t>
  </si>
  <si>
    <t>e1541</t>
  </si>
  <si>
    <t>10.7717/peerj-cs.1541</t>
  </si>
  <si>
    <t>McDaniel, Essien, Lefcourt, Zelleke, Sinha, Chellappa, Abadir</t>
  </si>
  <si>
    <t>Aging With Artificial Intelligence: How Technology Enhances Older Adults' Health and Independence</t>
  </si>
  <si>
    <t>J Gerontol A Biol Sci Med Sci</t>
  </si>
  <si>
    <t>10.1093/gerona/glaf086</t>
  </si>
  <si>
    <t>Aging</t>
  </si>
  <si>
    <t>Meng, Hand, Schichtel, Liu</t>
  </si>
  <si>
    <t>Space-time trends of PM(2.5) constituents in the conterminous United States estimated by a machine learning approach, 2005-2015</t>
  </si>
  <si>
    <t>Pt 2</t>
  </si>
  <si>
    <t>1137-1147</t>
  </si>
  <si>
    <t>10.1016/j.envint.2018.10.029</t>
  </si>
  <si>
    <t>Miller, Sehat, Jennings</t>
  </si>
  <si>
    <t>Leveraging AI for Public Health Communication: Opportunities and Risks</t>
  </si>
  <si>
    <t>J Public Health Manag Pract</t>
  </si>
  <si>
    <t>616-618</t>
  </si>
  <si>
    <t>10.1097/PHH.0000000000001986</t>
  </si>
  <si>
    <t>Communication</t>
  </si>
  <si>
    <t>Moore, Al-Tamimi, Freeman</t>
  </si>
  <si>
    <t>Investigating the Potential of a Conversational Agent (Phyllis) to Support Adolescent Health and Overcome Barriers to Physical Activity: Co-Design Study</t>
  </si>
  <si>
    <t>JMIR Form Res</t>
  </si>
  <si>
    <t>e51571</t>
  </si>
  <si>
    <t>10.2196/51571</t>
  </si>
  <si>
    <t>Physical activity</t>
  </si>
  <si>
    <t>Mu, Liao, Li, Qin, Yang</t>
  </si>
  <si>
    <t>IPSO-LSTM hybrid model for predicting online public opinion trends in emergencies</t>
  </si>
  <si>
    <t>e0292677</t>
  </si>
  <si>
    <t>10.1371/journal.pone.0292677</t>
  </si>
  <si>
    <t>China (and not really PH)</t>
  </si>
  <si>
    <t>Mwase, Patrick, Wolvaardt, Van Wyk, Junger, Wichmann</t>
  </si>
  <si>
    <t>Public health practice and artificial intelligence: views of future professionals</t>
  </si>
  <si>
    <t>Journal of Public Health</t>
  </si>
  <si>
    <t>1481-1489</t>
  </si>
  <si>
    <t>10.1007/s10389-023-02127-5</t>
  </si>
  <si>
    <t>South Africa</t>
  </si>
  <si>
    <t>Na, Cho, Geem, Kim</t>
  </si>
  <si>
    <t>Predicting future onset of depression among community dwelling adults in the Republic of Korea using a machine learning algorithm</t>
  </si>
  <si>
    <t>Neurosci Lett</t>
  </si>
  <si>
    <t>10.1016/j.neulet.2020.134804</t>
  </si>
  <si>
    <t>Individual risk prediction</t>
  </si>
  <si>
    <t>Naumova</t>
  </si>
  <si>
    <t>Who is responsible for AI-generated public health policies?</t>
  </si>
  <si>
    <t>J Public Health Policy</t>
  </si>
  <si>
    <t>517-522</t>
  </si>
  <si>
    <t>10.1057/s41271-023-00438-1</t>
  </si>
  <si>
    <t>Artificial intelligence and data analytics competencies for public health professionals</t>
  </si>
  <si>
    <t>407-412</t>
  </si>
  <si>
    <t>10.1057/s41271-024-00499-w</t>
  </si>
  <si>
    <t>Causal AI for public health research and policy: a journey back to the future</t>
  </si>
  <si>
    <t>10.1057/s41271-024-00541-x</t>
  </si>
  <si>
    <t>Nayak, Purohit, Shrivastava, Samuel, Harsh, Singhi</t>
  </si>
  <si>
    <t>A webinar training on digitally transforming the future of global public health</t>
  </si>
  <si>
    <t>Indian Journal of Public Health Research and Development</t>
  </si>
  <si>
    <t>299 EP - 303</t>
  </si>
  <si>
    <t>https://medicopublication.com/index.php/ijphrd/article/download/16560/14715/32506</t>
  </si>
  <si>
    <t>Ng Yin Ling, Zhu, Ang</t>
  </si>
  <si>
    <t>Artificial intelligence in myopia in children: current trends and future directions</t>
  </si>
  <si>
    <t>Curr Opin Ophthalmol</t>
  </si>
  <si>
    <t>463-471</t>
  </si>
  <si>
    <t>10.1097/ICU.0000000000001086</t>
  </si>
  <si>
    <t>Healthcare (myopia)</t>
  </si>
  <si>
    <t>Nguyen Hai, Meyer, McGuire, Nguyen Thi Hong, Nguyen Thi</t>
  </si>
  <si>
    <t>Frontier digital technology: Transforming noncommunicable disease prevention among youth</t>
  </si>
  <si>
    <t>Lancet Reg Health West Pac</t>
  </si>
  <si>
    <t>https://doi.org/10.1016/j.lanwpc.2022.100590</t>
  </si>
  <si>
    <t>Vietnam</t>
  </si>
  <si>
    <t>Nguyen, Lee, Rodriguez, Chahal, Freedman, Nazarian</t>
  </si>
  <si>
    <t>Addressing the growing burden of musculoskeletal diseases in the ageing US population: challenges and innovations</t>
  </si>
  <si>
    <t>Lancet Healthy Longev</t>
  </si>
  <si>
    <t>https://doi.org/10.1016/j.lanhl.2025.100707</t>
  </si>
  <si>
    <t>Nobles, Lall, Mathes, Neill</t>
  </si>
  <si>
    <t>Presyndromic surveillance for improved detection of emerging public health threats</t>
  </si>
  <si>
    <t>Sci Adv</t>
  </si>
  <si>
    <t>eabm4920</t>
  </si>
  <si>
    <t>10.1126/sciadv.abm4920</t>
  </si>
  <si>
    <t>Outbreak</t>
  </si>
  <si>
    <t>Noorbakhsh-Sabet, Zand, Zhang, Abedi</t>
  </si>
  <si>
    <t>Artificial Intelligence Transforms the Future of Health Care</t>
  </si>
  <si>
    <t>Am J Med</t>
  </si>
  <si>
    <t>795-801</t>
  </si>
  <si>
    <t>10.1016/j.amjmed.2019.01.017</t>
  </si>
  <si>
    <t>Healthcare (general)</t>
  </si>
  <si>
    <t>Ongesa, Ugwu, Ugwu, Alum, Eze, Basajja, Ugwu, Ogenyi, Okon, Ejemot-Nwadiaro</t>
  </si>
  <si>
    <t>Optimizing emergency response systems in urban health crises: A project management approach to public health preparedness and response</t>
  </si>
  <si>
    <t>Medicine (Baltimore)</t>
  </si>
  <si>
    <t>e41279</t>
  </si>
  <si>
    <t>10.1097/MD.0000000000041279</t>
  </si>
  <si>
    <t>Almost all non-AI, and the AI-related bit is mostly healthcare</t>
  </si>
  <si>
    <t>Onyejesi, Alsabri, Del Castillo Miranda, Aziz, Ram, Abady, Abdelbar</t>
  </si>
  <si>
    <t>Pediatric emergency disaster preparedness: a narrative review of global disparities, challenges, and policy solutions</t>
  </si>
  <si>
    <t>Int J Emerg Med</t>
  </si>
  <si>
    <t>https://doi.org/10.1186/s12245-025-00856-w</t>
  </si>
  <si>
    <t>Oon, Oon, Ayaz, Deng, Li, Song</t>
  </si>
  <si>
    <t>Waterborne pathogens detection technologies: advances, challenges, and future perspectives</t>
  </si>
  <si>
    <t>Front Microbiol</t>
  </si>
  <si>
    <t>10.3389/fmicb.2023.1286923</t>
  </si>
  <si>
    <t>Orang, Berke, Poljak, Greer, Rees, Ng</t>
  </si>
  <si>
    <t>Forecasting seasonal influenza activity in Canada-Comparing seasonal Auto-Regressive integrated moving average and artificial neural network approaches for public health preparedness</t>
  </si>
  <si>
    <t>Zoonoses Public Health</t>
  </si>
  <si>
    <t>304-313</t>
  </si>
  <si>
    <t>10.1111/zph.13114</t>
  </si>
  <si>
    <t>Disease forecasting (outbreak)</t>
  </si>
  <si>
    <t>Özüpak, Alpsalaz, Aslan</t>
  </si>
  <si>
    <t>Air Quality Forecasting Using Machine Learning: Comparative Analysis and Ensemble Strategies for Enhanced Prediction</t>
  </si>
  <si>
    <t>Water, Air, &amp; Soil Pollution</t>
  </si>
  <si>
    <t>10.1007/s11270-025-08122-8</t>
  </si>
  <si>
    <t>Paepae, Bokoro, Kyamakya</t>
  </si>
  <si>
    <t>From Fully Physical to Virtual Sensing for Water Quality Assessment: A Comprehensive Review of the Relevant State-of-the-Art</t>
  </si>
  <si>
    <t>10.3390/s21216971</t>
  </si>
  <si>
    <t>Pandian, Ragavan, Pandian, Kumaraguru, Subramanian</t>
  </si>
  <si>
    <t>Enhancing Public Health with Pharmacovigilance: Tools, Strategies, and Impacts</t>
  </si>
  <si>
    <t>Biomedical and Pharmacology Journal</t>
  </si>
  <si>
    <t>1147-1154</t>
  </si>
  <si>
    <t>10.13005/bpj/3158</t>
  </si>
  <si>
    <t>Pandya</t>
  </si>
  <si>
    <t>Towards Smarter Cities: IoT and AI Integration for Effective Air Quality Monitoring and Forecasting</t>
  </si>
  <si>
    <t>10.1109/ICDCECE65353.2025.11035511</t>
  </si>
  <si>
    <t>Park, Kim, Pachepsky, Choi, Cho, Jeon, Cho</t>
  </si>
  <si>
    <t>Development of a Nowcasting System Using Machine Learning Approaches to Predict Fecal Contamination Levels at Recreational Beaches in Korea</t>
  </si>
  <si>
    <t>1094-1102</t>
  </si>
  <si>
    <t>10.2134/jeq2017.11.0425</t>
  </si>
  <si>
    <t>Pollution on beaches</t>
  </si>
  <si>
    <t>Park, Ahn, Ahn, Ahn, Park, Kwon, Ahn, Yang</t>
  </si>
  <si>
    <t>Artificial Intelligence and Aging in Place: A Scoping Review of Current Applications and Future Directions</t>
  </si>
  <si>
    <t>Gerontologist</t>
  </si>
  <si>
    <t>10.1093/geront/gnaf130</t>
  </si>
  <si>
    <t>Pawar</t>
  </si>
  <si>
    <t>Future of Public Health in The Era of Artificial Intelligence</t>
  </si>
  <si>
    <t>National Journal of Community Medicine</t>
  </si>
  <si>
    <t>73-73</t>
  </si>
  <si>
    <t>10.55489/njcm.140220232876</t>
  </si>
  <si>
    <t>Healthcare, outbreaks</t>
  </si>
  <si>
    <t>Peek, Sujan, Scott</t>
  </si>
  <si>
    <t>Digital health and care: emerging from pandemic times</t>
  </si>
  <si>
    <t>https://doi.org/10.1136/bmjhci-2023-100861</t>
  </si>
  <si>
    <t>Pencina, McCall, Economou-Zavlanos</t>
  </si>
  <si>
    <t>A Federated Registration System for Artificial Intelligence in Health</t>
  </si>
  <si>
    <t>JAMA</t>
  </si>
  <si>
    <t>789-790</t>
  </si>
  <si>
    <t>https://doi.org/10.1001/jama.2024.14026</t>
  </si>
  <si>
    <t>Peng, Zhi, Ji, Ji, Tian</t>
  </si>
  <si>
    <t>Prediction Skill of Extended Range 2-m Maximum Air Temperature Probabilistic Forecasts Using Machine Learning Post-Processing Methods</t>
  </si>
  <si>
    <t>Atmosphere</t>
  </si>
  <si>
    <t>10.3390/atmos11080823</t>
  </si>
  <si>
    <t>Air temperature</t>
  </si>
  <si>
    <t>Pickering</t>
  </si>
  <si>
    <t>Trust, but Verify: Informed Consent, AI Technologies, and Public Health Emergencies</t>
  </si>
  <si>
    <t>10.3390/fi13050132</t>
  </si>
  <si>
    <t>Picornell, Hurtado, Antequera-Gomez, Barba-Gonzalez, Ruiz-Mata, de Galvez-Montanez, Recio, Trigo, Aldana-Montes, Navas-Delgado</t>
  </si>
  <si>
    <t>A deep learning LSTM-based approach for forecasting annual pollen curves: Olea and Urticaceae pollen types as a case study</t>
  </si>
  <si>
    <t>Comput Biol Med</t>
  </si>
  <si>
    <t>10.1016/j.compbiomed.2023.107706</t>
  </si>
  <si>
    <t>Pollen</t>
  </si>
  <si>
    <t>Pierson, Tsai</t>
  </si>
  <si>
    <t>Misaligned AI constitutes a growing public health threat</t>
  </si>
  <si>
    <t>BMJ</t>
  </si>
  <si>
    <t>10.1136/bmj.p1340</t>
  </si>
  <si>
    <t>Polling, Li, Cao, Verbeek, de Weger, Belmonte, De Linares, Willemse, de Boer, Gravendeel</t>
  </si>
  <si>
    <t>Neural networks for increased accuracy of allergenic pollen monitoring</t>
  </si>
  <si>
    <t>10.1038/s41598-021-90433-x</t>
  </si>
  <si>
    <t>Raza, Venkatesh, Kvedar</t>
  </si>
  <si>
    <t>Intelligent risk prediction in public health using wearable device data</t>
  </si>
  <si>
    <t>NPJ Digit Med</t>
  </si>
  <si>
    <t>10.1038/s41746-022-00701-x</t>
  </si>
  <si>
    <t>Healthcare (diagnosis)</t>
  </si>
  <si>
    <t>Ren, Yan, Zhao, Ma, Zabalza, Hussain, Luo, Dai, Zhao, Sheikh, Hussain, Li</t>
  </si>
  <si>
    <t>A Novel Intelligent Computational Approach to Model Epidemiological Trends and Assess the Impact of Non-Pharmacological Interventions for COVID-19</t>
  </si>
  <si>
    <t>3551-3563</t>
  </si>
  <si>
    <t>10.1109/JBHI.2020.3027987</t>
  </si>
  <si>
    <t>Resch, Kolokoussis, Hanny, Brovelli, Kamel Boulos</t>
  </si>
  <si>
    <t>The generative revolution: AI foundation models in geospatial health-applications, challenges and future research</t>
  </si>
  <si>
    <t>10.1186/s12942-025-00391-0</t>
  </si>
  <si>
    <t>General PH (geospatial)</t>
  </si>
  <si>
    <t>Rezaie, Panahi, Lee, Lee, Kim, Yoo, Lee</t>
  </si>
  <si>
    <t>Radon potential mapping in Jangsu-gun, South Korea using probabilistic and deep learning algorithms</t>
  </si>
  <si>
    <t>Environ Pollut</t>
  </si>
  <si>
    <t>Pt B</t>
  </si>
  <si>
    <t>10.1016/j.envpol.2021.118385</t>
  </si>
  <si>
    <t>Rilkoff, Struck, Ziegler, Faye, Paquette, Buckeridge</t>
  </si>
  <si>
    <t>Innovations in public health surveillance: An overview of novel use of data and analytic methods</t>
  </si>
  <si>
    <t>93-101</t>
  </si>
  <si>
    <t>10.14745/ccdr.v50i34a02</t>
  </si>
  <si>
    <t>Rizwan Abid, Ur Rahman, Khalid</t>
  </si>
  <si>
    <t>Emerging Trends and Applications of Cyber Security and Artificial Intelligence Tools in Detecting Food Frauds</t>
  </si>
  <si>
    <t>Food Reviews International</t>
  </si>
  <si>
    <t>2388-2405</t>
  </si>
  <si>
    <t>10.1080/87559129.2025.2493738</t>
  </si>
  <si>
    <t>Rodrigues, Madeiro, Marques</t>
  </si>
  <si>
    <t>Enhancing Health and Public Health through Machine Learning: Decision Support for Smarter Choices</t>
  </si>
  <si>
    <t>10.3390/bioengineering10070792</t>
  </si>
  <si>
    <t>Healthcare or diagnosis</t>
  </si>
  <si>
    <t>Rubeis, Sixsmith</t>
  </si>
  <si>
    <t>Editorial: Topical Collection "Ethical and Societal Implications of AgeTech"</t>
  </si>
  <si>
    <t>Sci Eng Ethics</t>
  </si>
  <si>
    <t>https://doi.org/10.1007/s11948-024-00521-0</t>
  </si>
  <si>
    <t>These aging ones are really tricky! But again, AI use here feels very focussed on independent living which would be in the social care remit more than PH</t>
  </si>
  <si>
    <t>Rugji, Erol, Tasci, Musa, Hamadani, Gundemir, Karalliu, Siddiqui</t>
  </si>
  <si>
    <t>Utilization of AI - reshaping the future of food safety, agriculture and food security - a critical review</t>
  </si>
  <si>
    <t>Crit Rev Food Sci Nutr</t>
  </si>
  <si>
    <t>5136-5180</t>
  </si>
  <si>
    <t>10.1080/10408398.2024.2430749</t>
  </si>
  <si>
    <t>Sadri, Fraser</t>
  </si>
  <si>
    <t>The role of innovative technologies in reducing health system inequity</t>
  </si>
  <si>
    <t>Healthc Manage Forum</t>
  </si>
  <si>
    <t>101-107</t>
  </si>
  <si>
    <t>https://doi.org/10.1177/08404704231207509</t>
  </si>
  <si>
    <t>Sagar, Kolluru, Jaiswal, Kumavat, Hole, Kumar</t>
  </si>
  <si>
    <t>Machine Learning and Artificial Intelligence for Predictive Modeling in Antimicrobial Resistance Data Sets, Challenges, and Future Directions</t>
  </si>
  <si>
    <t>10.1109/ICSSES64899.2025.11009316</t>
  </si>
  <si>
    <t>Saleem, Al-Ghamdi, Alassafi, AlGhamdi</t>
  </si>
  <si>
    <t>Machine Learning, Deep Learning, and Mathematical Models to Analyze Forecasting and Epidemiology of COVID-19: A Systematic Literature Review</t>
  </si>
  <si>
    <t>10.3390/ijerph19095099</t>
  </si>
  <si>
    <t>Sallam, Salim, Barakat, Al-Tammemi</t>
  </si>
  <si>
    <t>ChatGPT applications in medical, dental, pharmacy, and public health education: A descriptive study highlighting the advantages and limitations</t>
  </si>
  <si>
    <t>Narra J</t>
  </si>
  <si>
    <t>10.52225/narra.v3i1.103</t>
  </si>
  <si>
    <t>Asking ChatGPT what it can do for PH education</t>
  </si>
  <si>
    <t>Samal, Babu, Das</t>
  </si>
  <si>
    <t>Multi-directional temporal convolutional artificial neural network for PM2.5 forecasting with missing values: A deep learning approach</t>
  </si>
  <si>
    <t>10.1016/j.uclim.2021.100800</t>
  </si>
  <si>
    <t>Sanci</t>
  </si>
  <si>
    <t>The Integration of Innovative Technologies to Support Improving Adolescent and Young Adult Health</t>
  </si>
  <si>
    <t>J Adolesc Health</t>
  </si>
  <si>
    <t>2S</t>
  </si>
  <si>
    <t>S1-S2</t>
  </si>
  <si>
    <t>https://doi.org/10.1016/j.jadohealth.2020.05.017</t>
  </si>
  <si>
    <t>Scharlach, Wonsikiewicz</t>
  </si>
  <si>
    <t>Digitale Zukunft im ÖGD: Das NLGA stärkt die Kommunikation mit Bürger*innen durch einen KI-basierten Chatbot und Daten-Dashboards</t>
  </si>
  <si>
    <t>Das Gesundheitswesen</t>
  </si>
  <si>
    <t>S 01</t>
  </si>
  <si>
    <t>S100-S100</t>
  </si>
  <si>
    <t>10.1055/s-0045-1802095</t>
  </si>
  <si>
    <t>Shaffer, Alenichev, Faure</t>
  </si>
  <si>
    <t>The Gates Foundation's new AI initiative: attempting to leapfrog global health inequalities?</t>
  </si>
  <si>
    <t>10.1136/bmjgh-2023-013874</t>
  </si>
  <si>
    <t>Shams, Choi, Singh, Ghahremanloo, Momeni, Park</t>
  </si>
  <si>
    <t>Innovative approaches for accurate ozone prediction and health risk analysis in South Korea: The combined effectiveness of deep learning and AirQ</t>
  </si>
  <si>
    <t>10.1016/j.scitotenv.2024.174158</t>
  </si>
  <si>
    <t>Shams, Jokar, Jahanbin, Rahmanian</t>
  </si>
  <si>
    <t>Public concerns about human metapneumovirus: insights from Google search trends, X social networks, and web news mining to enhance public health communication</t>
  </si>
  <si>
    <t>10.1186/s12889-025-24017-z</t>
  </si>
  <si>
    <t>Considered excluding since this is in relation to outbreak management. But probably ok...</t>
  </si>
  <si>
    <t>Sharma, Deo, Prasad, Parisi</t>
  </si>
  <si>
    <t>A hybrid air quality early-warning framework: An hourly forecasting model with online sequential extreme learning machines and empirical mode decomposition algorithms</t>
  </si>
  <si>
    <t>10.1016/j.scitotenv.2019.135934</t>
  </si>
  <si>
    <t>Sharma, Deo, Soar, Prasad, Parisi, Raj</t>
  </si>
  <si>
    <t>Novel hybrid deep learning model for satellite based PM10 forecasting in the most polluted Australian hotspots</t>
  </si>
  <si>
    <t>10.1016/j.atmosenv.2022.119111</t>
  </si>
  <si>
    <t>Sharma</t>
  </si>
  <si>
    <t>Innovative uses of social media in public health and future applications</t>
  </si>
  <si>
    <t>Effective Use of Social Media in Public Health</t>
  </si>
  <si>
    <t>341-349</t>
  </si>
  <si>
    <t>https://doi.org/10.1016/b978-0-323-95630-7.00011-1</t>
  </si>
  <si>
    <t>Shausan, Nazarathy, Dyda</t>
  </si>
  <si>
    <t>Emerging data inputs for infectious diseases surveillance and decision making</t>
  </si>
  <si>
    <t>Front Digit Health</t>
  </si>
  <si>
    <t>10.3389/fdgth.2023.1131731</t>
  </si>
  <si>
    <t>Sheath, Castañeda, Bempong, Raviglione, Machalaba, Pepper, Vayena, Ray, Wernli, Escher, Grey, Elger, Helbing, Kleineberg, Beran, Miranda, Huffman, Hersch, Andayi, Thumbi, D’Acremont, Hartley, Zinsstag, Larus, Rodríguez Martínez, Guerin, Merson, Ngyuen, Rühli, Geissbuhler, Salathé, Bolon, Boehme, Berkley, Valleron, Keiser, Kaiser, Eckerle, Utzinger, Flahault</t>
  </si>
  <si>
    <t>Precision global health: a roadmap for augmented action</t>
  </si>
  <si>
    <t>Journal of Public Health and Emergency</t>
  </si>
  <si>
    <t>https://doi.org/10.21037/jphe.2020.01.01</t>
  </si>
  <si>
    <t>Shi, Peng, Lin, Ma, Qi</t>
  </si>
  <si>
    <t>Perception Research of Artificial Intelligence in Environmental Public Health Physiotherapy Nursing for the Elderly</t>
  </si>
  <si>
    <t>J Environ Public Health</t>
  </si>
  <si>
    <t>10.1155/2022/2124710</t>
  </si>
  <si>
    <t>Siegel, Levin, Kranzler, Gibson</t>
  </si>
  <si>
    <t>Do Longitudinal Trends in Tobacco 21-Related Media Coverage Correlate with Policy Support? an Exploratory Analysis Using Supervised and Unsupervised Machine Learning Methods</t>
  </si>
  <si>
    <t>Health Commun</t>
  </si>
  <si>
    <t>29-38</t>
  </si>
  <si>
    <t>10.1080/10410236.2020.1816282</t>
  </si>
  <si>
    <t>Simmons, Bruce, Thomas, Lacey, Marsh, Rosenberg, Duval</t>
  </si>
  <si>
    <t>Exploring potential of AI usage in the knowledge and evidence services of a public health body: a working group approach</t>
  </si>
  <si>
    <t>10.1101/2024.07.08.24310046</t>
  </si>
  <si>
    <t>Preprint of #4218</t>
  </si>
  <si>
    <t>Exploring the potential of artificial intelligence usage in the knowledge and evidence services of a public health body: A working group approach</t>
  </si>
  <si>
    <t>IFLA Journal</t>
  </si>
  <si>
    <t>750-765</t>
  </si>
  <si>
    <t>10.1177/03400352251342513</t>
  </si>
  <si>
    <t>Full text from preprint</t>
  </si>
  <si>
    <t>Simpson, Adams, Brugman, Conners</t>
  </si>
  <si>
    <t>Detecting Novel and Emerging Drug Terms Using Natural Language Processing: A Social Media Corpus Study</t>
  </si>
  <si>
    <t>e2</t>
  </si>
  <si>
    <t>10.2196/publichealth.7726</t>
  </si>
  <si>
    <t>Sivaraman, Proescholdbell, Ezzell, Shanahan</t>
  </si>
  <si>
    <t>Characterizing Opioid Overdoses Using Emergency Medical Services Data : A Case Definition Algorithm Enhanced by Machine Learning</t>
  </si>
  <si>
    <t>1_suppl</t>
  </si>
  <si>
    <t>62S-71S</t>
  </si>
  <si>
    <t>https://doi.org/10.1177/00333549211026802</t>
  </si>
  <si>
    <t>Soroushianfar, Asgari, Afzali, Falahat, Mansoor Baghahi, Haratizadeh, Khalili-Tanha, Nazari</t>
  </si>
  <si>
    <t>Application of Bioinformatics and Machine Learning Tools in Food Safety</t>
  </si>
  <si>
    <t>Curr Nutr Rep</t>
  </si>
  <si>
    <t>10.1007/s13668-025-00657-w</t>
  </si>
  <si>
    <t>Soyster, Ashlock, Fisher</t>
  </si>
  <si>
    <t>Pooled and person-specific machine learning models for predicting future alcohol consumption, craving, and wanting to drink: A demonstration of parallel utility</t>
  </si>
  <si>
    <t>Psychol Addict Behav</t>
  </si>
  <si>
    <t>296-306</t>
  </si>
  <si>
    <t>10.1037/adb0000666</t>
  </si>
  <si>
    <t>Steindorf, K, Stollenwerk, Cevidanes, Barandika, Vazquez, Garcia-Perez, Aguiar</t>
  </si>
  <si>
    <t>Forecasting invasive mosquito abundance in the Basque Country, Spain using machine learning techniques</t>
  </si>
  <si>
    <t>Parasit Vectors</t>
  </si>
  <si>
    <t>10.1186/s13071-025-06733-y</t>
  </si>
  <si>
    <t>Mosquito abundance!</t>
  </si>
  <si>
    <t>Stevens, Acic, Rhea</t>
  </si>
  <si>
    <t>Natural Language Processing Insight into LGBTQ+ Youth Mental Health During the COVID-19 Pandemic: Longitudinal Content Analysis of Anxiety-Provoking Topics and Trends in Emotion in LGBTeens Microcommunity Subreddit</t>
  </si>
  <si>
    <t>e29029</t>
  </si>
  <si>
    <t>10.2196/29029</t>
  </si>
  <si>
    <t>Identifying mental health issues in people on reddit</t>
  </si>
  <si>
    <t>Stickley</t>
  </si>
  <si>
    <t>The editor is not the author: artificial intelligence and public health publishing</t>
  </si>
  <si>
    <t>Perspect Public Health</t>
  </si>
  <si>
    <t>182-183</t>
  </si>
  <si>
    <t>10.1177/17579139231191897</t>
  </si>
  <si>
    <t>Editorial asking AI to state how AI could help PH</t>
  </si>
  <si>
    <t>Strahovnik, Miklavčič, Centa</t>
  </si>
  <si>
    <t>Etični vidiki uporabe algoritemskega odločanja in ostalih sistemov UI v času pandemij oz. izrednih razmer</t>
  </si>
  <si>
    <t>Bogoslovni vestnik</t>
  </si>
  <si>
    <t>321-334</t>
  </si>
  <si>
    <t>10.34291/BV2020/02/Strahovnik</t>
  </si>
  <si>
    <t>Mostly healthcare-related (also in Slovenian)</t>
  </si>
  <si>
    <t>Stranieri, Venkatraman, Minicz, Zarnegar, Firmin, Balasubramanian, Jelinek</t>
  </si>
  <si>
    <t>Emerging point of care devices and artificial intelligence: Prospects and challenges for public health</t>
  </si>
  <si>
    <t>Smart Health</t>
  </si>
  <si>
    <t>10.1016/j.smhl.2022.100279</t>
  </si>
  <si>
    <t>Suarjana, Sudirham, Salam, Aditama</t>
  </si>
  <si>
    <t>Artificial intelligence in public health: the potential and ethical considerations of artificial intelligence in public health</t>
  </si>
  <si>
    <t>e834-e835</t>
  </si>
  <si>
    <t>10.1093/pubmed/fdad116</t>
  </si>
  <si>
    <t>Healthcare &amp; outbreak</t>
  </si>
  <si>
    <t>Subramaniam, Raju, Ganesan, Rajavel, Chenniappan, Prakash, Pramanik, Basak, Dixit</t>
  </si>
  <si>
    <t>Artificial Intelligence Technologies for Forecasting Air Pollution and Human Health: A Narrative Review</t>
  </si>
  <si>
    <t>Sustainability</t>
  </si>
  <si>
    <t>10.3390/su14169951</t>
  </si>
  <si>
    <t>Sufian, Varadarajan, Niu</t>
  </si>
  <si>
    <t>Enhancing prediction and analysis of UK road traffic accident severity using AI: Integration of machine learning, econometric techniques, and time series forecasting in public health research</t>
  </si>
  <si>
    <t>Heliyon</t>
  </si>
  <si>
    <t>e28547</t>
  </si>
  <si>
    <t>10.1016/j.heliyon.2024.e28547</t>
  </si>
  <si>
    <t>Sung, Hopper</t>
  </si>
  <si>
    <t>Co-evolution of epidemiology and artificial intelligence: challenges and opportunities</t>
  </si>
  <si>
    <t>Int J Epidemiol</t>
  </si>
  <si>
    <t>969-973</t>
  </si>
  <si>
    <t>10.1093/ije/dyad089</t>
  </si>
  <si>
    <t>Tahernejad, Sahebi, Abadi, Safari</t>
  </si>
  <si>
    <t>Application of artificial intelligence in triage in emergencies and disasters: a systematic review</t>
  </si>
  <si>
    <t>10.1186/s12889-024-20447-3</t>
  </si>
  <si>
    <t>Seems very focussed on supporting demand for healthcare in emergencies (can't remember if this is in or out!)</t>
  </si>
  <si>
    <t>Talias, Lamnisos, Heraclides</t>
  </si>
  <si>
    <t>Editorial: Data science and health economics in precision public health</t>
  </si>
  <si>
    <t>https://doi.org/10.3389/fpubh.2022.960282</t>
  </si>
  <si>
    <t>Tang, Huang, Li, Xu</t>
  </si>
  <si>
    <t>Artificial intelligence plays an important role in containing public health emergencies</t>
  </si>
  <si>
    <t>Infect Control Hosp Epidemiol</t>
  </si>
  <si>
    <t>869-870</t>
  </si>
  <si>
    <t>10.1017/ice.2020.103</t>
  </si>
  <si>
    <t>China (and healthcare/COVID-19)</t>
  </si>
  <si>
    <t>Thakkar, Slikker, Yiannas, Silva, Blais, Chng, Liu, Adholeya, Pappalardo, Soares, Beeler, Whelan, Roberts, Borlak, Hugas, Torrecilla-Salinas, Girard, Diamond, Verloo, Panda, Rose, Jornet, Furuhama, Fang, Kwegyir-Afful, Heintz, Arvidson, Burgos, Horst, Tong</t>
  </si>
  <si>
    <t>Artificial intelligence and real-world data for drug and food safety - A regulatory science perspective</t>
  </si>
  <si>
    <t>Regul Toxicol Pharmacol</t>
  </si>
  <si>
    <t>10.1016/j.yrtph.2023.105388</t>
  </si>
  <si>
    <t>Food &amp; drug safety</t>
  </si>
  <si>
    <t>Thakkar, Spinardi, Kyaw, Yang, Mendoza, Ozbilgili, Taysi, Dodd, Yarnoff, Oh</t>
  </si>
  <si>
    <t>Modelling the Potential Public Health Impact of Different COVID-19 Vaccination Strategies with an Adapted Vaccine in Singapore</t>
  </si>
  <si>
    <t>16-26</t>
  </si>
  <si>
    <t>10.1080/14760584.2023.2290931</t>
  </si>
  <si>
    <t>Not AI</t>
  </si>
  <si>
    <t>Thornton, Carlson, Wiesner</t>
  </si>
  <si>
    <t>Predicting emerging chemical content in consumer products using machine learning</t>
  </si>
  <si>
    <t>10.1016/j.scitotenv.2022.154849</t>
  </si>
  <si>
    <t>Chemicals in products</t>
  </si>
  <si>
    <t>Thorpe, Chunara, Roberts, Pantaleo, Irvine, Conderino, Li, Hsieh, Gourevitch, Levine, Ofrane, Spoer</t>
  </si>
  <si>
    <t>Building Public Health Surveillance 3.0: Emerging Timely Measures of Physical, Economic, and Social Environmental Conditions Affecting Health</t>
  </si>
  <si>
    <t>1436-1445</t>
  </si>
  <si>
    <t>10.2105/AJPH.2022.306917</t>
  </si>
  <si>
    <t>Topalovic, Tasic, Petrovic, Vlahovic, Radenkovic, Smiciklas</t>
  </si>
  <si>
    <t>Unveiling the potential of a novel portable air quality platform for assessment of fine and coarse particulate matter: in-field testing, calibration, and machine learning insights</t>
  </si>
  <si>
    <t>Environ Monit Assess</t>
  </si>
  <si>
    <t>10.1007/s10661-024-13069-0</t>
  </si>
  <si>
    <t>Tsai, Wu, Wu, Yue</t>
  </si>
  <si>
    <t>Editorial for the special issue on "Transforming public health through artificial intelligence, machine learning and internet of things"</t>
  </si>
  <si>
    <t>Socioecon Plann Sci</t>
  </si>
  <si>
    <t>10.1016/j.seps.2022.101267</t>
  </si>
  <si>
    <t>Tudor, Sova</t>
  </si>
  <si>
    <t>Mining Google Trends data for nowcasting and forecasting colorectal cancer (CRC) prevalence</t>
  </si>
  <si>
    <t>e1518</t>
  </si>
  <si>
    <t>https://doi.org/10.7717/peerj-cs.1518</t>
  </si>
  <si>
    <t>Uddin, Feng, Xu</t>
  </si>
  <si>
    <t>Health Communication on the Internet: Promoting Public Health and Exploring Disparities in the Generative AI Era</t>
  </si>
  <si>
    <t>e66032</t>
  </si>
  <si>
    <t>10.2196/66032</t>
  </si>
  <si>
    <t>Upreti, Singh, Nagpal</t>
  </si>
  <si>
    <t>Towards a Healthier Future: The Transformative Role of AI in Promoting Good Health and Well-being (SDG-3)</t>
  </si>
  <si>
    <t>CEUR Workshop Proceedings</t>
  </si>
  <si>
    <t>57-64</t>
  </si>
  <si>
    <t>Usmani, Saboor, Haris, Khan, Park</t>
  </si>
  <si>
    <t>Latest Research Trends in Fall Detection and Prevention Using Machine Learning: A Systematic Review</t>
  </si>
  <si>
    <t>10.3390/s21155134</t>
  </si>
  <si>
    <t>Utunen, Staubitz, George, Zhao, Serth, Tokar</t>
  </si>
  <si>
    <t>Scale Up Multilingualism in Health Emergency Learning: Developing an Automated Transcription and Translation Tool</t>
  </si>
  <si>
    <t>Studies in Health Technology and Informatics</t>
  </si>
  <si>
    <t>408-412</t>
  </si>
  <si>
    <t>https://doi.org/10.3233/SHTI230162</t>
  </si>
  <si>
    <t>The tool connects to AI services to provide translations, which feels a step removed from an include (noting that "translations" are already included in this review)</t>
  </si>
  <si>
    <t>Valput, Navares, Aznarte</t>
  </si>
  <si>
    <t>Forecasting hourly $${\hbox {NO}_{2}}$$ concentrations by ensembling neural networks and mesoscale models</t>
  </si>
  <si>
    <t>Neural Computing and Applications</t>
  </si>
  <si>
    <t>9331-9342</t>
  </si>
  <si>
    <t>10.1007/s00521-019-04442-z</t>
  </si>
  <si>
    <t>Velmovitsky, Bevilacqua, Alencar, Cowan, Morita</t>
  </si>
  <si>
    <t>Convergence of Precision Medicine and Public Health Into Precision Public Health: Toward a Big Data Perspective</t>
  </si>
  <si>
    <t>https://doi.org/10.3389/fpubh.2021.561873</t>
  </si>
  <si>
    <t>Some risks, but no specific public health uses of AI, beyond vague "use it to analyse big data" - to do what, and how?</t>
  </si>
  <si>
    <t>Verma, Ranga, Vishwakarma</t>
  </si>
  <si>
    <t>BREATH-Net: a novel deep learning framework for NO(2) prediction using bi-directional encoder with transformer</t>
  </si>
  <si>
    <t>10.1007/s10661-024-12455-y</t>
  </si>
  <si>
    <t>Villanueva-Miranda, Xie, Xiao</t>
  </si>
  <si>
    <t>Sentiment analysis in public health: a systematic review of the current state, challenges, and future directions</t>
  </si>
  <si>
    <t>10.3389/fpubh.2025.1609749</t>
  </si>
  <si>
    <t>Sentiment analysis</t>
  </si>
  <si>
    <t>Vinodhini, Prabu, Prashanthy, Rajmohan, Bharathwaj, Sindhu, Dhamodhar, Suganya</t>
  </si>
  <si>
    <t>Growth Trends of Artificial Intelligence in Public Health: A Scientometric Analysis</t>
  </si>
  <si>
    <t>NeuroQuantology</t>
  </si>
  <si>
    <t>316 EP - 324</t>
  </si>
  <si>
    <t>https://www.neuroquantology.com/open-access/Growth+Trends+of+Artificial+Intelligence+in+Public+Health%253A+A+Scientometric+Analysis_7726/</t>
  </si>
  <si>
    <t>Bibliometric</t>
  </si>
  <si>
    <t>Wang, Wu, Li</t>
  </si>
  <si>
    <t>An Improved Genetic Algorithm for Location Allocation Problem with Grey Theory in Public Health Emergencies</t>
  </si>
  <si>
    <t>10.3390/ijerph19159752</t>
  </si>
  <si>
    <t>Webster, Neal</t>
  </si>
  <si>
    <t>What's artificial intelligence (AI) got to do with it-inequality and public health?</t>
  </si>
  <si>
    <t>207-208</t>
  </si>
  <si>
    <t>10.1093/pubmed/fdae052</t>
  </si>
  <si>
    <t>Wegener, J, Kramer, Schmidt, Borgnakke</t>
  </si>
  <si>
    <t>Co-Designing a Conversational Agent With Older Adults With Chronic Obstructive Pulmonary Disease Who Age in Place: Qualitative Study</t>
  </si>
  <si>
    <t>JMIR Hum Factors</t>
  </si>
  <si>
    <t>e63222</t>
  </si>
  <si>
    <t>https://doi.org/10.2196/63222</t>
  </si>
  <si>
    <t>Healthcare - possible include, but feels too much like the chatbot would replace clinical care, rather than public health</t>
  </si>
  <si>
    <t>Had similar thoughts to you, but ultimately agreed that this one is probably closer aligned to clinical management with 'PH extras'</t>
  </si>
  <si>
    <t>Wei, Wang, Li, Kondragunta, Anenberg, Wang, Zhang, Diner, Hand, Lyapustin, Kahn, Colarco, da Silva, Ichoku</t>
  </si>
  <si>
    <t>Long-term mortality burden trends attributed to black carbon and PM(2.5) from wildfire emissions across the continental USA from 2000 to 2020: a deep learning modelling study</t>
  </si>
  <si>
    <t>Lancet Planet Health</t>
  </si>
  <si>
    <t>e963-e975</t>
  </si>
  <si>
    <t>10.1016/S2542-5196(23)00235-8</t>
  </si>
  <si>
    <t>Wei, Gu, Cao, Sun, Wei, Li, Fly, Gu, Yao, Sun</t>
  </si>
  <si>
    <t>Evaluation of the potential value of artificial intelligence (AI) in public health using fluoride intake as the example</t>
  </si>
  <si>
    <t>Ecotoxicol Environ Saf</t>
  </si>
  <si>
    <t>10.1016/j.ecoenv.2025.117805</t>
  </si>
  <si>
    <t>Asking ChatGPT questions about PH</t>
  </si>
  <si>
    <t>Wesson, Hswen, Valdes, Stojanovski, Handley</t>
  </si>
  <si>
    <t>Risks and Opportunities to Ensure Equity in the Application of Big Data Research in Public Health</t>
  </si>
  <si>
    <t>Annu Rev Public Health</t>
  </si>
  <si>
    <t>59-78</t>
  </si>
  <si>
    <t>10.1146/annurev-publhealth-051920-110928</t>
  </si>
  <si>
    <t>Williams, Chaturvedi, Urman, Waterman, Gabriel</t>
  </si>
  <si>
    <t>Artificial Intelligence and a Pandemic: an Analysis of the Potential Uses and Drawbacks</t>
  </si>
  <si>
    <t>J Med Syst</t>
  </si>
  <si>
    <t>10.1007/s10916-021-01705-y</t>
  </si>
  <si>
    <t>Wolfenden, Williams, Kingsland, Yoong, Nathan, Sutherland, Wiggers</t>
  </si>
  <si>
    <t>Improving the impact of public health service delivery and research: a decision tree to aid evidence-based public health practice and research</t>
  </si>
  <si>
    <t>Aust N Z J Public Health</t>
  </si>
  <si>
    <t>331-332</t>
  </si>
  <si>
    <t>10.1111/1753-6405.13023</t>
  </si>
  <si>
    <t>Wood</t>
  </si>
  <si>
    <t>Trend-attribute forecasting of hourly PM2.5 trends in fifteen cities of Central England applying optimized machine learning feature selection</t>
  </si>
  <si>
    <t>J Environ Manage</t>
  </si>
  <si>
    <t>10.1016/j.jenvman.2024.120561</t>
  </si>
  <si>
    <t>Wu, Lin</t>
  </si>
  <si>
    <t>Daily urban air quality index forecasting based on variational mode decomposition, sample entropy and LSTM neural network</t>
  </si>
  <si>
    <t>Sustainable Cities and Society</t>
  </si>
  <si>
    <t>10.1016/j.scs.2019.101657</t>
  </si>
  <si>
    <t>Wu, Hsia, Kow, Chang, Chang</t>
  </si>
  <si>
    <t>High-spatiotemporal-resolution PM2.5 forecasting by hybrid deep learning models with ensembled massive heterogeneous monitoring data</t>
  </si>
  <si>
    <t>10.1016/j.jclepro.2023.139825</t>
  </si>
  <si>
    <t>Xia, Sun, Wang, Zhang, Kamal, Jasimuddin, Islam</t>
  </si>
  <si>
    <t>Emergency medical supplies scheduling during public health emergencies: algorithm design based on AI techniques</t>
  </si>
  <si>
    <t>International Journal of Production Research</t>
  </si>
  <si>
    <t>628-650</t>
  </si>
  <si>
    <t>10.1080/00207543.2023.2267680</t>
  </si>
  <si>
    <t>Yang, B, Murphy, Choset, Christensen, S, Dario, Goldberg, Ikuta, Jacobstein, Kragic, Taylor, McNutt</t>
  </si>
  <si>
    <t>Combating COVID-19-The role of robotics in managing public health and infectious diseases</t>
  </si>
  <si>
    <t>Sci Robot</t>
  </si>
  <si>
    <t>10.1126/scirobotics.abb5589</t>
  </si>
  <si>
    <t>Yang, Chen, Wu, Wu, Yang</t>
  </si>
  <si>
    <t>Forecasting of the Prevalence of Dementia Using the LSTM Neural Network in Taiwan</t>
  </si>
  <si>
    <t>Mathematics</t>
  </si>
  <si>
    <t>10.3390/math9050488</t>
  </si>
  <si>
    <t>Yang, Tang, Hao, Wang</t>
  </si>
  <si>
    <t>A Novel Framework for Forecasting, Evaluation and Early-Warning for the Influence of PM10 on Public Health</t>
  </si>
  <si>
    <t>10.3390/atmos12081020</t>
  </si>
  <si>
    <t>Yang, Chen, Yang, Chuang</t>
  </si>
  <si>
    <t>Analysis and Forecasting of Air Pollution on Nitrogen Dioxide and Sulfur Dioxide Using Deep Learning</t>
  </si>
  <si>
    <t>IEEE Access</t>
  </si>
  <si>
    <t>165236-165252</t>
  </si>
  <si>
    <t>10.1109/access.2024.3494263</t>
  </si>
  <si>
    <t>Yoga Ratnam</t>
  </si>
  <si>
    <t>Generative artificial intelligence in public health research and scientific communication: A narrative review of real applications and future directions</t>
  </si>
  <si>
    <t>Digit Health</t>
  </si>
  <si>
    <t>10.1177/20552076251362070</t>
  </si>
  <si>
    <t>Yu, Yao, Zhang, Victorio Ramos, Rodriguez-Saona, Wang</t>
  </si>
  <si>
    <t>Sources, advances, and future prospects of screening food contaminants in plant-based foods by vibrational spectroscopy combined with machine learning</t>
  </si>
  <si>
    <t>Trends in Food Science &amp; Technology</t>
  </si>
  <si>
    <t>10.1016/j.tifs.2025.105017</t>
  </si>
  <si>
    <t>Zaini, Ean, Ahmed, Malek</t>
  </si>
  <si>
    <t>A systematic literature review of deep learning neural network for time series air quality forecasting</t>
  </si>
  <si>
    <t>Environ Sci Pollut Res Int</t>
  </si>
  <si>
    <t>4958-4990</t>
  </si>
  <si>
    <t>10.1007/s11356-021-17442-1</t>
  </si>
  <si>
    <t>Zeng, Sun, Li</t>
  </si>
  <si>
    <t>Multimodal negative sentiment recognition of online public opinion on public health emergencies based on graph convolutional networks and ensemble learning</t>
  </si>
  <si>
    <t>Information Processing &amp; Management</t>
  </si>
  <si>
    <t>10.1016/j.ipm.2023.103378</t>
  </si>
  <si>
    <t>Zewdie, Lary, Levetin, Garuma</t>
  </si>
  <si>
    <t>Applying Deep Neural Networks and Ensemble Machine Learning Methods to Forecast Airborne Ambrosia Pollen</t>
  </si>
  <si>
    <t>10.3390/ijerph16111992</t>
  </si>
  <si>
    <t>Zhang</t>
  </si>
  <si>
    <t>Research on the Application of Computer Artificial Intelligence Technology in the Response Mechanism of Emergency Logistics System</t>
  </si>
  <si>
    <t>676-680</t>
  </si>
  <si>
    <t>10.1109/AEECA55500.2022.9918994</t>
  </si>
  <si>
    <t>Zhang, Hou, Zhang, Yao, Zhang</t>
  </si>
  <si>
    <t>Detecting Social Media Rumor Debunking Effectiveness During Public Health Emergencies: An Interpretable Machine Learning Approach</t>
  </si>
  <si>
    <t>Science Communication</t>
  </si>
  <si>
    <t>23-56</t>
  </si>
  <si>
    <t>10.1177/10755470241261323</t>
  </si>
  <si>
    <t>COVID-19 and China</t>
  </si>
  <si>
    <t>Zhang, Zhang, Zhao, Yang, Liang</t>
  </si>
  <si>
    <t>Multi-frequency spatial-temporal graph neural network for short-term metro OD demand prediction during public health emergencies</t>
  </si>
  <si>
    <t>Transportation</t>
  </si>
  <si>
    <t>10.1007/s11116-025-10582-0</t>
  </si>
  <si>
    <t>Transport</t>
  </si>
  <si>
    <t>Zheng, Hu</t>
  </si>
  <si>
    <t>Early Warning Method for Public Health Emergency Under Artificial Neural Network in the Context of Deep Learning</t>
  </si>
  <si>
    <t>Front Psychol</t>
  </si>
  <si>
    <t>10.3389/fpsyg.2021.594031</t>
  </si>
  <si>
    <t>Zheng, Peng</t>
  </si>
  <si>
    <t>The impact of public health emergency governance based on artificial intelligence</t>
  </si>
  <si>
    <t>Journal of Intelligent Systems</t>
  </si>
  <si>
    <t>891-901</t>
  </si>
  <si>
    <t>10.1515/jisys-2022-0065</t>
  </si>
  <si>
    <t>Zhong, Xiao, Wang, Yang, Lu, Zheng, Jiang, Rao, Luo, Huang</t>
  </si>
  <si>
    <t>Identifying influence factors and thresholds of the next day's pollen concentration in different seasons using interpretable machine learning</t>
  </si>
  <si>
    <t>10.1016/j.scitotenv.2024.173430</t>
  </si>
  <si>
    <t>PDF 1</t>
  </si>
  <si>
    <t>PDF 2</t>
  </si>
  <si>
    <t>PH Context</t>
  </si>
  <si>
    <t>Type of report</t>
  </si>
  <si>
    <t>Type of AI</t>
  </si>
  <si>
    <t>{Anghel, 2020 #4235}</t>
  </si>
  <si>
    <t>Review</t>
  </si>
  <si>
    <t>Machine learning</t>
  </si>
  <si>
    <t>{McDaniel, 2025 #4114}</t>
  </si>
  <si>
    <t>Commentary</t>
  </si>
  <si>
    <t>Not specified</t>
  </si>
  <si>
    <t>{Park, 2025 #4134}</t>
  </si>
  <si>
    <t>{Abdelouahed, 2025 #3954}</t>
  </si>
  <si>
    <t>Machine Translation models</t>
  </si>
  <si>
    <t>{Awan, 2024 #3973}</t>
  </si>
  <si>
    <t>Natural language processing</t>
  </si>
  <si>
    <t>{Baclic, 2020 #3976}</t>
  </si>
  <si>
    <t>{Bharel, 2024 #3982}</t>
  </si>
  <si>
    <t>GenAI</t>
  </si>
  <si>
    <t>{Chassang, 2025 #3999}</t>
  </si>
  <si>
    <t>{Chun, 2021 #4090}</t>
  </si>
  <si>
    <t>Primary study</t>
  </si>
  <si>
    <t>{Edinger, 2023 #4027}</t>
  </si>
  <si>
    <t>{Kamitani, 2025 #4070}</t>
  </si>
  <si>
    <t>Editorial review</t>
  </si>
  <si>
    <t>Deep learning, genAI</t>
  </si>
  <si>
    <t>{Leal Neto, 2024 #4081}</t>
  </si>
  <si>
    <t>{Losch, 2023 #4096}</t>
  </si>
  <si>
    <t>Machine learning, natural language processing</t>
  </si>
  <si>
    <t>{Marcus, 2020 #4108}</t>
  </si>
  <si>
    <t>Chatbots</t>
  </si>
  <si>
    <t>{Marra, 2023 #4109}</t>
  </si>
  <si>
    <t>{Miller, 2024 #4116}</t>
  </si>
  <si>
    <t>AI, chatbots</t>
  </si>
  <si>
    <t>{Shams, 2025 #4155}</t>
  </si>
  <si>
    <t>Deep learning</t>
  </si>
  <si>
    <t>{Uddin, 2025 #4182}</t>
  </si>
  <si>
    <t>{Villanueva-Miranda, 2025 #4187}</t>
  </si>
  <si>
    <t>Machine learning, deep learning, natural language processing, large language models</t>
  </si>
  <si>
    <t>{Yoga Ratnam, 2025 #4203}</t>
  </si>
  <si>
    <t>{Zeng, 2023 #4206}</t>
  </si>
  <si>
    <t>Education</t>
  </si>
  <si>
    <t>Not specified, machine learning</t>
  </si>
  <si>
    <t>{Love, 2025 #4097}</t>
  </si>
  <si>
    <t>{Ali Maher, 2024 #4106}</t>
  </si>
  <si>
    <t>{Ali Maher, 2025 #4105}</t>
  </si>
  <si>
    <t>{Azzolina, 2023 #4241}</t>
  </si>
  <si>
    <t>{Fant, 2022 #4032}</t>
  </si>
  <si>
    <t>{Lu, 2022 #4099}</t>
  </si>
  <si>
    <t>{McDaniel, 2023 #4113}</t>
  </si>
  <si>
    <t>Receiving-staging-storing-distributing (RSSD) algorithm</t>
  </si>
  <si>
    <t>{Tahernejad, 2024 #4174}</t>
  </si>
  <si>
    <t>AI-assisted devices and machine learning</t>
  </si>
  <si>
    <t>{Xia, 2023 #4198}</t>
  </si>
  <si>
    <t>Review and primary study</t>
  </si>
  <si>
    <t>Ant colony algorithm</t>
  </si>
  <si>
    <t>{Zhang, 2022 #4210}</t>
  </si>
  <si>
    <t>Evidence reviews</t>
  </si>
  <si>
    <t>{Chai, 2021 #3995}</t>
  </si>
  <si>
    <t>Deep learning, natural language processing</t>
  </si>
  <si>
    <t>{Dobolyi, 2024 #4022}</t>
  </si>
  <si>
    <t>{Hamel, 2021 #4047}</t>
  </si>
  <si>
    <t>Guidance</t>
  </si>
  <si>
    <t>{Hyun Lim, 2024 #4063}</t>
  </si>
  <si>
    <t>{Jardim, 2022 #4066}</t>
  </si>
  <si>
    <t>{Luo, 2024 #4101}</t>
  </si>
  <si>
    <t>Large language models</t>
  </si>
  <si>
    <t>{Simmons, 2025 #4218}</t>
  </si>
  <si>
    <t>Machine learning, large language models</t>
  </si>
  <si>
    <t>{Ali, 2024 #3960}</t>
  </si>
  <si>
    <t>Forecasting</t>
  </si>
  <si>
    <t>Machine learning (ARIMA)</t>
  </si>
  <si>
    <t>{Ali, 2025 #3961}</t>
  </si>
  <si>
    <t>{Ayub, 2024 #3975}</t>
  </si>
  <si>
    <t>{Çolak, 2025 #4008}</t>
  </si>
  <si>
    <t>{Dritsakis, 2024 #4276}</t>
  </si>
  <si>
    <t>{Esmaeilyfard, 2025 #4029}</t>
  </si>
  <si>
    <t>{Feretzakis, 2024 #4033}</t>
  </si>
  <si>
    <t>{Resch, 2025 #4144}</t>
  </si>
  <si>
    <t>{Soyster, 2022 #4166}</t>
  </si>
  <si>
    <t>{Steindorf, 2025 #4167}</t>
  </si>
  <si>
    <t>{Tudor, 2023 #4409}</t>
  </si>
  <si>
    <t>Machine learning (ARIMA, ANN)</t>
  </si>
  <si>
    <t>{Yang, 2021 #4201}</t>
  </si>
  <si>
    <t>Interventions</t>
  </si>
  <si>
    <t>{Alotaibi, 2022 #3964}</t>
  </si>
  <si>
    <t>Machine learning / AI</t>
  </si>
  <si>
    <t>{An, 2023 #3966}</t>
  </si>
  <si>
    <t>{Ayenigbara, 2024 #3974}</t>
  </si>
  <si>
    <t>{Bamashmous, 2025 #3977}</t>
  </si>
  <si>
    <t>{Bauer, 2021 #3979}</t>
  </si>
  <si>
    <t>{Bharat, 2021 #3981}</t>
  </si>
  <si>
    <t>{Cochlin, 2024 #4007}</t>
  </si>
  <si>
    <t>{Cordeiro, 2024 #4010}</t>
  </si>
  <si>
    <t>{Gao, 2025 #4036}</t>
  </si>
  <si>
    <t>VR/AR</t>
  </si>
  <si>
    <t>{Khalemsky, 2023 #4320}</t>
  </si>
  <si>
    <t>Machine learning (random forest, neural network)</t>
  </si>
  <si>
    <t>{Liu, 2025 #4094}</t>
  </si>
  <si>
    <t>{Moore, 2024 #4117}</t>
  </si>
  <si>
    <t>Public Health Organisations</t>
  </si>
  <si>
    <t>{Dalvi, 2025 #4014}</t>
  </si>
  <si>
    <t>{Hattab, 2025 #4052}</t>
  </si>
  <si>
    <t>{Kon, 2025 #4076}</t>
  </si>
  <si>
    <t>{Arifuzzaman, 2024 #3970}</t>
  </si>
  <si>
    <t>Surveillance</t>
  </si>
  <si>
    <t>{Dubey, 2025 #4024}</t>
  </si>
  <si>
    <t>UK</t>
  </si>
  <si>
    <t>2025 World Bank Economies</t>
  </si>
  <si>
    <t>England</t>
  </si>
  <si>
    <t>LOW-INCOME ECONOMIES ($1,145 OR LESS)</t>
  </si>
  <si>
    <t>Afghanistan,Burkina Faso,Burundi,Central African Republic,Chad,Congo,Eritrea,Ethiopia,Gambia,Guinea-Bissau,North Korea,Liberia,Madagascar,Malawi,Mali,Mozambique,Niger,Rwanda,Sierra Leone,Somalia,South Sudan,Sudan,Syrian Arab Republic,Syria,Togo,Uganda,Yemen</t>
  </si>
  <si>
    <t>Wales</t>
  </si>
  <si>
    <t>LOWER-MIDDLE INCOME ECONOMIES ($1,146 TO $4,515)</t>
  </si>
  <si>
    <t>Angola,Bangladesh,Benin,Bhutan,Bolivia,Cabo Verde,Cambodia,Cameroon,Comoros,Congo,Côte d'Ivoire,Cote d'Ivoire,Ivory coast,Djibouti,Egypt,Eswatini,Ghana,Guinea,Haiti,Honduras,India,Jordan,Kenya,Kiribati,Kyrgyz Republic,Kygryzstan,Lao,Laos,Lebanon,Lesotho,Mauritania,Micronesia,Morocco,Myanmar,Nepal,Nicaragua,Nigeria,Pakistan,Papua New Guinea,Philippines,Samoa,São Tomé,Principe,Senegal,Solomon Islands,Sri Lanka,Tajikistan,Tanzania,Timor-Leste,Tunisia,Uzbekistan,Vanuatu,Vietnam,West Bank,Gaza,Zambia,Zimbabwe</t>
  </si>
  <si>
    <t>Scotland</t>
  </si>
  <si>
    <t>UPPER-MIDDLE-INCOME ECONOMIES ($4,516 TO $14,005)</t>
  </si>
  <si>
    <t>Albania,Algeria,Argentina,Armenia,Azerbaijan,Belarus,Belize,Bosnia,Herzegovina,Botswana,Brazil,China,Colombia,Costa Rica,Cuba,Dominica,Dominican Republic  ,Ecuador,El Salvador,Equatorial Guinea,Fiji,Gabon,Georgia,Grenada,Guatemala,Indonesia,Iran,Iraq,Jamaica,Kazakhstan,Kosovo,Libya,Malaysia,Maldives,Marshall Islands,Mauritius,Mexico,Moldova,Mongolia,Montenegro,Namibia,North Macedonia,Paraguay,Peru,Serbia,South Africa,St. Lucia,St. Vincent,Grenadines,Suriname,Thailand,Tonga,Türkiye,Turkey,Turkmenistan,Tuvalu,Ukraine</t>
  </si>
  <si>
    <t>Northern Ireland</t>
  </si>
  <si>
    <t>HIGH-INCOME ECONOMIES ($14,006 OR MORE)</t>
  </si>
  <si>
    <t>American Samoa,Andorra,Antigua,Barbuda,Aruba,Australia,Austria,Bahamas,Bahrain,Barbados,Belgium,Bermuda,British Virgin Islands ,Brunei,Bulgaria,Canada,Cayman Islands ,Channel Islands ,Chile,Croatia,Curaçao,Cyprus,Czech Republic, Czechia,Denmark,Estonia,Faroe Islands,Finland,France,French Polynesia,Germany,Gibraltar,Greece,Greenland,Guam,Guyana,Hong Kong,Hungary,Iceland,Ireland,Isle of Man,Israel,Italy,Japan,Korea,Kuwait,Latvia,Liechtenstein,Lithuania,Luxembourg,Macao,Malta,Monaco,Nauru,Netherlands,New Caledonia,New Zealand ,Northern Mariana Islands,Norway,Oman,Palau,Panama,Poland,Portugal,Puerto Rico,Qatar,Romania,Russian Federation,Russia,San Marino,Saudi Arabia,Seychelles,Singapore,Sint Maarten,Slovak Republic,Slovenia,Spain,Kitts and Nevis,St. Martin,saint martin,Sweden,Switzerland,Taiwan,Trinidad,Tobago,Turks,Caicos,United Arab Emirates,United Kingdom,United States,Uruguay,Virgin Islands,UAE,UK,USA</t>
  </si>
  <si>
    <t>Albania</t>
  </si>
  <si>
    <t>Europe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</si>
  <si>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</si>
  <si>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</si>
  <si>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</si>
  <si>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</si>
  <si>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</si>
  <si>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</si>
  <si>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</si>
  <si>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Cyprus</t>
  </si>
  <si>
    <t>Czech</t>
  </si>
  <si>
    <t>Denmark</t>
  </si>
  <si>
    <t>European Union</t>
  </si>
  <si>
    <t>Estonia</t>
  </si>
  <si>
    <t>Faroe Islands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</si>
  <si>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</si>
  <si>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</si>
  <si>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</si>
  <si>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</si>
  <si>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</si>
  <si>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</si>
  <si>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</si>
  <si>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</si>
  <si>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</si>
  <si>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</si>
  <si>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</si>
  <si>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</si>
  <si>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</si>
  <si>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</si>
  <si>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</si>
  <si>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</si>
  <si>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</si>
  <si>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</si>
  <si>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</si>
  <si>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</si>
  <si>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</si>
  <si>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</si>
  <si>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</si>
  <si>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</si>
  <si>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</si>
  <si>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</si>
  <si>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</si>
  <si>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</si>
  <si>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</si>
  <si>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</si>
  <si>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The Netherlands</t>
  </si>
  <si>
    <t>Türkiye</t>
  </si>
  <si>
    <t>Ukraine</t>
  </si>
  <si>
    <t>Afghanistan</t>
  </si>
  <si>
    <t>Asia</t>
  </si>
  <si>
    <t>Armenia</t>
  </si>
  <si>
    <t>Azerbaijan</t>
  </si>
  <si>
    <t>Bahrain</t>
  </si>
  <si>
    <t>Bangladesh</t>
  </si>
  <si>
    <t>Bhutan</t>
  </si>
  <si>
    <t>Brunei</t>
  </si>
  <si>
    <t>Cambodia</t>
  </si>
  <si>
    <t>China</t>
  </si>
  <si>
    <t>North Korea</t>
  </si>
  <si>
    <t>Georgia</t>
  </si>
  <si>
    <t>Hong Kong</t>
  </si>
  <si>
    <t>India</t>
  </si>
  <si>
    <t>Indonesia</t>
  </si>
  <si>
    <t>Iran</t>
  </si>
  <si>
    <t>Iraq</t>
  </si>
  <si>
    <t>Israel</t>
  </si>
  <si>
    <t>Japan</t>
  </si>
  <si>
    <t>Jordan</t>
  </si>
  <si>
    <t>Kazakhstan</t>
  </si>
  <si>
    <t>Korea</t>
  </si>
  <si>
    <t>Kuwait</t>
  </si>
  <si>
    <t>Kyrgyzstan</t>
  </si>
  <si>
    <t>Laos</t>
  </si>
  <si>
    <t>Lebanon</t>
  </si>
  <si>
    <t>Malaysia</t>
  </si>
  <si>
    <t>Maldives</t>
  </si>
  <si>
    <t>Mongolia</t>
  </si>
  <si>
    <t>Myanmar</t>
  </si>
  <si>
    <t>Nepal</t>
  </si>
  <si>
    <t>Oman</t>
  </si>
  <si>
    <t>Pakistan</t>
  </si>
  <si>
    <t>Palestine</t>
  </si>
  <si>
    <t>Philippines</t>
  </si>
  <si>
    <t>Qatar</t>
  </si>
  <si>
    <t>South Korea</t>
  </si>
  <si>
    <t>Saudi Arabia</t>
  </si>
  <si>
    <t>Singapore</t>
  </si>
  <si>
    <t>Sri Lanka</t>
  </si>
  <si>
    <t>Syria</t>
  </si>
  <si>
    <t>Taiwan</t>
  </si>
  <si>
    <t>Tajikistan</t>
  </si>
  <si>
    <t>Thailand</t>
  </si>
  <si>
    <t>Timor-Leste</t>
  </si>
  <si>
    <t>Turkmenistan</t>
  </si>
  <si>
    <t>UAE</t>
  </si>
  <si>
    <t>United Arab Emirates</t>
  </si>
  <si>
    <t>Uzbekistan</t>
  </si>
  <si>
    <t>Yemen</t>
  </si>
  <si>
    <t>Algeria</t>
  </si>
  <si>
    <t>Africa</t>
  </si>
  <si>
    <t>Angola</t>
  </si>
  <si>
    <t>Benin</t>
  </si>
  <si>
    <t>Botswana</t>
  </si>
  <si>
    <t>Burundi</t>
  </si>
  <si>
    <t>Cameroon</t>
  </si>
  <si>
    <t>Cape Verde</t>
  </si>
  <si>
    <t>Chad</t>
  </si>
  <si>
    <t>Comoros</t>
  </si>
  <si>
    <t>Congo</t>
  </si>
  <si>
    <t>Cote d'lvoire</t>
  </si>
  <si>
    <t>Djibouti</t>
  </si>
  <si>
    <t>Egypt</t>
  </si>
  <si>
    <t>Equatorial Guinea</t>
  </si>
  <si>
    <t>Eritrea</t>
  </si>
  <si>
    <t>Ethiopia</t>
  </si>
  <si>
    <t>Gabon</t>
  </si>
  <si>
    <t>Gambia</t>
  </si>
  <si>
    <t>Ghana</t>
  </si>
  <si>
    <t>Guinea</t>
  </si>
  <si>
    <t>Guinea 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</si>
  <si>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</si>
  <si>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</si>
  <si>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</si>
  <si>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</si>
  <si>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</si>
  <si>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</si>
  <si>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</si>
  <si>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</si>
  <si>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</si>
  <si>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</si>
  <si>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</si>
  <si>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</si>
  <si>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</si>
  <si>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</si>
  <si>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</si>
  <si>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 Tome and Principe</t>
  </si>
  <si>
    <t>Senegal</t>
  </si>
  <si>
    <t>Seychelles</t>
  </si>
  <si>
    <t>Sierra Leone</t>
  </si>
  <si>
    <t>Somalia</t>
  </si>
  <si>
    <t>South Sudan</t>
  </si>
  <si>
    <t>Sudan</t>
  </si>
  <si>
    <t>Tanzania</t>
  </si>
  <si>
    <t>The Central African Republic</t>
  </si>
  <si>
    <t>Togo</t>
  </si>
  <si>
    <t>Tunisia</t>
  </si>
  <si>
    <t>Uganda</t>
  </si>
  <si>
    <t>Zambia</t>
  </si>
  <si>
    <t>Zimbabwe</t>
  </si>
  <si>
    <t>Antigua and Barbuda</t>
  </si>
  <si>
    <t>North America</t>
  </si>
  <si>
    <t>Bahamas</t>
  </si>
  <si>
    <t>Barbados</t>
  </si>
  <si>
    <t>Canada</t>
  </si>
  <si>
    <t>Costa Rica</t>
  </si>
  <si>
    <t>Cuba</t>
  </si>
  <si>
    <t>Dominica</t>
  </si>
  <si>
    <t>Dominican Republic</t>
  </si>
  <si>
    <t>Grenada</t>
  </si>
  <si>
    <t>Jamaica</t>
  </si>
  <si>
    <t>Mexico</t>
  </si>
  <si>
    <t>Panama</t>
  </si>
  <si>
    <t>Papua New Guinea</t>
  </si>
  <si>
    <t>Trinidad and Tobago</t>
  </si>
  <si>
    <t>US</t>
  </si>
  <si>
    <t>USA</t>
  </si>
  <si>
    <t>Argentina</t>
  </si>
  <si>
    <t>South America</t>
  </si>
  <si>
    <t>Bolivia</t>
  </si>
  <si>
    <t>Chile</t>
  </si>
  <si>
    <t>Colombia</t>
  </si>
  <si>
    <t>Ecuador</t>
  </si>
  <si>
    <t>Guyana</t>
  </si>
  <si>
    <t>Peru</t>
  </si>
  <si>
    <t>Suriname</t>
  </si>
  <si>
    <t>Uruguay</t>
  </si>
  <si>
    <t>Venezuela</t>
  </si>
  <si>
    <t>Australia</t>
  </si>
  <si>
    <t>Oceania</t>
  </si>
  <si>
    <t>Cook Islands</t>
  </si>
  <si>
    <t>Fiji</t>
  </si>
  <si>
    <t>Micronesia</t>
  </si>
  <si>
    <t>New Zealand</t>
  </si>
  <si>
    <t>Niue</t>
  </si>
  <si>
    <t>Samoa</t>
  </si>
  <si>
    <t>Tonga</t>
  </si>
  <si>
    <t>Vanuatu</t>
  </si>
  <si>
    <t>Not stated</t>
  </si>
  <si>
    <t>Consensussed: 06 May</t>
  </si>
  <si>
    <t>7. Wrong time period</t>
  </si>
  <si>
    <t>Pre-2020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</si>
</sst>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5" xfId="0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/>
    <xf numFmtId="0" fontId="0" fillId="0" borderId="6" xfId="0" applyBorder="1"/>
    <xf numFmtId="0" fontId="0" fillId="0" borderId="4" xfId="0" applyBorder="1"/>
    <xf numFmtId="0" fontId="0" fillId="0" borderId="14" xfId="0" applyBorder="1"/>
    <xf numFmtId="0" fontId="1" fillId="0" borderId="11" xfId="0" applyFont="1" applyBorder="1"/>
    <xf numFmtId="0" fontId="0" fillId="0" borderId="13" xfId="0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3" xfId="1" applyFill="1" applyBorder="1"/>
    <xf numFmtId="0" fontId="0" fillId="2" borderId="5" xfId="0" applyFill="1" applyBorder="1"/>
    <xf numFmtId="0" fontId="0" fillId="2" borderId="3" xfId="0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3" xfId="0" applyFill="1" applyBorder="1"/>
    <xf numFmtId="0" fontId="1" fillId="2" borderId="8" xfId="0" applyFont="1" applyFill="1" applyBorder="1"/>
    <xf numFmtId="0" fontId="0" fillId="2" borderId="4" xfId="0" applyFill="1" applyBorder="1"/>
    <xf numFmtId="0" fontId="1" fillId="5" borderId="2" xfId="0" applyFont="1" applyFill="1" applyBorder="1"/>
    <xf numFmtId="0" fontId="0" fillId="5" borderId="15" xfId="0" applyFill="1" applyBorder="1"/>
    <xf numFmtId="0" fontId="0" fillId="4" borderId="4" xfId="0" applyFill="1" applyBorder="1"/>
    <xf numFmtId="16" fontId="0" fillId="3" borderId="3" xfId="0" applyNumberFormat="1" applyFill="1" applyBorder="1"/>
    <xf numFmtId="17" fontId="0" fillId="3" borderId="3" xfId="0" applyNumberFormat="1" applyFill="1" applyBorder="1"/>
    <xf numFmtId="0" fontId="2" fillId="0" borderId="0" xfId="1"/>
    <xf numFmtId="0" fontId="4" fillId="0" borderId="13" xfId="0" applyFont="1" applyBorder="1"/>
    <xf numFmtId="0" fontId="1" fillId="3" borderId="21" xfId="0" applyFont="1" applyFill="1" applyBorder="1"/>
    <xf numFmtId="0" fontId="1" fillId="3" borderId="22" xfId="0" applyFont="1" applyFill="1" applyBorder="1"/>
    <xf numFmtId="49" fontId="1" fillId="3" borderId="22" xfId="0" applyNumberFormat="1" applyFont="1" applyFill="1" applyBorder="1"/>
    <xf numFmtId="0" fontId="1" fillId="3" borderId="23" xfId="0" applyFont="1" applyFill="1" applyBorder="1"/>
    <xf numFmtId="0" fontId="0" fillId="3" borderId="26" xfId="0" applyFill="1" applyBorder="1"/>
    <xf numFmtId="0" fontId="0" fillId="3" borderId="16" xfId="0" applyFill="1" applyBorder="1"/>
    <xf numFmtId="49" fontId="0" fillId="3" borderId="3" xfId="0" applyNumberFormat="1" applyFill="1" applyBorder="1"/>
    <xf numFmtId="0" fontId="0" fillId="3" borderId="13" xfId="0" applyFill="1" applyBorder="1"/>
    <xf numFmtId="0" fontId="0" fillId="4" borderId="6" xfId="0" applyFill="1" applyBorder="1"/>
    <xf numFmtId="0" fontId="0" fillId="3" borderId="17" xfId="0" applyFill="1" applyBorder="1"/>
    <xf numFmtId="49" fontId="0" fillId="3" borderId="7" xfId="0" applyNumberFormat="1" applyFill="1" applyBorder="1"/>
    <xf numFmtId="0" fontId="0" fillId="3" borderId="12" xfId="0" applyFill="1" applyBorder="1"/>
    <xf numFmtId="0" fontId="5" fillId="0" borderId="8" xfId="0" applyFont="1" applyBorder="1"/>
    <xf numFmtId="0" fontId="6" fillId="0" borderId="9" xfId="0" applyFont="1" applyBorder="1"/>
    <xf numFmtId="0" fontId="7" fillId="0" borderId="3" xfId="0" applyFont="1" applyBorder="1"/>
    <xf numFmtId="0" fontId="0" fillId="3" borderId="25" xfId="0" applyFill="1" applyBorder="1"/>
    <xf numFmtId="49" fontId="0" fillId="3" borderId="26" xfId="0" applyNumberFormat="1" applyFill="1" applyBorder="1"/>
    <xf numFmtId="0" fontId="0" fillId="7" borderId="0" xfId="0" applyFill="1"/>
    <xf numFmtId="0" fontId="1" fillId="4" borderId="31" xfId="0" applyFont="1" applyFill="1" applyBorder="1"/>
    <xf numFmtId="0" fontId="0" fillId="4" borderId="32" xfId="0" applyFill="1" applyBorder="1"/>
    <xf numFmtId="0" fontId="1" fillId="2" borderId="28" xfId="0" applyFont="1" applyFill="1" applyBorder="1"/>
    <xf numFmtId="0" fontId="1" fillId="2" borderId="20" xfId="0" applyFont="1" applyFill="1" applyBorder="1"/>
    <xf numFmtId="0" fontId="2" fillId="2" borderId="24" xfId="1" applyFill="1" applyBorder="1"/>
    <xf numFmtId="0" fontId="2" fillId="2" borderId="27" xfId="1" applyFill="1" applyBorder="1"/>
    <xf numFmtId="0" fontId="2" fillId="2" borderId="4" xfId="1" applyFill="1" applyBorder="1"/>
    <xf numFmtId="0" fontId="2" fillId="2" borderId="5" xfId="1" applyFill="1" applyBorder="1"/>
    <xf numFmtId="0" fontId="1" fillId="7" borderId="0" xfId="0" applyFont="1" applyFill="1"/>
    <xf numFmtId="0" fontId="0" fillId="4" borderId="3" xfId="0" applyFill="1" applyBorder="1"/>
    <xf numFmtId="0" fontId="1" fillId="0" borderId="3" xfId="0" applyFont="1" applyBorder="1"/>
    <xf numFmtId="0" fontId="0" fillId="7" borderId="29" xfId="0" applyFill="1" applyBorder="1"/>
    <xf numFmtId="0" fontId="0" fillId="6" borderId="3" xfId="0" applyFill="1" applyBorder="1"/>
    <xf numFmtId="0" fontId="0" fillId="7" borderId="18" xfId="0" applyFill="1" applyBorder="1"/>
    <xf numFmtId="0" fontId="0" fillId="7" borderId="7" xfId="0" applyFill="1" applyBorder="1"/>
    <xf numFmtId="0" fontId="0" fillId="8" borderId="0" xfId="0" applyFill="1"/>
    <xf numFmtId="0" fontId="1" fillId="8" borderId="0" xfId="0" applyFont="1" applyFill="1"/>
    <xf numFmtId="0" fontId="0" fillId="7" borderId="30" xfId="0" applyFill="1" applyBorder="1"/>
    <xf numFmtId="0" fontId="0" fillId="7" borderId="17" xfId="0" applyFill="1" applyBorder="1"/>
    <xf numFmtId="0" fontId="1" fillId="4" borderId="3" xfId="0" applyFont="1" applyFill="1" applyBorder="1"/>
    <xf numFmtId="0" fontId="0" fillId="7" borderId="33" xfId="0" applyFill="1" applyBorder="1"/>
    <xf numFmtId="0" fontId="0" fillId="7" borderId="12" xfId="0" applyFill="1" applyBorder="1"/>
    <xf numFmtId="0" fontId="8" fillId="8" borderId="0" xfId="0" applyFont="1" applyFill="1"/>
    <xf numFmtId="0" fontId="9" fillId="0" borderId="0" xfId="0" applyFont="1"/>
    <xf numFmtId="0" fontId="6" fillId="0" borderId="10" xfId="0" applyFont="1" applyBorder="1"/>
    <xf numFmtId="0" fontId="7" fillId="0" borderId="5" xfId="0" applyFont="1" applyBorder="1"/>
    <xf numFmtId="0" fontId="1" fillId="7" borderId="0" xfId="0" applyFont="1" applyFill="1" applyAlignment="1">
      <alignment horizontal="center" vertical="center" textRotation="90"/>
    </xf>
    <xf numFmtId="0" fontId="0" fillId="2" borderId="35" xfId="0" applyFill="1" applyBorder="1"/>
    <xf numFmtId="0" fontId="2" fillId="2" borderId="6" xfId="1" applyFill="1" applyBorder="1"/>
    <xf numFmtId="0" fontId="2" fillId="2" borderId="34" xfId="1" applyFill="1" applyBorder="1"/>
    <xf numFmtId="0" fontId="0" fillId="3" borderId="27" xfId="0" applyFill="1" applyBorder="1"/>
    <xf numFmtId="0" fontId="0" fillId="4" borderId="17" xfId="0" applyFill="1" applyBorder="1"/>
    <xf numFmtId="0" fontId="0" fillId="4" borderId="16" xfId="0" applyFill="1" applyBorder="1"/>
    <xf numFmtId="0" fontId="0" fillId="4" borderId="12" xfId="0" applyFill="1" applyBorder="1"/>
    <xf numFmtId="0" fontId="7" fillId="0" borderId="13" xfId="0" applyFont="1" applyBorder="1"/>
    <xf numFmtId="0" fontId="1" fillId="7" borderId="0" xfId="0" applyFont="1" applyFill="1" applyAlignment="1">
      <alignment horizontal="center" vertical="center" textRotation="90"/>
    </xf>
    <xf numFmtId="0" fontId="1" fillId="4" borderId="13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center" vertical="center" textRotation="90"/>
    </xf>
    <xf numFmtId="0" fontId="3" fillId="7" borderId="0" xfId="0" applyFont="1" applyFill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7" borderId="0" xfId="0" applyFont="1" applyFill="1" applyAlignment="1">
      <alignment horizontal="center"/>
    </xf>
    <xf numFmtId="0" fontId="0" fillId="4" borderId="13" xfId="0" applyFill="1" applyBorder="1"/>
    <xf numFmtId="0" fontId="1" fillId="4" borderId="8" xfId="0" applyFont="1" applyFill="1" applyBorder="1"/>
    <xf numFmtId="0" fontId="1" fillId="4" borderId="36" xfId="0" applyFont="1" applyFill="1" applyBorder="1"/>
    <xf numFmtId="0" fontId="1" fillId="4" borderId="11" xfId="0" applyFont="1" applyFill="1" applyBorder="1"/>
    <xf numFmtId="0" fontId="1" fillId="4" borderId="1" xfId="0" applyFont="1" applyFill="1" applyBorder="1"/>
    <xf numFmtId="0" fontId="0" fillId="4" borderId="37" xfId="0" applyFill="1" applyBorder="1"/>
    <xf numFmtId="0" fontId="0" fillId="4" borderId="14" xfId="0" applyFill="1" applyBorder="1"/>
    <xf numFmtId="0" fontId="0" fillId="4" borderId="14" xfId="0" applyFont="1" applyFill="1" applyBorder="1"/>
    <xf numFmtId="0" fontId="1" fillId="4" borderId="14" xfId="0" applyFont="1" applyFill="1" applyBorder="1"/>
  </cellXfs>
  <cellStyles count="2">
    <cellStyle name="Hyperlink" xfId="1" builtinId="8"/>
    <cellStyle name="Normal" xfId="0" builtinId="0"/>
  </cellStyles>
  <dxfs count="20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6600"/>
      <color rgb="FFFFFF66"/>
      <color rgb="FF6699FF"/>
      <color rgb="FFFFCDCD"/>
      <color rgb="FF00CC66"/>
      <color rgb="FF0099FF"/>
      <color rgb="FF9933FF"/>
      <color rgb="FFCC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uroquantology.com/open-access/Growth+Trends+of+Artificial+Intelligence+in+Public+Health%253A+A+Scientometric+Analysis_772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CEC6-3D01-4AD8-B37D-D5F823F1BEC1}">
  <sheetPr>
    <tabColor theme="5" tint="0.59999389629810485"/>
  </sheetPr>
  <dimension ref="A1:K34"/>
  <sheetViews>
    <sheetView workbookViewId="0"/>
  </sheetViews>
  <sheetFormatPr defaultColWidth="8.85546875" defaultRowHeight="15" x14ac:dyDescent="0.25"/>
  <cols>
    <col min="1" max="1" width="33.28515625" bestFit="1" customWidth="1"/>
    <col min="2" max="2" width="8.28515625" bestFit="1" customWidth="1"/>
    <col min="5" max="5" width="41.140625" customWidth="1"/>
    <col min="6" max="6" width="46.28515625" bestFit="1" customWidth="1"/>
    <col min="8" max="8" width="44.140625" bestFit="1" customWidth="1"/>
    <col min="10" max="10" width="27.7109375" customWidth="1"/>
  </cols>
  <sheetData>
    <row r="1" spans="1:11" ht="18.75" x14ac:dyDescent="0.3">
      <c r="D1" s="89" t="s">
        <v>0</v>
      </c>
      <c r="E1" s="89"/>
      <c r="F1" s="89"/>
      <c r="G1" s="89"/>
      <c r="H1" s="89"/>
      <c r="J1" s="90" t="s">
        <v>1</v>
      </c>
      <c r="K1" s="90"/>
    </row>
    <row r="2" spans="1:11" x14ac:dyDescent="0.25">
      <c r="A2" s="91" t="s">
        <v>2</v>
      </c>
      <c r="B2" s="92"/>
      <c r="D2" s="49"/>
      <c r="E2" s="93" t="s">
        <v>3</v>
      </c>
      <c r="F2" s="93"/>
      <c r="G2" s="49"/>
      <c r="H2" s="58" t="s">
        <v>4</v>
      </c>
      <c r="J2" s="59" t="s">
        <v>5</v>
      </c>
      <c r="K2" s="59">
        <f>COUNTA('Full text screening'!B:B)-1-SUM(K3:K7)</f>
        <v>0</v>
      </c>
    </row>
    <row r="3" spans="1:11" x14ac:dyDescent="0.25">
      <c r="A3" s="60" t="s">
        <v>6</v>
      </c>
      <c r="B3" s="60" t="s">
        <v>7</v>
      </c>
      <c r="D3" s="85" t="s">
        <v>8</v>
      </c>
      <c r="E3" s="61" t="str">
        <f>_xlfn.CONCAT("Records identified from databases (n = ",TEXT(SUM(B4:B10),"#,#0"),")")</f>
        <v>Records identified from databases (n = 2,146)</v>
      </c>
      <c r="F3" s="61" t="s">
        <v>9</v>
      </c>
      <c r="G3" s="49"/>
      <c r="H3" s="61" t="s">
        <v>10</v>
      </c>
      <c r="J3" s="59" t="s">
        <v>11</v>
      </c>
      <c r="K3" s="59">
        <f>COUNTIF('Full text screening'!Y:Y,J3)</f>
        <v>67</v>
      </c>
    </row>
    <row r="4" spans="1:11" x14ac:dyDescent="0.25">
      <c r="A4" s="62" t="s">
        <v>12</v>
      </c>
      <c r="B4" s="62">
        <v>1150</v>
      </c>
      <c r="D4" s="85"/>
      <c r="E4" s="63" t="str">
        <f>IF(A4&lt;&gt;"",_xlfn.CONCAT(A4,": n = ",TEXT(B4,"#,#0"),),"")</f>
        <v>MEDLINE (Ovid): n = 1,150</v>
      </c>
      <c r="F4" s="63" t="str">
        <f>_xlfn.CONCAT("Duplicate records removed manually (n = ",TEXT(SUM(B4:B10)-B12,"#,#0"),")")</f>
        <v>Duplicate records removed manually (n = 341)</v>
      </c>
      <c r="G4" s="49"/>
      <c r="H4" s="63" t="str">
        <f>_xlfn.CONCAT("citation searching (n = ",TEXT(B34,"#,#0"),")")</f>
        <v>citation searching (n = 0)</v>
      </c>
      <c r="J4" s="59" t="s">
        <v>13</v>
      </c>
      <c r="K4" s="59">
        <f>COUNTIF('Full text screening'!Y:Y,J4)</f>
        <v>253</v>
      </c>
    </row>
    <row r="5" spans="1:11" x14ac:dyDescent="0.25">
      <c r="A5" s="62" t="s">
        <v>14</v>
      </c>
      <c r="B5" s="62">
        <v>238</v>
      </c>
      <c r="D5" s="85"/>
      <c r="E5" s="63" t="str">
        <f t="shared" ref="E5:E10" si="0">IF(A5&lt;&gt;"",_xlfn.CONCAT(A5,": n = ",TEXT(B5,"#,#0"),),"")</f>
        <v>Embase (Ovid): n = 238</v>
      </c>
      <c r="F5" s="63" t="str">
        <f>_xlfn.CONCAT("Records removed for other reasons (n = ",TEXT(SUM(B13),"#,#0"),")")</f>
        <v>Records removed for other reasons (n = 0)</v>
      </c>
      <c r="G5" s="49"/>
      <c r="H5" s="63" t="str">
        <f>_xlfn.CONCAT("expert consultation (n = ",TEXT(B35,"#,#0"),")")</f>
        <v>expert consultation (n = 0)</v>
      </c>
      <c r="J5" s="59" t="s">
        <v>15</v>
      </c>
      <c r="K5" s="59">
        <f>COUNTIF('Full text screening'!Y:Y,J5)</f>
        <v>0</v>
      </c>
    </row>
    <row r="6" spans="1:11" x14ac:dyDescent="0.25">
      <c r="A6" s="62" t="s">
        <v>16</v>
      </c>
      <c r="B6" s="62">
        <v>381</v>
      </c>
      <c r="D6" s="85"/>
      <c r="E6" s="63" t="str">
        <f t="shared" si="0"/>
        <v>Scopus: n = 381</v>
      </c>
      <c r="F6" s="63"/>
      <c r="G6" s="49"/>
      <c r="H6" s="63"/>
      <c r="J6" s="59" t="s">
        <v>17</v>
      </c>
      <c r="K6" s="59">
        <f>COUNTIF('Full text screening'!Y:Y,J6)</f>
        <v>0</v>
      </c>
    </row>
    <row r="7" spans="1:11" x14ac:dyDescent="0.25">
      <c r="A7" s="62" t="s">
        <v>18</v>
      </c>
      <c r="B7" s="62">
        <v>377</v>
      </c>
      <c r="D7" s="85"/>
      <c r="E7" s="63" t="str">
        <f t="shared" si="0"/>
        <v>Web of Science: n = 377</v>
      </c>
      <c r="F7" s="63"/>
      <c r="G7" s="49"/>
      <c r="H7" s="64"/>
      <c r="J7" s="59" t="s">
        <v>19</v>
      </c>
      <c r="K7" s="59">
        <f>COUNTIF('Full text screening'!Y:Y,J7)</f>
        <v>0</v>
      </c>
    </row>
    <row r="8" spans="1:11" x14ac:dyDescent="0.25">
      <c r="A8" s="62"/>
      <c r="B8" s="62"/>
      <c r="D8" s="85"/>
      <c r="E8" s="63" t="str">
        <f t="shared" si="0"/>
        <v/>
      </c>
      <c r="F8" s="63"/>
      <c r="G8" s="49"/>
      <c r="H8" s="49"/>
      <c r="J8" s="59" t="s">
        <v>20</v>
      </c>
      <c r="K8" s="59">
        <f>COUNTIF('Full text screening'!Y:Y,J8)</f>
        <v>0</v>
      </c>
    </row>
    <row r="9" spans="1:11" x14ac:dyDescent="0.25">
      <c r="A9" s="62"/>
      <c r="B9" s="62"/>
      <c r="D9" s="85"/>
      <c r="E9" s="63" t="str">
        <f t="shared" si="0"/>
        <v/>
      </c>
      <c r="F9" s="63"/>
      <c r="G9" s="49"/>
      <c r="H9" s="49"/>
    </row>
    <row r="10" spans="1:11" x14ac:dyDescent="0.25">
      <c r="A10" s="62"/>
      <c r="B10" s="62"/>
      <c r="D10" s="85"/>
      <c r="E10" s="64" t="str">
        <f t="shared" si="0"/>
        <v/>
      </c>
      <c r="F10" s="64"/>
      <c r="G10" s="49"/>
      <c r="H10" s="49"/>
    </row>
    <row r="11" spans="1:11" x14ac:dyDescent="0.25">
      <c r="A11" s="65"/>
      <c r="B11" s="65"/>
      <c r="C11" s="65"/>
      <c r="D11" s="65"/>
      <c r="E11" s="65"/>
      <c r="F11" s="65"/>
      <c r="G11" s="65"/>
      <c r="H11" s="65"/>
    </row>
    <row r="12" spans="1:11" x14ac:dyDescent="0.25">
      <c r="A12" s="3" t="s">
        <v>21</v>
      </c>
      <c r="B12" s="62">
        <v>1805</v>
      </c>
      <c r="C12" s="65"/>
      <c r="D12" s="65"/>
      <c r="E12" s="65"/>
      <c r="F12" s="65"/>
      <c r="G12" s="65"/>
      <c r="H12" s="65"/>
    </row>
    <row r="13" spans="1:11" x14ac:dyDescent="0.25">
      <c r="A13" s="3" t="s">
        <v>22</v>
      </c>
      <c r="B13" s="62"/>
      <c r="C13" s="65"/>
      <c r="D13" s="65"/>
      <c r="E13" s="65"/>
      <c r="F13" s="65"/>
      <c r="G13" s="65"/>
      <c r="H13" s="65"/>
    </row>
    <row r="14" spans="1:11" x14ac:dyDescent="0.25">
      <c r="A14" s="65"/>
      <c r="B14" s="65"/>
      <c r="C14" s="65"/>
      <c r="D14" s="65"/>
      <c r="E14" s="65"/>
      <c r="F14" s="65"/>
      <c r="G14" s="65"/>
      <c r="H14" s="65"/>
    </row>
    <row r="15" spans="1:11" s="1" customFormat="1" x14ac:dyDescent="0.25">
      <c r="D15" s="85" t="s">
        <v>23</v>
      </c>
      <c r="E15" s="61" t="s">
        <v>24</v>
      </c>
      <c r="F15" s="61" t="s">
        <v>25</v>
      </c>
      <c r="G15" s="66"/>
      <c r="H15" s="66"/>
      <c r="J15"/>
      <c r="K15"/>
    </row>
    <row r="16" spans="1:11" x14ac:dyDescent="0.25">
      <c r="C16" s="1"/>
      <c r="D16" s="85"/>
      <c r="E16" s="64" t="str">
        <f>_xlfn.CONCAT("(n = ",TEXT(B12-B13,"#,#0"),")")</f>
        <v>(n = 1,805)</v>
      </c>
      <c r="F16" s="64" t="str">
        <f>_xlfn.CONCAT("(n = ",TEXT(B12-B13-SUM(K2:K8),"#,#0"),")")</f>
        <v>(n = 1,485)</v>
      </c>
      <c r="G16" s="65"/>
      <c r="H16" s="65"/>
    </row>
    <row r="17" spans="1:8" x14ac:dyDescent="0.25">
      <c r="D17" s="85"/>
      <c r="E17" s="65"/>
      <c r="F17" s="65"/>
      <c r="G17" s="65"/>
      <c r="H17" s="65"/>
    </row>
    <row r="18" spans="1:8" x14ac:dyDescent="0.25">
      <c r="D18" s="85"/>
      <c r="E18" s="61" t="s">
        <v>26</v>
      </c>
      <c r="F18" s="67" t="s">
        <v>27</v>
      </c>
      <c r="G18" s="65"/>
      <c r="H18" s="65"/>
    </row>
    <row r="19" spans="1:8" x14ac:dyDescent="0.25">
      <c r="D19" s="85"/>
      <c r="E19" s="64" t="str">
        <f>_xlfn.CONCAT("(n = ",TEXT(SUM(K2:K8),"#,#0"),")")</f>
        <v>(n = 320)</v>
      </c>
      <c r="F19" s="68" t="str">
        <f>_xlfn.CONCAT("(n = ",TEXT(SUM(K8),"#,#0"),")")</f>
        <v>(n = 0)</v>
      </c>
      <c r="G19" s="65"/>
      <c r="H19" s="65"/>
    </row>
    <row r="20" spans="1:8" x14ac:dyDescent="0.25">
      <c r="A20" s="86" t="s">
        <v>28</v>
      </c>
      <c r="B20" s="87"/>
      <c r="D20" s="85"/>
      <c r="E20" s="65"/>
      <c r="F20" s="65"/>
      <c r="G20" s="65"/>
      <c r="H20" s="65"/>
    </row>
    <row r="21" spans="1:8" x14ac:dyDescent="0.25">
      <c r="A21" s="69" t="s">
        <v>29</v>
      </c>
      <c r="B21" s="69"/>
      <c r="D21" s="85"/>
      <c r="E21" s="70" t="s">
        <v>30</v>
      </c>
      <c r="F21" s="61" t="str">
        <f>_xlfn.CONCAT("Reports excluded: (n = ",TEXT(K4,"#,#0"),")")</f>
        <v>Reports excluded: (n = 253)</v>
      </c>
      <c r="G21" s="65"/>
      <c r="H21" s="65"/>
    </row>
    <row r="22" spans="1:8" x14ac:dyDescent="0.25">
      <c r="A22" s="59" t="str">
        <f>'Full text screening'!AC2</f>
        <v>0. Duplicate</v>
      </c>
      <c r="B22" s="59">
        <f>COUNTIF('Full text screening'!Z:Z,A22)</f>
        <v>3</v>
      </c>
      <c r="D22" s="85"/>
      <c r="E22" s="71" t="str">
        <f>_xlfn.CONCAT("(n = ",TEXT(SUM(K2:K8),"#,#0"),")")</f>
        <v>(n = 320)</v>
      </c>
      <c r="F22" s="63" t="str">
        <f>_xlfn.CONCAT(A22," (n = ",TEXT(SUM(B22),"#,#0"),")")</f>
        <v>0. Duplicate (n = 3)</v>
      </c>
      <c r="G22" s="65"/>
      <c r="H22" s="65"/>
    </row>
    <row r="23" spans="1:8" x14ac:dyDescent="0.25">
      <c r="A23" s="59" t="str">
        <f>'Full text screening'!AC3</f>
        <v>1. No relevant information</v>
      </c>
      <c r="B23" s="59">
        <f>COUNTIF('Full text screening'!Z:Z,A23)</f>
        <v>71</v>
      </c>
      <c r="D23" s="85"/>
      <c r="E23" s="49"/>
      <c r="F23" s="63" t="str">
        <f>_xlfn.CONCAT(A23," (n = ",TEXT(SUM(B23),"#,#0"),")")</f>
        <v>1. No relevant information (n = 71)</v>
      </c>
      <c r="G23" s="65"/>
      <c r="H23" s="65"/>
    </row>
    <row r="24" spans="1:8" x14ac:dyDescent="0.25">
      <c r="A24" s="59" t="str">
        <f>'Full text screening'!AC4</f>
        <v>2. Wrong country</v>
      </c>
      <c r="B24" s="59">
        <f>COUNTIF('Full text screening'!Z:Z,A24)</f>
        <v>6</v>
      </c>
      <c r="D24" s="85"/>
      <c r="E24" s="49"/>
      <c r="F24" s="63" t="str">
        <f t="shared" ref="F24:F27" si="1">_xlfn.CONCAT(A24," (n = ",TEXT(SUM(B24),"#,#0"),")")</f>
        <v>2. Wrong country (n = 6)</v>
      </c>
      <c r="G24" s="65"/>
      <c r="H24" s="65"/>
    </row>
    <row r="25" spans="1:8" x14ac:dyDescent="0.25">
      <c r="A25" s="59" t="str">
        <f>'Full text screening'!AC5</f>
        <v>3. Wrong setting</v>
      </c>
      <c r="B25" s="59">
        <f>COUNTIF('Full text screening'!Z:Z,A25)</f>
        <v>143</v>
      </c>
      <c r="D25" s="85"/>
      <c r="E25" s="49"/>
      <c r="F25" s="63" t="str">
        <f t="shared" si="1"/>
        <v>3. Wrong setting (n = 143)</v>
      </c>
      <c r="G25" s="65"/>
      <c r="H25" s="65"/>
    </row>
    <row r="26" spans="1:8" x14ac:dyDescent="0.25">
      <c r="A26" s="59" t="str">
        <f>'Full text screening'!AC6</f>
        <v>4. Wrong study type</v>
      </c>
      <c r="B26" s="59">
        <f>COUNTIF('Full text screening'!Z:Z,A26)</f>
        <v>22</v>
      </c>
      <c r="D26" s="85"/>
      <c r="E26" s="49"/>
      <c r="F26" s="63" t="str">
        <f t="shared" si="1"/>
        <v>4. Wrong study type (n = 22)</v>
      </c>
      <c r="G26" s="65"/>
      <c r="H26" s="65"/>
    </row>
    <row r="27" spans="1:8" x14ac:dyDescent="0.25">
      <c r="A27" s="59" t="str">
        <f>'Full text screening'!AC7</f>
        <v>5. Wrong language</v>
      </c>
      <c r="B27" s="59">
        <f>COUNTIF('Full text screening'!Z:Z,A27)</f>
        <v>3</v>
      </c>
      <c r="D27" s="85"/>
      <c r="E27" s="49"/>
      <c r="F27" s="63" t="str">
        <f t="shared" si="1"/>
        <v>5. Wrong language (n = 3)</v>
      </c>
      <c r="G27" s="65"/>
      <c r="H27" s="72"/>
    </row>
    <row r="28" spans="1:8" x14ac:dyDescent="0.25">
      <c r="A28" s="59" t="str">
        <f>'Full text screening'!AC8</f>
        <v>6. Retracted</v>
      </c>
      <c r="B28" s="59">
        <f>COUNTIF('Full text screening'!Z:Z,A28)</f>
        <v>2</v>
      </c>
      <c r="D28" s="76"/>
      <c r="E28" s="49"/>
      <c r="F28" s="63" t="str">
        <f t="shared" ref="F28:F29" si="2">_xlfn.CONCAT(A28," (n = ",TEXT(SUM(B28),"#,#0"),")")</f>
        <v>6. Retracted (n = 2)</v>
      </c>
      <c r="G28" s="65"/>
      <c r="H28" s="72"/>
    </row>
    <row r="29" spans="1:8" x14ac:dyDescent="0.25">
      <c r="A29" s="59" t="s">
        <v>1833</v>
      </c>
      <c r="B29" s="59">
        <f>COUNTIF('Full text screening'!Z:Z,A29)</f>
        <v>3</v>
      </c>
      <c r="D29" s="76"/>
      <c r="E29" s="49"/>
      <c r="F29" s="64" t="str">
        <f t="shared" si="2"/>
        <v>7. Wrong time period (n = 3)</v>
      </c>
      <c r="G29" s="65"/>
      <c r="H29" s="72"/>
    </row>
    <row r="30" spans="1:8" x14ac:dyDescent="0.25">
      <c r="A30" s="69" t="s">
        <v>31</v>
      </c>
      <c r="B30" s="69">
        <f>SUM(B22:B29)</f>
        <v>253</v>
      </c>
      <c r="D30" s="65"/>
      <c r="E30" s="65"/>
      <c r="F30" s="65"/>
      <c r="G30" s="65"/>
      <c r="H30" s="65"/>
    </row>
    <row r="31" spans="1:8" x14ac:dyDescent="0.25">
      <c r="D31" s="88" t="s">
        <v>32</v>
      </c>
      <c r="E31" s="61" t="s">
        <v>33</v>
      </c>
      <c r="F31" s="65"/>
      <c r="G31" s="65"/>
      <c r="H31" s="65"/>
    </row>
    <row r="32" spans="1:8" x14ac:dyDescent="0.25">
      <c r="D32" s="88"/>
      <c r="E32" s="64" t="str">
        <f>_xlfn.CONCAT("(n = ",TEXT(SUM(K3,B34:B37),"#,#0"),")")</f>
        <v>(n = 67)</v>
      </c>
      <c r="F32" s="65"/>
      <c r="G32" s="65"/>
      <c r="H32" s="65"/>
    </row>
    <row r="33" spans="4:8" x14ac:dyDescent="0.25">
      <c r="D33" s="65"/>
      <c r="E33" s="65"/>
      <c r="F33" s="65"/>
      <c r="G33" s="65"/>
      <c r="H33" s="65"/>
    </row>
    <row r="34" spans="4:8" ht="18.75" x14ac:dyDescent="0.3">
      <c r="D34" s="73" t="str">
        <f>IF(B30&lt;&gt;K4,"Not all excludes have valid exclusion reasons, or vice versa","")</f>
        <v/>
      </c>
    </row>
  </sheetData>
  <mergeCells count="8">
    <mergeCell ref="D15:D27"/>
    <mergeCell ref="A20:B20"/>
    <mergeCell ref="D31:D32"/>
    <mergeCell ref="D1:H1"/>
    <mergeCell ref="J1:K1"/>
    <mergeCell ref="A2:B2"/>
    <mergeCell ref="E2:F2"/>
    <mergeCell ref="D3:D10"/>
  </mergeCells>
  <conditionalFormatting sqref="A22:A29">
    <cfRule type="cellIs" dxfId="19" priority="1" operator="equal">
      <formula>"Exclude"</formula>
    </cfRule>
    <cfRule type="cellIs" dxfId="18" priority="2" operator="equal">
      <formula>"Include"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837F-428D-49BA-A2BB-65D64B65E531}">
  <sheetPr>
    <tabColor theme="9" tint="0.79998168889431442"/>
  </sheetPr>
  <dimension ref="A1:AF321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42578125" style="21" customWidth="1"/>
    <col min="2" max="2" width="35.7109375" style="22" customWidth="1"/>
    <col min="3" max="3" width="5" style="22" bestFit="1" customWidth="1"/>
    <col min="4" max="4" width="8.85546875" style="22" customWidth="1"/>
    <col min="5" max="7" width="5" style="22" customWidth="1"/>
    <col min="8" max="8" width="10.7109375" style="22" customWidth="1"/>
    <col min="9" max="9" width="11.28515625" style="22" customWidth="1"/>
    <col min="10" max="10" width="30.85546875" style="24" customWidth="1"/>
    <col min="11" max="11" width="18" style="9" bestFit="1" customWidth="1"/>
    <col min="12" max="12" width="8.42578125" style="17" bestFit="1" customWidth="1"/>
    <col min="13" max="13" width="19.28515625" style="16" bestFit="1" customWidth="1"/>
    <col min="14" max="14" width="12.28515625" style="4" bestFit="1" customWidth="1"/>
    <col min="15" max="15" width="4.42578125" style="17" customWidth="1"/>
    <col min="16" max="16" width="11.85546875" style="9" customWidth="1"/>
    <col min="17" max="17" width="16.28515625" style="46" customWidth="1"/>
    <col min="18" max="18" width="19.7109375" style="46" customWidth="1"/>
    <col min="19" max="19" width="28.42578125" style="75" customWidth="1"/>
    <col min="20" max="20" width="5.5703125" style="17" bestFit="1" customWidth="1"/>
    <col min="21" max="21" width="11.85546875" style="9" customWidth="1"/>
    <col min="22" max="22" width="16.28515625" style="3" bestFit="1" customWidth="1"/>
    <col min="23" max="23" width="15.85546875" style="3" bestFit="1" customWidth="1"/>
    <col min="24" max="24" width="28.42578125" style="12" customWidth="1"/>
    <col min="25" max="25" width="18.85546875" style="51" bestFit="1" customWidth="1"/>
    <col min="26" max="26" width="23" style="26" bestFit="1" customWidth="1"/>
    <col min="27" max="27" width="28.42578125" style="10" customWidth="1"/>
    <col min="29" max="29" width="24.85546875" bestFit="1" customWidth="1"/>
    <col min="31" max="31" width="10.85546875" bestFit="1" customWidth="1"/>
  </cols>
  <sheetData>
    <row r="1" spans="1:32" s="1" customFormat="1" ht="16.5" thickBot="1" x14ac:dyDescent="0.3">
      <c r="A1" s="18" t="s">
        <v>39</v>
      </c>
      <c r="B1" s="19" t="s">
        <v>40</v>
      </c>
      <c r="C1" s="19" t="s">
        <v>41</v>
      </c>
      <c r="D1" s="19" t="s">
        <v>42</v>
      </c>
      <c r="E1" s="19" t="s">
        <v>43</v>
      </c>
      <c r="F1" s="19" t="s">
        <v>44</v>
      </c>
      <c r="G1" s="19" t="s">
        <v>45</v>
      </c>
      <c r="H1" s="19" t="s">
        <v>46</v>
      </c>
      <c r="I1" s="19" t="s">
        <v>47</v>
      </c>
      <c r="J1" s="23" t="s">
        <v>48</v>
      </c>
      <c r="K1" s="7" t="s">
        <v>49</v>
      </c>
      <c r="L1" s="13" t="s">
        <v>50</v>
      </c>
      <c r="M1" s="14" t="s">
        <v>51</v>
      </c>
      <c r="N1" s="6" t="s">
        <v>52</v>
      </c>
      <c r="O1" s="13" t="s">
        <v>53</v>
      </c>
      <c r="P1" s="44" t="s">
        <v>54</v>
      </c>
      <c r="Q1" s="45" t="s">
        <v>55</v>
      </c>
      <c r="R1" s="45" t="s">
        <v>56</v>
      </c>
      <c r="S1" s="74" t="str">
        <f>IF(COUNTIF($K:$K,"Yes")&gt;0,(_xlfn.CONCAT("Notes: ",COUNTA(Q:Q)-1-COUNTIF(R:R,"0. Duplicate")," done, ",COUNTIF($K:$K,"Yes")+COUNTIFS($K:$K,"No",Q:Q,"Exclude")-COUNTA(Q:Q)+1," to go (",ROUND(100*(COUNTA(Q:Q)-1-COUNTIF(R:R,"0. Duplicate"))/(COUNTIF($K:$K,"Yes")+COUNTIFS($K:$K,"No",Q:Q,"Exclude")-COUNTA(Q:Q)+1+(COUNTA(Q:Q)-1-COUNTIF(R:R,"0. Duplicate"))),1),"%)")),"Notes")</f>
        <v>Notes: 317 done, 0 to go (100%)</v>
      </c>
      <c r="T1" s="13" t="s">
        <v>53</v>
      </c>
      <c r="U1" s="44" t="s">
        <v>57</v>
      </c>
      <c r="V1" s="5" t="s">
        <v>55</v>
      </c>
      <c r="W1" s="5" t="s">
        <v>56</v>
      </c>
      <c r="X1" s="11" t="str">
        <f>IF(COUNTIF($K:$K,"Yes")&gt;0,(_xlfn.CONCAT("Notes: ",COUNTA(V:V)-1-COUNTIF(W:W,"0. Duplicate")," done, ",COUNTIF($K:$K,"Yes")+COUNTIFS($K:$K,"No",V:V,"Exclude")-COUNTA(V:V)+1," to go (",ROUND(100*(COUNTA(V:V)-1-COUNTIF(W:W,"0. Duplicate"))/(COUNTIF($K:$K,"Yes")+COUNTIFS($K:$K,"No",V:V,"Exclude")-COUNTA(V:V)+1+(COUNTA(V:V)-1-COUNTIF(W:W,"0. Duplicate"))),1),"%)")),"Notes")</f>
        <v>Notes: 317 done, 0 to go (100%)</v>
      </c>
      <c r="Y1" s="50" t="s">
        <v>58</v>
      </c>
      <c r="Z1" s="25" t="s">
        <v>56</v>
      </c>
      <c r="AA1" s="2" t="s">
        <v>59</v>
      </c>
      <c r="AC1" s="1" t="s">
        <v>60</v>
      </c>
      <c r="AE1" s="1" t="s">
        <v>61</v>
      </c>
      <c r="AF1" s="1" t="s">
        <v>62</v>
      </c>
    </row>
    <row r="2" spans="1:32" x14ac:dyDescent="0.25">
      <c r="A2" s="21" t="s">
        <v>63</v>
      </c>
      <c r="B2" s="22" t="s">
        <v>64</v>
      </c>
      <c r="C2" s="22">
        <v>2024</v>
      </c>
      <c r="D2" s="22" t="s">
        <v>65</v>
      </c>
      <c r="E2" s="22">
        <v>14</v>
      </c>
      <c r="F2" s="22">
        <v>1</v>
      </c>
      <c r="G2" s="22">
        <v>18991</v>
      </c>
      <c r="H2" s="22">
        <v>3952</v>
      </c>
      <c r="I2" s="22" t="s">
        <v>66</v>
      </c>
      <c r="J2" s="24" t="str">
        <f t="shared" ref="J2:J65" si="0">IF(A2&lt;&gt;"",_xlfn.CONCAT("{",IF(ISERROR(FIND(",",A2))=FALSE,LEFT(A2,FIND(",",A2)-1),A2),", ",C2," #",H2,"}"),"")</f>
        <v>{Abade, 2024 #3952}</v>
      </c>
      <c r="K2" s="9" t="s">
        <v>67</v>
      </c>
      <c r="L2" s="15" t="str">
        <f t="shared" ref="L2:L65" si="1">IF(LEFT(I2,2)="10",HYPERLINK(_xlfn.CONCAT("https://doi.org/",I2),"Link"),IF(I2="","",HYPERLINK(I2,"Link")))</f>
        <v>Link</v>
      </c>
      <c r="M2" s="16" t="str">
        <f t="shared" ref="M2:M65" si="2">IF(A2&lt;&gt;"",IF(K2="No",_xlfn.CONCAT(IF(ISERROR(FIND(",",A2))=FALSE,LEFT(A2,FIND(",",A2)-1),A2),"-",C2,"-",H2),""),"")</f>
        <v/>
      </c>
      <c r="N2" s="4" t="s">
        <v>68</v>
      </c>
      <c r="O2" s="15" t="str">
        <f t="shared" ref="O2:O65" si="3">IF(K2="Yes",IF(P2&lt;&gt;"",HYPERLINK(_xlfn.CONCAT(VLOOKUP(P2,AE:AF,2,FALSE),"\",IF(ISERROR(FIND(",",A2))=FALSE,LEFT(A2,FIND(",",A2)-1),A2),"-",C2,"-",H2,".pdf"),"PDF"),""),"")</f>
        <v>PDF</v>
      </c>
      <c r="P2" s="8" t="s">
        <v>69</v>
      </c>
      <c r="Q2" s="46" t="s">
        <v>13</v>
      </c>
      <c r="R2" s="46" t="s">
        <v>70</v>
      </c>
      <c r="S2" s="75" t="s">
        <v>71</v>
      </c>
      <c r="T2" s="15" t="str">
        <f t="shared" ref="T2:T65" si="4">IF(K2="Yes",IF(U2&lt;&gt;"",HYPERLINK(_xlfn.CONCAT(VLOOKUP(U2,AE:AF,2,FALSE),"\",IF(ISERROR(FIND(",",A2))=FALSE,LEFT(A2,FIND(",",A2)-1),A2),"-",C2,"-",H2,".pdf"),"PDF"),""),"")</f>
        <v>PDF</v>
      </c>
      <c r="U2" s="8" t="s">
        <v>72</v>
      </c>
      <c r="V2" s="3" t="s">
        <v>13</v>
      </c>
      <c r="W2" s="46" t="s">
        <v>70</v>
      </c>
      <c r="Y2" s="51" t="str">
        <f t="shared" ref="Y2:Y33" si="5">IF(K2="Yes",IF(Q2="","",IF(Q2="Include",IF(V2="","Include",IF(V2="Exclude","Consensus required",IF(V2="Include","Include","Check required"))),IF(Q2="Exclude",IF(V2="","Check required",IF(V2="Exclude","Exclude",IF(V2="Include","Consensus required","Check required"))),"Check required"))),IF(M2="","","Find PDF"))</f>
        <v>Exclude</v>
      </c>
      <c r="Z2" s="26" t="str">
        <f t="shared" ref="Z2:Z65" si="6">IF(Y2="Exclude",R2,"")</f>
        <v>2. Wrong country</v>
      </c>
      <c r="AC2" t="s">
        <v>73</v>
      </c>
      <c r="AE2" t="s">
        <v>69</v>
      </c>
    </row>
    <row r="3" spans="1:32" x14ac:dyDescent="0.25">
      <c r="A3" s="21" t="s">
        <v>74</v>
      </c>
      <c r="B3" s="22" t="s">
        <v>75</v>
      </c>
      <c r="C3" s="22">
        <v>2024</v>
      </c>
      <c r="D3" s="22" t="s">
        <v>76</v>
      </c>
      <c r="E3" s="22">
        <v>89</v>
      </c>
      <c r="G3" s="22">
        <v>103323</v>
      </c>
      <c r="H3" s="22">
        <v>3953</v>
      </c>
      <c r="I3" s="22" t="s">
        <v>77</v>
      </c>
      <c r="J3" s="24" t="str">
        <f t="shared" si="0"/>
        <v>{Abdel Magid, 2024 #3953}</v>
      </c>
      <c r="K3" s="9" t="s">
        <v>67</v>
      </c>
      <c r="L3" s="15" t="str">
        <f t="shared" si="1"/>
        <v>Link</v>
      </c>
      <c r="M3" s="16" t="str">
        <f t="shared" si="2"/>
        <v/>
      </c>
      <c r="N3" s="4" t="s">
        <v>68</v>
      </c>
      <c r="O3" s="15" t="str">
        <f t="shared" si="3"/>
        <v>PDF</v>
      </c>
      <c r="P3" s="8" t="s">
        <v>69</v>
      </c>
      <c r="Q3" s="46" t="s">
        <v>13</v>
      </c>
      <c r="R3" s="46" t="s">
        <v>78</v>
      </c>
      <c r="S3" s="75" t="s">
        <v>79</v>
      </c>
      <c r="T3" s="15" t="str">
        <f t="shared" si="4"/>
        <v>PDF</v>
      </c>
      <c r="U3" s="8" t="s">
        <v>72</v>
      </c>
      <c r="V3" s="3" t="s">
        <v>13</v>
      </c>
      <c r="W3" s="3" t="s">
        <v>78</v>
      </c>
      <c r="Y3" s="51" t="str">
        <f t="shared" si="5"/>
        <v>Exclude</v>
      </c>
      <c r="Z3" s="26" t="str">
        <f t="shared" si="6"/>
        <v>3. Wrong setting</v>
      </c>
      <c r="AC3" t="s">
        <v>80</v>
      </c>
      <c r="AE3" t="s">
        <v>72</v>
      </c>
    </row>
    <row r="4" spans="1:32" x14ac:dyDescent="0.25">
      <c r="A4" s="21" t="s">
        <v>81</v>
      </c>
      <c r="B4" s="22" t="s">
        <v>82</v>
      </c>
      <c r="C4" s="22">
        <v>2025</v>
      </c>
      <c r="D4" s="22" t="s">
        <v>83</v>
      </c>
      <c r="E4" s="22">
        <v>10</v>
      </c>
      <c r="H4" s="22">
        <v>3954</v>
      </c>
      <c r="I4" s="22" t="s">
        <v>84</v>
      </c>
      <c r="J4" s="24" t="str">
        <f t="shared" si="0"/>
        <v>{Abdelouahed, 2025 #3954}</v>
      </c>
      <c r="K4" s="9" t="s">
        <v>67</v>
      </c>
      <c r="L4" s="15" t="str">
        <f t="shared" si="1"/>
        <v>Link</v>
      </c>
      <c r="M4" s="16" t="str">
        <f t="shared" si="2"/>
        <v/>
      </c>
      <c r="N4" s="4" t="s">
        <v>68</v>
      </c>
      <c r="O4" s="15" t="str">
        <f t="shared" si="3"/>
        <v>PDF</v>
      </c>
      <c r="P4" s="8" t="s">
        <v>69</v>
      </c>
      <c r="Q4" s="46" t="s">
        <v>11</v>
      </c>
      <c r="S4" s="75" t="s">
        <v>85</v>
      </c>
      <c r="T4" s="15" t="str">
        <f t="shared" si="4"/>
        <v>PDF</v>
      </c>
      <c r="U4" s="8" t="s">
        <v>72</v>
      </c>
      <c r="V4" s="3" t="s">
        <v>11</v>
      </c>
      <c r="Y4" s="51" t="str">
        <f t="shared" si="5"/>
        <v>Include</v>
      </c>
      <c r="Z4" s="26" t="str">
        <f t="shared" si="6"/>
        <v/>
      </c>
      <c r="AC4" t="s">
        <v>70</v>
      </c>
    </row>
    <row r="5" spans="1:32" x14ac:dyDescent="0.25">
      <c r="A5" s="21" t="s">
        <v>86</v>
      </c>
      <c r="B5" s="22" t="s">
        <v>87</v>
      </c>
      <c r="C5" s="22">
        <v>2023</v>
      </c>
      <c r="D5" s="22" t="s">
        <v>88</v>
      </c>
      <c r="E5" s="22">
        <v>18</v>
      </c>
      <c r="F5" s="22">
        <v>1</v>
      </c>
      <c r="G5" s="22" t="s">
        <v>89</v>
      </c>
      <c r="H5" s="22">
        <v>4223</v>
      </c>
      <c r="I5" s="22" t="s">
        <v>90</v>
      </c>
      <c r="J5" s="24" t="str">
        <f t="shared" si="0"/>
        <v>{Aggar, 2023 #4223}</v>
      </c>
      <c r="K5" s="9" t="s">
        <v>67</v>
      </c>
      <c r="L5" s="15" t="str">
        <f t="shared" si="1"/>
        <v>Link</v>
      </c>
      <c r="M5" s="16" t="str">
        <f t="shared" si="2"/>
        <v/>
      </c>
      <c r="N5" s="4" t="s">
        <v>68</v>
      </c>
      <c r="O5" s="15" t="str">
        <f t="shared" si="3"/>
        <v>PDF</v>
      </c>
      <c r="P5" s="8" t="s">
        <v>69</v>
      </c>
      <c r="Q5" s="46" t="s">
        <v>13</v>
      </c>
      <c r="R5" s="46" t="s">
        <v>78</v>
      </c>
      <c r="S5" s="75" t="s">
        <v>91</v>
      </c>
      <c r="T5" s="15" t="str">
        <f t="shared" si="4"/>
        <v>PDF</v>
      </c>
      <c r="U5" s="8" t="s">
        <v>72</v>
      </c>
      <c r="V5" s="3" t="s">
        <v>13</v>
      </c>
      <c r="W5" s="3" t="s">
        <v>78</v>
      </c>
      <c r="Y5" s="51" t="str">
        <f t="shared" si="5"/>
        <v>Exclude</v>
      </c>
      <c r="Z5" s="26" t="str">
        <f t="shared" si="6"/>
        <v>3. Wrong setting</v>
      </c>
      <c r="AC5" t="s">
        <v>78</v>
      </c>
    </row>
    <row r="6" spans="1:32" x14ac:dyDescent="0.25">
      <c r="A6" s="21" t="s">
        <v>92</v>
      </c>
      <c r="B6" s="22" t="s">
        <v>93</v>
      </c>
      <c r="C6" s="22">
        <v>2022</v>
      </c>
      <c r="D6" s="22" t="s">
        <v>94</v>
      </c>
      <c r="E6" s="22">
        <v>36</v>
      </c>
      <c r="F6" s="22">
        <v>10</v>
      </c>
      <c r="G6" s="22" t="s">
        <v>95</v>
      </c>
      <c r="H6" s="22">
        <v>3957</v>
      </c>
      <c r="I6" s="22" t="s">
        <v>96</v>
      </c>
      <c r="J6" s="24" t="str">
        <f t="shared" si="0"/>
        <v>{Ahmed, 2022 #3957}</v>
      </c>
      <c r="K6" s="9" t="s">
        <v>67</v>
      </c>
      <c r="L6" s="15" t="str">
        <f t="shared" si="1"/>
        <v>Link</v>
      </c>
      <c r="M6" s="16" t="str">
        <f t="shared" si="2"/>
        <v/>
      </c>
      <c r="N6" s="4" t="s">
        <v>68</v>
      </c>
      <c r="O6" s="15" t="str">
        <f t="shared" si="3"/>
        <v>PDF</v>
      </c>
      <c r="P6" s="8" t="s">
        <v>69</v>
      </c>
      <c r="Q6" s="46" t="s">
        <v>13</v>
      </c>
      <c r="R6" s="46" t="s">
        <v>78</v>
      </c>
      <c r="S6" s="75" t="s">
        <v>97</v>
      </c>
      <c r="T6" s="15" t="str">
        <f t="shared" si="4"/>
        <v>PDF</v>
      </c>
      <c r="U6" s="8" t="s">
        <v>72</v>
      </c>
      <c r="V6" s="3" t="s">
        <v>13</v>
      </c>
      <c r="W6" s="3" t="s">
        <v>78</v>
      </c>
      <c r="Y6" s="51" t="str">
        <f t="shared" si="5"/>
        <v>Exclude</v>
      </c>
      <c r="Z6" s="26" t="str">
        <f t="shared" si="6"/>
        <v>3. Wrong setting</v>
      </c>
      <c r="AC6" t="s">
        <v>98</v>
      </c>
    </row>
    <row r="7" spans="1:32" x14ac:dyDescent="0.25">
      <c r="A7" s="21" t="s">
        <v>99</v>
      </c>
      <c r="B7" s="22" t="s">
        <v>100</v>
      </c>
      <c r="C7" s="22">
        <v>2025</v>
      </c>
      <c r="D7" s="22" t="s">
        <v>101</v>
      </c>
      <c r="E7" s="22">
        <v>13</v>
      </c>
      <c r="F7" s="22">
        <v>9</v>
      </c>
      <c r="H7" s="22">
        <v>4225</v>
      </c>
      <c r="I7" s="22" t="s">
        <v>102</v>
      </c>
      <c r="J7" s="24" t="str">
        <f t="shared" si="0"/>
        <v>{Ahmed, 2025 #4225}</v>
      </c>
      <c r="K7" s="9" t="s">
        <v>67</v>
      </c>
      <c r="L7" s="15" t="str">
        <f t="shared" si="1"/>
        <v>Link</v>
      </c>
      <c r="M7" s="16" t="str">
        <f t="shared" si="2"/>
        <v/>
      </c>
      <c r="N7" s="4" t="s">
        <v>68</v>
      </c>
      <c r="O7" s="15" t="str">
        <f t="shared" si="3"/>
        <v>PDF</v>
      </c>
      <c r="P7" s="8" t="s">
        <v>69</v>
      </c>
      <c r="Q7" s="46" t="s">
        <v>13</v>
      </c>
      <c r="R7" s="46" t="s">
        <v>78</v>
      </c>
      <c r="S7" s="75" t="s">
        <v>103</v>
      </c>
      <c r="T7" s="15" t="str">
        <f t="shared" si="4"/>
        <v>PDF</v>
      </c>
      <c r="U7" s="8" t="s">
        <v>72</v>
      </c>
      <c r="V7" s="3" t="s">
        <v>13</v>
      </c>
      <c r="W7" s="3" t="s">
        <v>78</v>
      </c>
      <c r="Y7" s="51" t="str">
        <f t="shared" si="5"/>
        <v>Exclude</v>
      </c>
      <c r="Z7" s="26" t="str">
        <f t="shared" si="6"/>
        <v>3. Wrong setting</v>
      </c>
      <c r="AC7" t="s">
        <v>104</v>
      </c>
    </row>
    <row r="8" spans="1:32" x14ac:dyDescent="0.25">
      <c r="A8" s="21" t="s">
        <v>105</v>
      </c>
      <c r="B8" s="22" t="s">
        <v>106</v>
      </c>
      <c r="C8" s="22">
        <v>2024</v>
      </c>
      <c r="D8" s="22" t="s">
        <v>107</v>
      </c>
      <c r="E8" s="22">
        <v>24</v>
      </c>
      <c r="F8" s="22">
        <v>1</v>
      </c>
      <c r="G8" s="22">
        <v>2592</v>
      </c>
      <c r="H8" s="22">
        <v>3958</v>
      </c>
      <c r="I8" s="22" t="s">
        <v>108</v>
      </c>
      <c r="J8" s="24" t="str">
        <f t="shared" si="0"/>
        <v>{Al Dweik, 2024 #3958}</v>
      </c>
      <c r="K8" s="9" t="s">
        <v>67</v>
      </c>
      <c r="L8" s="15" t="str">
        <f t="shared" si="1"/>
        <v>Link</v>
      </c>
      <c r="M8" s="16" t="str">
        <f t="shared" si="2"/>
        <v/>
      </c>
      <c r="N8" s="4" t="s">
        <v>68</v>
      </c>
      <c r="O8" s="15" t="str">
        <f t="shared" si="3"/>
        <v>PDF</v>
      </c>
      <c r="P8" s="8" t="s">
        <v>69</v>
      </c>
      <c r="Q8" s="46" t="s">
        <v>13</v>
      </c>
      <c r="R8" s="46" t="s">
        <v>78</v>
      </c>
      <c r="S8" s="84" t="s">
        <v>38</v>
      </c>
      <c r="T8" s="15" t="str">
        <f t="shared" si="4"/>
        <v>PDF</v>
      </c>
      <c r="U8" s="8" t="s">
        <v>72</v>
      </c>
      <c r="V8" s="3" t="s">
        <v>13</v>
      </c>
      <c r="W8" s="3" t="s">
        <v>78</v>
      </c>
      <c r="Y8" s="51" t="str">
        <f t="shared" si="5"/>
        <v>Exclude</v>
      </c>
      <c r="Z8" s="26" t="str">
        <f t="shared" si="6"/>
        <v>3. Wrong setting</v>
      </c>
      <c r="AC8" t="s">
        <v>109</v>
      </c>
    </row>
    <row r="9" spans="1:32" x14ac:dyDescent="0.25">
      <c r="A9" s="21" t="s">
        <v>110</v>
      </c>
      <c r="B9" s="22" t="s">
        <v>111</v>
      </c>
      <c r="C9" s="22">
        <v>2024</v>
      </c>
      <c r="D9" s="22" t="s">
        <v>112</v>
      </c>
      <c r="E9" s="22">
        <v>11</v>
      </c>
      <c r="F9" s="22">
        <v>4</v>
      </c>
      <c r="H9" s="22">
        <v>3959</v>
      </c>
      <c r="I9" s="22" t="s">
        <v>113</v>
      </c>
      <c r="J9" s="24" t="str">
        <f t="shared" si="0"/>
        <v>{Al Sadi, 2024 #3959}</v>
      </c>
      <c r="K9" s="9" t="s">
        <v>67</v>
      </c>
      <c r="L9" s="15" t="str">
        <f t="shared" si="1"/>
        <v>Link</v>
      </c>
      <c r="M9" s="16" t="str">
        <f t="shared" si="2"/>
        <v/>
      </c>
      <c r="N9" s="4" t="s">
        <v>68</v>
      </c>
      <c r="O9" s="15" t="str">
        <f t="shared" si="3"/>
        <v>PDF</v>
      </c>
      <c r="P9" s="8" t="s">
        <v>69</v>
      </c>
      <c r="Q9" s="46" t="s">
        <v>13</v>
      </c>
      <c r="R9" s="46" t="s">
        <v>78</v>
      </c>
      <c r="S9" s="75" t="s">
        <v>114</v>
      </c>
      <c r="T9" s="15" t="str">
        <f t="shared" si="4"/>
        <v>PDF</v>
      </c>
      <c r="U9" s="8" t="s">
        <v>72</v>
      </c>
      <c r="V9" s="3" t="s">
        <v>13</v>
      </c>
      <c r="W9" s="3" t="s">
        <v>78</v>
      </c>
      <c r="Y9" s="51" t="str">
        <f t="shared" si="5"/>
        <v>Exclude</v>
      </c>
      <c r="Z9" s="26" t="str">
        <f t="shared" si="6"/>
        <v>3. Wrong setting</v>
      </c>
      <c r="AC9" s="30"/>
    </row>
    <row r="10" spans="1:32" x14ac:dyDescent="0.25">
      <c r="A10" s="21" t="s">
        <v>115</v>
      </c>
      <c r="B10" s="22" t="s">
        <v>116</v>
      </c>
      <c r="C10" s="22">
        <v>2024</v>
      </c>
      <c r="D10" s="22" t="s">
        <v>117</v>
      </c>
      <c r="E10" s="22">
        <v>231</v>
      </c>
      <c r="G10" s="22" t="s">
        <v>118</v>
      </c>
      <c r="H10" s="22">
        <v>4106</v>
      </c>
      <c r="I10" s="22" t="s">
        <v>119</v>
      </c>
      <c r="J10" s="24" t="str">
        <f t="shared" si="0"/>
        <v>{Ali Maher, 2024 #4106}</v>
      </c>
      <c r="K10" s="9" t="s">
        <v>67</v>
      </c>
      <c r="L10" s="15" t="str">
        <f t="shared" si="1"/>
        <v>Link</v>
      </c>
      <c r="M10" s="16" t="str">
        <f t="shared" si="2"/>
        <v/>
      </c>
      <c r="N10" s="4" t="s">
        <v>68</v>
      </c>
      <c r="O10" s="15" t="str">
        <f t="shared" si="3"/>
        <v>PDF</v>
      </c>
      <c r="P10" s="8" t="s">
        <v>69</v>
      </c>
      <c r="Q10" s="46" t="s">
        <v>11</v>
      </c>
      <c r="S10" s="75" t="s">
        <v>120</v>
      </c>
      <c r="T10" s="15" t="str">
        <f t="shared" si="4"/>
        <v>PDF</v>
      </c>
      <c r="U10" s="8" t="s">
        <v>72</v>
      </c>
      <c r="V10" s="3" t="s">
        <v>11</v>
      </c>
      <c r="Y10" s="51" t="str">
        <f t="shared" si="5"/>
        <v>Include</v>
      </c>
      <c r="Z10" s="26" t="str">
        <f t="shared" si="6"/>
        <v/>
      </c>
    </row>
    <row r="11" spans="1:32" x14ac:dyDescent="0.25">
      <c r="A11" s="21" t="s">
        <v>121</v>
      </c>
      <c r="B11" s="22" t="s">
        <v>122</v>
      </c>
      <c r="C11" s="22">
        <v>2025</v>
      </c>
      <c r="D11" s="22" t="s">
        <v>123</v>
      </c>
      <c r="E11" s="22">
        <v>10</v>
      </c>
      <c r="F11" s="22">
        <v>3</v>
      </c>
      <c r="H11" s="22">
        <v>4105</v>
      </c>
      <c r="I11" s="22" t="s">
        <v>124</v>
      </c>
      <c r="J11" s="24" t="str">
        <f t="shared" si="0"/>
        <v>{Ali Maher, 2025 #4105}</v>
      </c>
      <c r="K11" s="9" t="s">
        <v>67</v>
      </c>
      <c r="L11" s="15" t="str">
        <f t="shared" si="1"/>
        <v>Link</v>
      </c>
      <c r="M11" s="16" t="str">
        <f t="shared" si="2"/>
        <v/>
      </c>
      <c r="N11" s="4" t="s">
        <v>68</v>
      </c>
      <c r="O11" s="15" t="str">
        <f t="shared" si="3"/>
        <v>PDF</v>
      </c>
      <c r="P11" s="8" t="s">
        <v>69</v>
      </c>
      <c r="Q11" s="46" t="s">
        <v>11</v>
      </c>
      <c r="S11" s="75" t="s">
        <v>125</v>
      </c>
      <c r="T11" s="15" t="str">
        <f t="shared" si="4"/>
        <v>PDF</v>
      </c>
      <c r="U11" s="8" t="s">
        <v>72</v>
      </c>
      <c r="V11" s="3" t="s">
        <v>11</v>
      </c>
      <c r="X11" s="12" t="s">
        <v>126</v>
      </c>
      <c r="Y11" s="51" t="str">
        <f t="shared" si="5"/>
        <v>Include</v>
      </c>
      <c r="Z11" s="26" t="str">
        <f t="shared" si="6"/>
        <v/>
      </c>
      <c r="AC11" s="30"/>
    </row>
    <row r="12" spans="1:32" x14ac:dyDescent="0.25">
      <c r="A12" s="21" t="s">
        <v>127</v>
      </c>
      <c r="B12" s="22" t="s">
        <v>128</v>
      </c>
      <c r="C12" s="22">
        <v>2024</v>
      </c>
      <c r="D12" s="22" t="s">
        <v>129</v>
      </c>
      <c r="E12" s="22">
        <v>8</v>
      </c>
      <c r="F12" s="22">
        <v>12</v>
      </c>
      <c r="G12" s="22" t="s">
        <v>130</v>
      </c>
      <c r="H12" s="22">
        <v>3960</v>
      </c>
      <c r="I12" s="22" t="s">
        <v>131</v>
      </c>
      <c r="J12" s="24" t="str">
        <f t="shared" si="0"/>
        <v>{Ali, 2024 #3960}</v>
      </c>
      <c r="K12" s="9" t="s">
        <v>67</v>
      </c>
      <c r="L12" s="15" t="str">
        <f t="shared" si="1"/>
        <v>Link</v>
      </c>
      <c r="M12" s="16" t="str">
        <f t="shared" si="2"/>
        <v/>
      </c>
      <c r="N12" s="4" t="s">
        <v>68</v>
      </c>
      <c r="O12" s="15" t="str">
        <f t="shared" si="3"/>
        <v>PDF</v>
      </c>
      <c r="P12" s="8" t="s">
        <v>69</v>
      </c>
      <c r="Q12" s="46" t="s">
        <v>11</v>
      </c>
      <c r="S12" s="75" t="s">
        <v>132</v>
      </c>
      <c r="T12" s="15" t="str">
        <f t="shared" si="4"/>
        <v>PDF</v>
      </c>
      <c r="U12" s="8" t="s">
        <v>72</v>
      </c>
      <c r="V12" s="3" t="s">
        <v>11</v>
      </c>
      <c r="Y12" s="51" t="str">
        <f t="shared" si="5"/>
        <v>Include</v>
      </c>
      <c r="Z12" s="26" t="str">
        <f t="shared" si="6"/>
        <v/>
      </c>
    </row>
    <row r="13" spans="1:32" x14ac:dyDescent="0.25">
      <c r="A13" s="21" t="s">
        <v>133</v>
      </c>
      <c r="B13" s="22" t="s">
        <v>134</v>
      </c>
      <c r="C13" s="22">
        <v>2024</v>
      </c>
      <c r="D13" s="22" t="s">
        <v>135</v>
      </c>
      <c r="E13" s="22">
        <v>194</v>
      </c>
      <c r="G13" s="22">
        <v>107378</v>
      </c>
      <c r="H13" s="22">
        <v>3962</v>
      </c>
      <c r="I13" s="22" t="s">
        <v>136</v>
      </c>
      <c r="J13" s="24" t="str">
        <f t="shared" si="0"/>
        <v>{Ali, 2024 #3962}</v>
      </c>
      <c r="K13" s="9" t="s">
        <v>67</v>
      </c>
      <c r="L13" s="15" t="str">
        <f t="shared" si="1"/>
        <v>Link</v>
      </c>
      <c r="M13" s="16" t="str">
        <f t="shared" si="2"/>
        <v/>
      </c>
      <c r="N13" s="4" t="s">
        <v>68</v>
      </c>
      <c r="O13" s="15" t="str">
        <f t="shared" si="3"/>
        <v>PDF</v>
      </c>
      <c r="P13" s="8" t="s">
        <v>69</v>
      </c>
      <c r="Q13" s="46" t="s">
        <v>13</v>
      </c>
      <c r="R13" s="46" t="s">
        <v>78</v>
      </c>
      <c r="S13" s="75" t="s">
        <v>37</v>
      </c>
      <c r="T13" s="15" t="str">
        <f t="shared" si="4"/>
        <v>PDF</v>
      </c>
      <c r="U13" s="8" t="s">
        <v>72</v>
      </c>
      <c r="V13" s="3" t="s">
        <v>13</v>
      </c>
      <c r="W13" s="3" t="s">
        <v>78</v>
      </c>
      <c r="Y13" s="51" t="str">
        <f t="shared" si="5"/>
        <v>Exclude</v>
      </c>
      <c r="Z13" s="26" t="str">
        <f t="shared" si="6"/>
        <v>3. Wrong setting</v>
      </c>
      <c r="AC13" s="30"/>
    </row>
    <row r="14" spans="1:32" x14ac:dyDescent="0.25">
      <c r="A14" s="21" t="s">
        <v>137</v>
      </c>
      <c r="B14" s="22" t="s">
        <v>138</v>
      </c>
      <c r="C14" s="22">
        <v>2025</v>
      </c>
      <c r="D14" s="22" t="s">
        <v>139</v>
      </c>
      <c r="E14" s="22">
        <v>11</v>
      </c>
      <c r="F14" s="22">
        <v>2</v>
      </c>
      <c r="G14" s="22" t="s">
        <v>140</v>
      </c>
      <c r="H14" s="22">
        <v>3961</v>
      </c>
      <c r="I14" s="22" t="s">
        <v>141</v>
      </c>
      <c r="J14" s="24" t="str">
        <f t="shared" si="0"/>
        <v>{Ali, 2025 #3961}</v>
      </c>
      <c r="K14" s="9" t="s">
        <v>67</v>
      </c>
      <c r="L14" s="15" t="str">
        <f t="shared" si="1"/>
        <v>Link</v>
      </c>
      <c r="M14" s="16" t="str">
        <f t="shared" si="2"/>
        <v/>
      </c>
      <c r="N14" s="4" t="s">
        <v>68</v>
      </c>
      <c r="O14" s="15" t="str">
        <f t="shared" si="3"/>
        <v>PDF</v>
      </c>
      <c r="P14" s="8" t="s">
        <v>69</v>
      </c>
      <c r="Q14" s="46" t="s">
        <v>11</v>
      </c>
      <c r="S14" s="75" t="s">
        <v>132</v>
      </c>
      <c r="T14" s="15" t="str">
        <f t="shared" si="4"/>
        <v>PDF</v>
      </c>
      <c r="U14" s="8" t="s">
        <v>72</v>
      </c>
      <c r="V14" s="3" t="s">
        <v>11</v>
      </c>
      <c r="Y14" s="51" t="str">
        <f t="shared" si="5"/>
        <v>Include</v>
      </c>
      <c r="Z14" s="26" t="str">
        <f t="shared" si="6"/>
        <v/>
      </c>
    </row>
    <row r="15" spans="1:32" x14ac:dyDescent="0.25">
      <c r="A15" s="21" t="s">
        <v>142</v>
      </c>
      <c r="B15" s="22" t="s">
        <v>143</v>
      </c>
      <c r="C15" s="22">
        <v>2020</v>
      </c>
      <c r="D15" s="22" t="s">
        <v>144</v>
      </c>
      <c r="E15" s="22">
        <v>52</v>
      </c>
      <c r="F15" s="22">
        <v>4</v>
      </c>
      <c r="G15" s="22" t="s">
        <v>145</v>
      </c>
      <c r="H15" s="22">
        <v>3963</v>
      </c>
      <c r="I15" s="22" t="s">
        <v>146</v>
      </c>
      <c r="J15" s="24" t="str">
        <f t="shared" si="0"/>
        <v>{Alimadadi, 2020 #3963}</v>
      </c>
      <c r="K15" s="9" t="s">
        <v>67</v>
      </c>
      <c r="L15" s="15" t="str">
        <f t="shared" si="1"/>
        <v>Link</v>
      </c>
      <c r="M15" s="16" t="str">
        <f t="shared" si="2"/>
        <v/>
      </c>
      <c r="N15" s="4" t="s">
        <v>68</v>
      </c>
      <c r="O15" s="15" t="str">
        <f t="shared" si="3"/>
        <v>PDF</v>
      </c>
      <c r="P15" s="8" t="s">
        <v>69</v>
      </c>
      <c r="Q15" s="46" t="s">
        <v>13</v>
      </c>
      <c r="R15" s="46" t="s">
        <v>78</v>
      </c>
      <c r="S15" s="75" t="s">
        <v>147</v>
      </c>
      <c r="T15" s="15" t="str">
        <f t="shared" si="4"/>
        <v>PDF</v>
      </c>
      <c r="U15" s="8" t="s">
        <v>72</v>
      </c>
      <c r="V15" s="3" t="s">
        <v>13</v>
      </c>
      <c r="W15" s="3" t="s">
        <v>78</v>
      </c>
      <c r="Y15" s="51" t="str">
        <f t="shared" si="5"/>
        <v>Exclude</v>
      </c>
      <c r="Z15" s="26" t="str">
        <f t="shared" si="6"/>
        <v>3. Wrong setting</v>
      </c>
    </row>
    <row r="16" spans="1:32" x14ac:dyDescent="0.25">
      <c r="A16" s="21" t="s">
        <v>148</v>
      </c>
      <c r="B16" s="22" t="s">
        <v>149</v>
      </c>
      <c r="C16" s="22">
        <v>2022</v>
      </c>
      <c r="D16" s="22" t="s">
        <v>150</v>
      </c>
      <c r="E16" s="22">
        <v>15</v>
      </c>
      <c r="G16" s="22" t="s">
        <v>151</v>
      </c>
      <c r="H16" s="22">
        <v>3964</v>
      </c>
      <c r="I16" s="22" t="s">
        <v>152</v>
      </c>
      <c r="J16" s="24" t="str">
        <f t="shared" si="0"/>
        <v>{Alotaibi, 2022 #3964}</v>
      </c>
      <c r="K16" s="9" t="s">
        <v>67</v>
      </c>
      <c r="L16" s="15" t="str">
        <f t="shared" si="1"/>
        <v>Link</v>
      </c>
      <c r="M16" s="16" t="str">
        <f t="shared" si="2"/>
        <v/>
      </c>
      <c r="N16" s="4" t="s">
        <v>68</v>
      </c>
      <c r="O16" s="15" t="str">
        <f t="shared" si="3"/>
        <v>PDF</v>
      </c>
      <c r="P16" s="8" t="s">
        <v>69</v>
      </c>
      <c r="Q16" s="46" t="s">
        <v>11</v>
      </c>
      <c r="S16" s="75" t="s">
        <v>132</v>
      </c>
      <c r="T16" s="15" t="str">
        <f t="shared" si="4"/>
        <v>PDF</v>
      </c>
      <c r="U16" s="8" t="s">
        <v>72</v>
      </c>
      <c r="V16" s="3" t="s">
        <v>11</v>
      </c>
      <c r="W16" s="46"/>
      <c r="Y16" s="51" t="str">
        <f t="shared" si="5"/>
        <v>Include</v>
      </c>
      <c r="Z16" s="26" t="str">
        <f t="shared" si="6"/>
        <v/>
      </c>
    </row>
    <row r="17" spans="1:26" x14ac:dyDescent="0.25">
      <c r="A17" s="21" t="s">
        <v>153</v>
      </c>
      <c r="B17" s="22" t="s">
        <v>154</v>
      </c>
      <c r="C17" s="22">
        <v>2022</v>
      </c>
      <c r="D17" s="22" t="s">
        <v>65</v>
      </c>
      <c r="E17" s="22">
        <v>12</v>
      </c>
      <c r="F17" s="22">
        <v>1</v>
      </c>
      <c r="G17" s="22">
        <v>5037</v>
      </c>
      <c r="H17" s="22">
        <v>3965</v>
      </c>
      <c r="I17" s="22" t="s">
        <v>155</v>
      </c>
      <c r="J17" s="24" t="str">
        <f t="shared" si="0"/>
        <v>{Amani, 2022 #3965}</v>
      </c>
      <c r="K17" s="9" t="s">
        <v>67</v>
      </c>
      <c r="L17" s="15" t="str">
        <f t="shared" si="1"/>
        <v>Link</v>
      </c>
      <c r="M17" s="16" t="str">
        <f t="shared" si="2"/>
        <v/>
      </c>
      <c r="N17" s="4" t="s">
        <v>68</v>
      </c>
      <c r="O17" s="15" t="str">
        <f t="shared" si="3"/>
        <v>PDF</v>
      </c>
      <c r="P17" s="8" t="s">
        <v>69</v>
      </c>
      <c r="Q17" s="46" t="s">
        <v>13</v>
      </c>
      <c r="R17" s="46" t="s">
        <v>78</v>
      </c>
      <c r="S17" s="75" t="s">
        <v>156</v>
      </c>
      <c r="T17" s="15" t="str">
        <f t="shared" si="4"/>
        <v>PDF</v>
      </c>
      <c r="U17" s="8" t="s">
        <v>72</v>
      </c>
      <c r="V17" s="3" t="s">
        <v>13</v>
      </c>
      <c r="W17" s="46" t="s">
        <v>78</v>
      </c>
      <c r="Y17" s="51" t="str">
        <f t="shared" si="5"/>
        <v>Exclude</v>
      </c>
      <c r="Z17" s="26" t="str">
        <f t="shared" si="6"/>
        <v>3. Wrong setting</v>
      </c>
    </row>
    <row r="18" spans="1:26" x14ac:dyDescent="0.25">
      <c r="A18" s="21" t="s">
        <v>157</v>
      </c>
      <c r="B18" s="22" t="s">
        <v>158</v>
      </c>
      <c r="C18" s="22">
        <v>2024</v>
      </c>
      <c r="D18" s="22" t="s">
        <v>159</v>
      </c>
      <c r="E18" s="22">
        <v>14</v>
      </c>
      <c r="F18" s="22">
        <v>8</v>
      </c>
      <c r="G18" s="22" t="s">
        <v>160</v>
      </c>
      <c r="H18" s="22">
        <v>4234</v>
      </c>
      <c r="I18" s="22" t="s">
        <v>161</v>
      </c>
      <c r="J18" s="24" t="str">
        <f t="shared" si="0"/>
        <v>{Amjad, 2024 #4234}</v>
      </c>
      <c r="K18" s="9" t="s">
        <v>67</v>
      </c>
      <c r="L18" s="15" t="str">
        <f t="shared" si="1"/>
        <v>Link</v>
      </c>
      <c r="M18" s="16" t="str">
        <f t="shared" si="2"/>
        <v/>
      </c>
      <c r="N18" s="4" t="s">
        <v>68</v>
      </c>
      <c r="O18" s="15" t="str">
        <f t="shared" si="3"/>
        <v>PDF</v>
      </c>
      <c r="P18" s="8" t="s">
        <v>69</v>
      </c>
      <c r="Q18" s="46" t="s">
        <v>13</v>
      </c>
      <c r="R18" s="46" t="s">
        <v>98</v>
      </c>
      <c r="S18" s="75" t="s">
        <v>162</v>
      </c>
      <c r="T18" s="15" t="str">
        <f t="shared" si="4"/>
        <v>PDF</v>
      </c>
      <c r="U18" s="8" t="s">
        <v>72</v>
      </c>
      <c r="V18" s="3" t="s">
        <v>13</v>
      </c>
      <c r="W18" s="3" t="s">
        <v>98</v>
      </c>
      <c r="Y18" s="51" t="str">
        <f t="shared" si="5"/>
        <v>Exclude</v>
      </c>
      <c r="Z18" s="26" t="str">
        <f t="shared" si="6"/>
        <v>4. Wrong study type</v>
      </c>
    </row>
    <row r="19" spans="1:26" x14ac:dyDescent="0.25">
      <c r="A19" s="21" t="s">
        <v>163</v>
      </c>
      <c r="B19" s="22" t="s">
        <v>164</v>
      </c>
      <c r="C19" s="22">
        <v>2023</v>
      </c>
      <c r="D19" s="22" t="s">
        <v>165</v>
      </c>
      <c r="E19" s="22">
        <v>15</v>
      </c>
      <c r="F19" s="22">
        <v>19</v>
      </c>
      <c r="G19" s="22">
        <v>4285</v>
      </c>
      <c r="H19" s="22">
        <v>3966</v>
      </c>
      <c r="I19" s="22" t="s">
        <v>166</v>
      </c>
      <c r="J19" s="24" t="str">
        <f t="shared" si="0"/>
        <v>{An, 2023 #3966}</v>
      </c>
      <c r="K19" s="9" t="s">
        <v>67</v>
      </c>
      <c r="L19" s="15" t="str">
        <f t="shared" si="1"/>
        <v>Link</v>
      </c>
      <c r="M19" s="16" t="str">
        <f t="shared" si="2"/>
        <v/>
      </c>
      <c r="N19" s="4" t="s">
        <v>68</v>
      </c>
      <c r="O19" s="15" t="str">
        <f t="shared" si="3"/>
        <v>PDF</v>
      </c>
      <c r="P19" s="8" t="s">
        <v>69</v>
      </c>
      <c r="Q19" s="46" t="s">
        <v>11</v>
      </c>
      <c r="S19" s="75" t="s">
        <v>167</v>
      </c>
      <c r="T19" s="15" t="str">
        <f t="shared" si="4"/>
        <v>PDF</v>
      </c>
      <c r="U19" s="8" t="s">
        <v>72</v>
      </c>
      <c r="V19" s="3" t="s">
        <v>11</v>
      </c>
      <c r="Y19" s="51" t="str">
        <f t="shared" si="5"/>
        <v>Include</v>
      </c>
      <c r="Z19" s="26" t="str">
        <f t="shared" si="6"/>
        <v/>
      </c>
    </row>
    <row r="20" spans="1:26" x14ac:dyDescent="0.25">
      <c r="A20" s="21" t="s">
        <v>168</v>
      </c>
      <c r="B20" s="22" t="s">
        <v>169</v>
      </c>
      <c r="C20" s="22">
        <v>2024</v>
      </c>
      <c r="D20" s="22" t="s">
        <v>165</v>
      </c>
      <c r="E20" s="22">
        <v>16</v>
      </c>
      <c r="F20" s="22">
        <v>23</v>
      </c>
      <c r="G20" s="29"/>
      <c r="H20" s="22">
        <v>3967</v>
      </c>
      <c r="I20" s="22" t="s">
        <v>170</v>
      </c>
      <c r="J20" s="24" t="str">
        <f t="shared" si="0"/>
        <v>{An, 2024 #3967}</v>
      </c>
      <c r="K20" s="9" t="s">
        <v>67</v>
      </c>
      <c r="L20" s="15" t="str">
        <f t="shared" si="1"/>
        <v>Link</v>
      </c>
      <c r="M20" s="16" t="str">
        <f t="shared" si="2"/>
        <v/>
      </c>
      <c r="N20" s="4" t="s">
        <v>68</v>
      </c>
      <c r="O20" s="15" t="str">
        <f t="shared" si="3"/>
        <v>PDF</v>
      </c>
      <c r="P20" s="8" t="s">
        <v>69</v>
      </c>
      <c r="Q20" s="46" t="s">
        <v>13</v>
      </c>
      <c r="R20" s="46" t="s">
        <v>80</v>
      </c>
      <c r="S20" s="75" t="s">
        <v>171</v>
      </c>
      <c r="T20" s="15" t="str">
        <f t="shared" si="4"/>
        <v>PDF</v>
      </c>
      <c r="U20" s="8" t="s">
        <v>72</v>
      </c>
      <c r="V20" s="3" t="s">
        <v>13</v>
      </c>
      <c r="W20" s="3" t="s">
        <v>80</v>
      </c>
      <c r="X20" s="12" t="s">
        <v>172</v>
      </c>
      <c r="Y20" s="51" t="str">
        <f t="shared" si="5"/>
        <v>Exclude</v>
      </c>
      <c r="Z20" s="26" t="str">
        <f t="shared" si="6"/>
        <v>1. No relevant information</v>
      </c>
    </row>
    <row r="21" spans="1:26" x14ac:dyDescent="0.25">
      <c r="A21" s="21" t="s">
        <v>173</v>
      </c>
      <c r="B21" s="22" t="s">
        <v>174</v>
      </c>
      <c r="C21" s="22">
        <v>2020</v>
      </c>
      <c r="D21" s="22" t="s">
        <v>175</v>
      </c>
      <c r="E21" s="22">
        <v>17</v>
      </c>
      <c r="F21" s="22">
        <v>11</v>
      </c>
      <c r="H21" s="22">
        <v>4235</v>
      </c>
      <c r="I21" s="22" t="s">
        <v>176</v>
      </c>
      <c r="J21" s="24" t="str">
        <f t="shared" si="0"/>
        <v>{Anghel, 2020 #4235}</v>
      </c>
      <c r="K21" s="9" t="s">
        <v>67</v>
      </c>
      <c r="L21" s="15" t="str">
        <f t="shared" si="1"/>
        <v>Link</v>
      </c>
      <c r="M21" s="16" t="str">
        <f t="shared" si="2"/>
        <v/>
      </c>
      <c r="N21" s="4" t="s">
        <v>68</v>
      </c>
      <c r="O21" s="15" t="str">
        <f t="shared" si="3"/>
        <v>PDF</v>
      </c>
      <c r="P21" s="8" t="s">
        <v>69</v>
      </c>
      <c r="Q21" s="46" t="s">
        <v>11</v>
      </c>
      <c r="T21" s="15" t="str">
        <f t="shared" si="4"/>
        <v>PDF</v>
      </c>
      <c r="U21" s="8" t="s">
        <v>72</v>
      </c>
      <c r="V21" s="3" t="s">
        <v>11</v>
      </c>
      <c r="Y21" s="51" t="str">
        <f t="shared" si="5"/>
        <v>Include</v>
      </c>
      <c r="Z21" s="26" t="str">
        <f t="shared" si="6"/>
        <v/>
      </c>
    </row>
    <row r="22" spans="1:26" x14ac:dyDescent="0.25">
      <c r="A22" s="21" t="s">
        <v>177</v>
      </c>
      <c r="B22" s="22" t="s">
        <v>178</v>
      </c>
      <c r="C22" s="22">
        <v>2023</v>
      </c>
      <c r="D22" s="22" t="s">
        <v>179</v>
      </c>
      <c r="E22" s="22">
        <v>11</v>
      </c>
      <c r="F22" s="22">
        <v>7</v>
      </c>
      <c r="H22" s="22">
        <v>3968</v>
      </c>
      <c r="I22" s="22" t="s">
        <v>180</v>
      </c>
      <c r="J22" s="24" t="str">
        <f t="shared" si="0"/>
        <v>{Anjaria, 2023 #3968}</v>
      </c>
      <c r="K22" s="9" t="s">
        <v>67</v>
      </c>
      <c r="L22" s="15" t="str">
        <f t="shared" si="1"/>
        <v>Link</v>
      </c>
      <c r="M22" s="16" t="str">
        <f t="shared" si="2"/>
        <v/>
      </c>
      <c r="N22" s="4" t="s">
        <v>68</v>
      </c>
      <c r="O22" s="15" t="str">
        <f t="shared" si="3"/>
        <v>PDF</v>
      </c>
      <c r="P22" s="8" t="s">
        <v>69</v>
      </c>
      <c r="Q22" s="46" t="s">
        <v>13</v>
      </c>
      <c r="R22" s="46" t="s">
        <v>78</v>
      </c>
      <c r="S22" s="75" t="s">
        <v>181</v>
      </c>
      <c r="T22" s="15" t="str">
        <f t="shared" si="4"/>
        <v>PDF</v>
      </c>
      <c r="U22" s="8" t="s">
        <v>72</v>
      </c>
      <c r="V22" s="3" t="s">
        <v>13</v>
      </c>
      <c r="W22" s="3" t="s">
        <v>78</v>
      </c>
      <c r="Y22" s="51" t="str">
        <f t="shared" si="5"/>
        <v>Exclude</v>
      </c>
      <c r="Z22" s="26" t="str">
        <f t="shared" si="6"/>
        <v>3. Wrong setting</v>
      </c>
    </row>
    <row r="23" spans="1:26" x14ac:dyDescent="0.25">
      <c r="A23" s="21" t="s">
        <v>182</v>
      </c>
      <c r="B23" s="22" t="s">
        <v>183</v>
      </c>
      <c r="C23" s="22">
        <v>2023</v>
      </c>
      <c r="D23" s="22" t="s">
        <v>184</v>
      </c>
      <c r="E23" s="22">
        <v>46</v>
      </c>
      <c r="F23" s="22">
        <v>2</v>
      </c>
      <c r="G23" s="28">
        <v>45813</v>
      </c>
      <c r="H23" s="22">
        <v>3969</v>
      </c>
      <c r="I23" s="22" t="s">
        <v>185</v>
      </c>
      <c r="J23" s="24" t="str">
        <f t="shared" si="0"/>
        <v>{Antezana Soria Galvarro, 2023 #3969}</v>
      </c>
      <c r="K23" s="9" t="s">
        <v>67</v>
      </c>
      <c r="L23" s="15" t="str">
        <f t="shared" si="1"/>
        <v>Link</v>
      </c>
      <c r="M23" s="16" t="str">
        <f t="shared" si="2"/>
        <v/>
      </c>
      <c r="N23" s="4" t="s">
        <v>68</v>
      </c>
      <c r="O23" s="15" t="str">
        <f t="shared" si="3"/>
        <v>PDF</v>
      </c>
      <c r="P23" s="8" t="s">
        <v>69</v>
      </c>
      <c r="Q23" s="46" t="s">
        <v>13</v>
      </c>
      <c r="R23" s="46" t="s">
        <v>80</v>
      </c>
      <c r="T23" s="15" t="str">
        <f t="shared" si="4"/>
        <v>PDF</v>
      </c>
      <c r="U23" s="8" t="s">
        <v>72</v>
      </c>
      <c r="V23" s="3" t="s">
        <v>13</v>
      </c>
      <c r="W23" s="46" t="s">
        <v>80</v>
      </c>
      <c r="Y23" s="51" t="str">
        <f t="shared" si="5"/>
        <v>Exclude</v>
      </c>
      <c r="Z23" s="26" t="str">
        <f t="shared" si="6"/>
        <v>1. No relevant information</v>
      </c>
    </row>
    <row r="24" spans="1:26" x14ac:dyDescent="0.25">
      <c r="A24" s="21" t="s">
        <v>186</v>
      </c>
      <c r="B24" s="22" t="s">
        <v>187</v>
      </c>
      <c r="C24" s="22">
        <v>2024</v>
      </c>
      <c r="D24" s="22" t="s">
        <v>188</v>
      </c>
      <c r="E24" s="22">
        <v>19</v>
      </c>
      <c r="F24" s="22">
        <v>9</v>
      </c>
      <c r="G24" s="22" t="s">
        <v>189</v>
      </c>
      <c r="H24" s="22">
        <v>3970</v>
      </c>
      <c r="I24" s="22" t="s">
        <v>190</v>
      </c>
      <c r="J24" s="24" t="str">
        <f t="shared" si="0"/>
        <v>{Arifuzzaman, 2024 #3970}</v>
      </c>
      <c r="K24" s="9" t="s">
        <v>67</v>
      </c>
      <c r="L24" s="15" t="str">
        <f t="shared" si="1"/>
        <v>Link</v>
      </c>
      <c r="M24" s="16" t="str">
        <f t="shared" si="2"/>
        <v/>
      </c>
      <c r="N24" s="4" t="s">
        <v>68</v>
      </c>
      <c r="O24" s="15" t="str">
        <f t="shared" si="3"/>
        <v>PDF</v>
      </c>
      <c r="P24" s="8" t="s">
        <v>69</v>
      </c>
      <c r="Q24" s="46" t="s">
        <v>11</v>
      </c>
      <c r="S24" s="75" t="s">
        <v>191</v>
      </c>
      <c r="T24" s="15" t="str">
        <f t="shared" si="4"/>
        <v>PDF</v>
      </c>
      <c r="U24" s="8" t="s">
        <v>72</v>
      </c>
      <c r="V24" s="3" t="s">
        <v>11</v>
      </c>
      <c r="W24" s="46"/>
      <c r="Y24" s="51" t="str">
        <f t="shared" si="5"/>
        <v>Include</v>
      </c>
      <c r="Z24" s="26" t="str">
        <f t="shared" si="6"/>
        <v/>
      </c>
    </row>
    <row r="25" spans="1:26" x14ac:dyDescent="0.25">
      <c r="A25" s="21" t="s">
        <v>192</v>
      </c>
      <c r="B25" s="22" t="s">
        <v>193</v>
      </c>
      <c r="C25" s="22">
        <v>2024</v>
      </c>
      <c r="D25" s="22" t="s">
        <v>194</v>
      </c>
      <c r="E25" s="22">
        <v>10</v>
      </c>
      <c r="G25" s="22" t="s">
        <v>195</v>
      </c>
      <c r="H25" s="22">
        <v>3971</v>
      </c>
      <c r="I25" s="22" t="s">
        <v>196</v>
      </c>
      <c r="J25" s="24" t="str">
        <f t="shared" si="0"/>
        <v>{Ashraf, 2024 #3971}</v>
      </c>
      <c r="K25" s="9" t="s">
        <v>67</v>
      </c>
      <c r="L25" s="15" t="str">
        <f t="shared" si="1"/>
        <v>Link</v>
      </c>
      <c r="M25" s="16" t="str">
        <f t="shared" si="2"/>
        <v/>
      </c>
      <c r="N25" s="4" t="s">
        <v>68</v>
      </c>
      <c r="O25" s="15" t="str">
        <f t="shared" si="3"/>
        <v>PDF</v>
      </c>
      <c r="P25" s="8" t="s">
        <v>69</v>
      </c>
      <c r="Q25" s="46" t="s">
        <v>13</v>
      </c>
      <c r="R25" s="46" t="s">
        <v>98</v>
      </c>
      <c r="S25" s="75" t="s">
        <v>197</v>
      </c>
      <c r="T25" s="15" t="str">
        <f t="shared" si="4"/>
        <v>PDF</v>
      </c>
      <c r="U25" s="8" t="s">
        <v>72</v>
      </c>
      <c r="V25" s="3" t="s">
        <v>13</v>
      </c>
      <c r="W25" s="3" t="s">
        <v>80</v>
      </c>
      <c r="Y25" s="51" t="str">
        <f t="shared" si="5"/>
        <v>Exclude</v>
      </c>
      <c r="Z25" s="26" t="str">
        <f t="shared" si="6"/>
        <v>4. Wrong study type</v>
      </c>
    </row>
    <row r="26" spans="1:26" x14ac:dyDescent="0.25">
      <c r="A26" s="21" t="s">
        <v>198</v>
      </c>
      <c r="B26" s="22" t="s">
        <v>199</v>
      </c>
      <c r="C26" s="22">
        <v>2024</v>
      </c>
      <c r="D26" s="22" t="s">
        <v>200</v>
      </c>
      <c r="E26" s="22">
        <v>7</v>
      </c>
      <c r="G26" s="22">
        <v>1424371</v>
      </c>
      <c r="H26" s="22">
        <v>3972</v>
      </c>
      <c r="I26" s="22" t="s">
        <v>201</v>
      </c>
      <c r="J26" s="24" t="str">
        <f t="shared" si="0"/>
        <v>{Ates, 2024 #3972}</v>
      </c>
      <c r="K26" s="9" t="s">
        <v>67</v>
      </c>
      <c r="L26" s="15" t="str">
        <f t="shared" si="1"/>
        <v>Link</v>
      </c>
      <c r="M26" s="16" t="str">
        <f t="shared" si="2"/>
        <v/>
      </c>
      <c r="N26" s="4" t="s">
        <v>68</v>
      </c>
      <c r="O26" s="15" t="str">
        <f t="shared" si="3"/>
        <v>PDF</v>
      </c>
      <c r="P26" s="8" t="s">
        <v>69</v>
      </c>
      <c r="Q26" s="46" t="s">
        <v>13</v>
      </c>
      <c r="R26" s="46" t="s">
        <v>78</v>
      </c>
      <c r="S26" s="75" t="s">
        <v>202</v>
      </c>
      <c r="T26" s="15" t="str">
        <f t="shared" si="4"/>
        <v>PDF</v>
      </c>
      <c r="U26" s="8" t="s">
        <v>72</v>
      </c>
      <c r="V26" s="3" t="s">
        <v>13</v>
      </c>
      <c r="W26" s="3" t="s">
        <v>78</v>
      </c>
      <c r="Y26" s="51" t="str">
        <f t="shared" si="5"/>
        <v>Exclude</v>
      </c>
      <c r="Z26" s="26" t="str">
        <f t="shared" si="6"/>
        <v>3. Wrong setting</v>
      </c>
    </row>
    <row r="27" spans="1:26" x14ac:dyDescent="0.25">
      <c r="A27" s="21" t="s">
        <v>203</v>
      </c>
      <c r="B27" s="22" t="s">
        <v>204</v>
      </c>
      <c r="C27" s="22">
        <v>2024</v>
      </c>
      <c r="D27" s="22" t="s">
        <v>205</v>
      </c>
      <c r="E27" s="22">
        <v>15</v>
      </c>
      <c r="F27" s="22">
        <v>5</v>
      </c>
      <c r="H27" s="22">
        <v>3973</v>
      </c>
      <c r="I27" s="22" t="s">
        <v>206</v>
      </c>
      <c r="J27" s="24" t="str">
        <f t="shared" si="0"/>
        <v>{Awan, 2024 #3973}</v>
      </c>
      <c r="K27" s="9" t="s">
        <v>67</v>
      </c>
      <c r="L27" s="15" t="str">
        <f t="shared" si="1"/>
        <v>Link</v>
      </c>
      <c r="M27" s="16" t="str">
        <f t="shared" si="2"/>
        <v/>
      </c>
      <c r="N27" s="4" t="s">
        <v>68</v>
      </c>
      <c r="O27" s="15" t="str">
        <f t="shared" si="3"/>
        <v>PDF</v>
      </c>
      <c r="P27" s="8" t="s">
        <v>69</v>
      </c>
      <c r="Q27" s="46" t="s">
        <v>11</v>
      </c>
      <c r="S27" s="75" t="s">
        <v>207</v>
      </c>
      <c r="T27" s="15" t="str">
        <f t="shared" si="4"/>
        <v>PDF</v>
      </c>
      <c r="U27" s="8" t="s">
        <v>72</v>
      </c>
      <c r="V27" s="3" t="s">
        <v>11</v>
      </c>
      <c r="Y27" s="51" t="str">
        <f t="shared" si="5"/>
        <v>Include</v>
      </c>
      <c r="Z27" s="26" t="str">
        <f t="shared" si="6"/>
        <v/>
      </c>
    </row>
    <row r="28" spans="1:26" x14ac:dyDescent="0.25">
      <c r="A28" s="21" t="s">
        <v>208</v>
      </c>
      <c r="B28" s="22" t="s">
        <v>209</v>
      </c>
      <c r="C28" s="22">
        <v>2024</v>
      </c>
      <c r="D28" s="22" t="s">
        <v>210</v>
      </c>
      <c r="E28" s="22">
        <v>46</v>
      </c>
      <c r="F28" s="22">
        <v>2</v>
      </c>
      <c r="G28" s="22" t="s">
        <v>211</v>
      </c>
      <c r="H28" s="22">
        <v>3974</v>
      </c>
      <c r="I28" s="22" t="s">
        <v>212</v>
      </c>
      <c r="J28" s="24" t="str">
        <f t="shared" si="0"/>
        <v>{Ayenigbara, 2024 #3974}</v>
      </c>
      <c r="K28" s="9" t="s">
        <v>67</v>
      </c>
      <c r="L28" s="15" t="str">
        <f t="shared" si="1"/>
        <v>Link</v>
      </c>
      <c r="M28" s="16" t="str">
        <f t="shared" si="2"/>
        <v/>
      </c>
      <c r="N28" s="4" t="s">
        <v>68</v>
      </c>
      <c r="O28" s="15" t="str">
        <f t="shared" si="3"/>
        <v>PDF</v>
      </c>
      <c r="P28" s="8" t="s">
        <v>69</v>
      </c>
      <c r="Q28" s="46" t="s">
        <v>11</v>
      </c>
      <c r="S28" s="75" t="s">
        <v>213</v>
      </c>
      <c r="T28" s="15" t="str">
        <f t="shared" si="4"/>
        <v>PDF</v>
      </c>
      <c r="U28" s="8" t="s">
        <v>72</v>
      </c>
      <c r="V28" s="3" t="s">
        <v>11</v>
      </c>
      <c r="Y28" s="51" t="str">
        <f t="shared" si="5"/>
        <v>Include</v>
      </c>
      <c r="Z28" s="26" t="str">
        <f t="shared" si="6"/>
        <v/>
      </c>
    </row>
    <row r="29" spans="1:26" x14ac:dyDescent="0.25">
      <c r="A29" s="21" t="s">
        <v>214</v>
      </c>
      <c r="B29" s="22" t="s">
        <v>215</v>
      </c>
      <c r="C29" s="22">
        <v>2024</v>
      </c>
      <c r="D29" s="22" t="s">
        <v>112</v>
      </c>
      <c r="E29" s="22">
        <v>11</v>
      </c>
      <c r="F29" s="22">
        <v>6</v>
      </c>
      <c r="H29" s="22">
        <v>3975</v>
      </c>
      <c r="I29" s="22" t="s">
        <v>216</v>
      </c>
      <c r="J29" s="24" t="str">
        <f t="shared" si="0"/>
        <v>{Ayub, 2024 #3975}</v>
      </c>
      <c r="K29" s="9" t="s">
        <v>67</v>
      </c>
      <c r="L29" s="15" t="str">
        <f t="shared" si="1"/>
        <v>Link</v>
      </c>
      <c r="M29" s="16" t="str">
        <f t="shared" si="2"/>
        <v/>
      </c>
      <c r="N29" s="4" t="s">
        <v>68</v>
      </c>
      <c r="O29" s="15" t="str">
        <f t="shared" si="3"/>
        <v>PDF</v>
      </c>
      <c r="P29" s="8" t="s">
        <v>69</v>
      </c>
      <c r="Q29" s="46" t="s">
        <v>11</v>
      </c>
      <c r="S29" s="75" t="s">
        <v>132</v>
      </c>
      <c r="T29" s="15" t="str">
        <f t="shared" si="4"/>
        <v>PDF</v>
      </c>
      <c r="U29" s="8" t="s">
        <v>72</v>
      </c>
      <c r="V29" s="3" t="s">
        <v>11</v>
      </c>
      <c r="Y29" s="51" t="str">
        <f t="shared" si="5"/>
        <v>Include</v>
      </c>
      <c r="Z29" s="26" t="str">
        <f t="shared" si="6"/>
        <v/>
      </c>
    </row>
    <row r="30" spans="1:26" x14ac:dyDescent="0.25">
      <c r="A30" s="21" t="s">
        <v>217</v>
      </c>
      <c r="B30" s="22" t="s">
        <v>218</v>
      </c>
      <c r="C30" s="22">
        <v>2023</v>
      </c>
      <c r="D30" s="22" t="s">
        <v>194</v>
      </c>
      <c r="E30" s="22">
        <v>9</v>
      </c>
      <c r="G30" s="22" t="s">
        <v>219</v>
      </c>
      <c r="H30" s="22">
        <v>4241</v>
      </c>
      <c r="I30" s="22" t="s">
        <v>220</v>
      </c>
      <c r="J30" s="24" t="str">
        <f t="shared" si="0"/>
        <v>{Azzolina, 2023 #4241}</v>
      </c>
      <c r="K30" s="9" t="s">
        <v>67</v>
      </c>
      <c r="L30" s="15" t="str">
        <f t="shared" si="1"/>
        <v>Link</v>
      </c>
      <c r="M30" s="16" t="str">
        <f t="shared" si="2"/>
        <v/>
      </c>
      <c r="N30" s="4" t="s">
        <v>68</v>
      </c>
      <c r="O30" s="15" t="str">
        <f t="shared" si="3"/>
        <v>PDF</v>
      </c>
      <c r="P30" s="8" t="s">
        <v>69</v>
      </c>
      <c r="Q30" s="46" t="s">
        <v>13</v>
      </c>
      <c r="R30" s="46" t="s">
        <v>78</v>
      </c>
      <c r="S30" s="75" t="s">
        <v>103</v>
      </c>
      <c r="T30" s="15" t="str">
        <f t="shared" si="4"/>
        <v>PDF</v>
      </c>
      <c r="U30" s="8" t="s">
        <v>72</v>
      </c>
      <c r="V30" s="3" t="s">
        <v>13</v>
      </c>
      <c r="W30" s="3" t="s">
        <v>78</v>
      </c>
      <c r="Y30" s="51" t="str">
        <f t="shared" si="5"/>
        <v>Exclude</v>
      </c>
      <c r="Z30" s="26" t="str">
        <f t="shared" si="6"/>
        <v>3. Wrong setting</v>
      </c>
    </row>
    <row r="31" spans="1:26" x14ac:dyDescent="0.25">
      <c r="A31" s="21" t="s">
        <v>221</v>
      </c>
      <c r="B31" s="22" t="s">
        <v>222</v>
      </c>
      <c r="C31" s="22">
        <v>2020</v>
      </c>
      <c r="D31" s="22" t="s">
        <v>223</v>
      </c>
      <c r="E31" s="22">
        <v>46</v>
      </c>
      <c r="F31" s="22">
        <v>6</v>
      </c>
      <c r="G31" s="22" t="s">
        <v>224</v>
      </c>
      <c r="H31" s="22">
        <v>3976</v>
      </c>
      <c r="I31" s="22" t="s">
        <v>225</v>
      </c>
      <c r="J31" s="24" t="str">
        <f t="shared" si="0"/>
        <v>{Baclic, 2020 #3976}</v>
      </c>
      <c r="K31" s="9" t="s">
        <v>67</v>
      </c>
      <c r="L31" s="15" t="str">
        <f t="shared" si="1"/>
        <v>Link</v>
      </c>
      <c r="M31" s="16" t="str">
        <f t="shared" si="2"/>
        <v/>
      </c>
      <c r="N31" s="4" t="s">
        <v>68</v>
      </c>
      <c r="O31" s="15" t="str">
        <f t="shared" si="3"/>
        <v>PDF</v>
      </c>
      <c r="P31" s="8" t="s">
        <v>69</v>
      </c>
      <c r="Q31" s="46" t="s">
        <v>11</v>
      </c>
      <c r="S31" s="75" t="s">
        <v>226</v>
      </c>
      <c r="T31" s="15" t="str">
        <f t="shared" si="4"/>
        <v>PDF</v>
      </c>
      <c r="U31" s="8" t="s">
        <v>72</v>
      </c>
      <c r="V31" s="3" t="s">
        <v>11</v>
      </c>
      <c r="W31" s="46"/>
      <c r="Y31" s="51" t="str">
        <f t="shared" si="5"/>
        <v>Include</v>
      </c>
      <c r="Z31" s="26" t="str">
        <f t="shared" si="6"/>
        <v/>
      </c>
    </row>
    <row r="32" spans="1:26" x14ac:dyDescent="0.25">
      <c r="A32" s="21" t="s">
        <v>227</v>
      </c>
      <c r="B32" s="22" t="s">
        <v>228</v>
      </c>
      <c r="C32" s="22">
        <v>2021</v>
      </c>
      <c r="D32" s="22" t="s">
        <v>229</v>
      </c>
      <c r="E32" s="22">
        <v>21</v>
      </c>
      <c r="F32" s="22">
        <v>4</v>
      </c>
      <c r="H32" s="22">
        <v>4242</v>
      </c>
      <c r="I32" s="22" t="s">
        <v>230</v>
      </c>
      <c r="J32" s="24" t="str">
        <f t="shared" si="0"/>
        <v>{Badawi, 2021 #4242}</v>
      </c>
      <c r="K32" s="9" t="s">
        <v>67</v>
      </c>
      <c r="L32" s="15" t="str">
        <f t="shared" si="1"/>
        <v>Link</v>
      </c>
      <c r="M32" s="16" t="str">
        <f t="shared" si="2"/>
        <v/>
      </c>
      <c r="N32" s="4" t="s">
        <v>68</v>
      </c>
      <c r="O32" s="15" t="str">
        <f t="shared" si="3"/>
        <v>PDF</v>
      </c>
      <c r="P32" s="8" t="s">
        <v>69</v>
      </c>
      <c r="Q32" s="46" t="s">
        <v>13</v>
      </c>
      <c r="R32" s="46" t="s">
        <v>80</v>
      </c>
      <c r="T32" s="15" t="str">
        <f t="shared" si="4"/>
        <v>PDF</v>
      </c>
      <c r="U32" s="8" t="s">
        <v>72</v>
      </c>
      <c r="V32" s="3" t="s">
        <v>13</v>
      </c>
      <c r="W32" s="3" t="s">
        <v>80</v>
      </c>
      <c r="Y32" s="51" t="str">
        <f t="shared" si="5"/>
        <v>Exclude</v>
      </c>
      <c r="Z32" s="26" t="str">
        <f t="shared" si="6"/>
        <v>1. No relevant information</v>
      </c>
    </row>
    <row r="33" spans="1:26" x14ac:dyDescent="0.25">
      <c r="A33" s="21" t="s">
        <v>231</v>
      </c>
      <c r="B33" s="22" t="s">
        <v>232</v>
      </c>
      <c r="C33" s="22">
        <v>2023</v>
      </c>
      <c r="D33" s="22" t="s">
        <v>233</v>
      </c>
      <c r="E33" s="22">
        <v>15</v>
      </c>
      <c r="F33" s="22">
        <v>11</v>
      </c>
      <c r="H33" s="22">
        <v>4243</v>
      </c>
      <c r="I33" s="22" t="s">
        <v>234</v>
      </c>
      <c r="J33" s="24" t="str">
        <f t="shared" si="0"/>
        <v>{Badidi, 2023 #4243}</v>
      </c>
      <c r="K33" s="9" t="s">
        <v>67</v>
      </c>
      <c r="L33" s="15" t="str">
        <f t="shared" si="1"/>
        <v>Link</v>
      </c>
      <c r="M33" s="16" t="str">
        <f t="shared" si="2"/>
        <v/>
      </c>
      <c r="N33" s="4" t="s">
        <v>68</v>
      </c>
      <c r="O33" s="15" t="str">
        <f t="shared" si="3"/>
        <v>PDF</v>
      </c>
      <c r="P33" s="8" t="s">
        <v>69</v>
      </c>
      <c r="Q33" s="46" t="s">
        <v>13</v>
      </c>
      <c r="R33" s="46" t="s">
        <v>78</v>
      </c>
      <c r="S33" s="75" t="s">
        <v>103</v>
      </c>
      <c r="T33" s="15" t="str">
        <f t="shared" si="4"/>
        <v>PDF</v>
      </c>
      <c r="U33" s="8" t="s">
        <v>72</v>
      </c>
      <c r="V33" s="3" t="s">
        <v>13</v>
      </c>
      <c r="W33" s="3" t="s">
        <v>78</v>
      </c>
      <c r="Y33" s="51" t="str">
        <f t="shared" si="5"/>
        <v>Exclude</v>
      </c>
      <c r="Z33" s="26" t="str">
        <f t="shared" si="6"/>
        <v>3. Wrong setting</v>
      </c>
    </row>
    <row r="34" spans="1:26" x14ac:dyDescent="0.25">
      <c r="A34" s="21" t="s">
        <v>235</v>
      </c>
      <c r="B34" s="22" t="s">
        <v>236</v>
      </c>
      <c r="C34" s="22">
        <v>2024</v>
      </c>
      <c r="D34" s="22" t="s">
        <v>237</v>
      </c>
      <c r="E34" s="22">
        <v>101</v>
      </c>
      <c r="G34" s="22">
        <v>102529</v>
      </c>
      <c r="H34" s="22">
        <v>4244</v>
      </c>
      <c r="I34" s="22" t="s">
        <v>238</v>
      </c>
      <c r="J34" s="24" t="str">
        <f t="shared" si="0"/>
        <v>{Bai, 2024 #4244}</v>
      </c>
      <c r="K34" s="9" t="s">
        <v>67</v>
      </c>
      <c r="L34" s="15" t="str">
        <f t="shared" si="1"/>
        <v>Link</v>
      </c>
      <c r="M34" s="16" t="str">
        <f t="shared" si="2"/>
        <v/>
      </c>
      <c r="N34" s="4" t="s">
        <v>68</v>
      </c>
      <c r="O34" s="15" t="str">
        <f t="shared" si="3"/>
        <v>PDF</v>
      </c>
      <c r="P34" s="8" t="s">
        <v>69</v>
      </c>
      <c r="Q34" s="46" t="s">
        <v>13</v>
      </c>
      <c r="R34" s="46" t="s">
        <v>78</v>
      </c>
      <c r="S34" s="75" t="s">
        <v>239</v>
      </c>
      <c r="T34" s="15" t="str">
        <f t="shared" si="4"/>
        <v>PDF</v>
      </c>
      <c r="U34" s="8" t="s">
        <v>72</v>
      </c>
      <c r="V34" s="3" t="s">
        <v>13</v>
      </c>
      <c r="W34" s="3" t="s">
        <v>78</v>
      </c>
      <c r="Y34" s="51" t="str">
        <f t="shared" ref="Y34:Y65" si="7">IF(K34="Yes",IF(Q34="","",IF(Q34="Include",IF(V34="","Include",IF(V34="Exclude","Consensus required",IF(V34="Include","Include","Check required"))),IF(Q34="Exclude",IF(V34="","Check required",IF(V34="Exclude","Exclude",IF(V34="Include","Consensus required","Check required"))),"Check required"))),IF(M34="","","Find PDF"))</f>
        <v>Exclude</v>
      </c>
      <c r="Z34" s="26" t="str">
        <f t="shared" si="6"/>
        <v>3. Wrong setting</v>
      </c>
    </row>
    <row r="35" spans="1:26" x14ac:dyDescent="0.25">
      <c r="A35" s="21" t="s">
        <v>240</v>
      </c>
      <c r="B35" s="22" t="s">
        <v>241</v>
      </c>
      <c r="C35" s="22">
        <v>2022</v>
      </c>
      <c r="D35" s="22" t="s">
        <v>242</v>
      </c>
      <c r="E35" s="22">
        <v>29</v>
      </c>
      <c r="F35" s="22">
        <v>3</v>
      </c>
      <c r="G35" s="22" t="s">
        <v>243</v>
      </c>
      <c r="H35" s="22">
        <v>4245</v>
      </c>
      <c r="I35" s="22" t="s">
        <v>244</v>
      </c>
      <c r="J35" s="24" t="str">
        <f t="shared" si="0"/>
        <v>{Bakken, 2022 #4245}</v>
      </c>
      <c r="K35" s="9" t="s">
        <v>67</v>
      </c>
      <c r="L35" s="15" t="str">
        <f t="shared" si="1"/>
        <v>Link</v>
      </c>
      <c r="M35" s="16" t="str">
        <f t="shared" si="2"/>
        <v/>
      </c>
      <c r="N35" s="4" t="s">
        <v>68</v>
      </c>
      <c r="O35" s="15" t="str">
        <f t="shared" si="3"/>
        <v>PDF</v>
      </c>
      <c r="P35" s="8" t="s">
        <v>69</v>
      </c>
      <c r="Q35" s="46" t="s">
        <v>13</v>
      </c>
      <c r="R35" s="46" t="s">
        <v>80</v>
      </c>
      <c r="T35" s="15" t="str">
        <f t="shared" si="4"/>
        <v>PDF</v>
      </c>
      <c r="U35" s="8" t="s">
        <v>72</v>
      </c>
      <c r="V35" s="3" t="s">
        <v>13</v>
      </c>
      <c r="W35" s="3" t="s">
        <v>80</v>
      </c>
      <c r="Y35" s="51" t="str">
        <f t="shared" si="7"/>
        <v>Exclude</v>
      </c>
      <c r="Z35" s="26" t="str">
        <f t="shared" si="6"/>
        <v>1. No relevant information</v>
      </c>
    </row>
    <row r="36" spans="1:26" x14ac:dyDescent="0.25">
      <c r="A36" s="21" t="s">
        <v>240</v>
      </c>
      <c r="B36" s="22" t="s">
        <v>245</v>
      </c>
      <c r="C36" s="22">
        <v>2023</v>
      </c>
      <c r="D36" s="22" t="s">
        <v>242</v>
      </c>
      <c r="E36" s="22">
        <v>30</v>
      </c>
      <c r="F36" s="22">
        <v>6</v>
      </c>
      <c r="G36" s="22" t="s">
        <v>246</v>
      </c>
      <c r="H36" s="22">
        <v>4246</v>
      </c>
      <c r="I36" s="22" t="s">
        <v>247</v>
      </c>
      <c r="J36" s="24" t="str">
        <f t="shared" si="0"/>
        <v>{Bakken, 2023 #4246}</v>
      </c>
      <c r="K36" s="9" t="s">
        <v>67</v>
      </c>
      <c r="L36" s="15" t="str">
        <f t="shared" si="1"/>
        <v>Link</v>
      </c>
      <c r="M36" s="16" t="str">
        <f t="shared" si="2"/>
        <v/>
      </c>
      <c r="N36" s="4" t="s">
        <v>68</v>
      </c>
      <c r="O36" s="15" t="str">
        <f t="shared" si="3"/>
        <v>PDF</v>
      </c>
      <c r="P36" s="8" t="s">
        <v>69</v>
      </c>
      <c r="Q36" s="46" t="s">
        <v>13</v>
      </c>
      <c r="R36" s="46" t="s">
        <v>80</v>
      </c>
      <c r="T36" s="15" t="str">
        <f t="shared" si="4"/>
        <v>PDF</v>
      </c>
      <c r="U36" s="8" t="s">
        <v>72</v>
      </c>
      <c r="V36" s="3" t="s">
        <v>13</v>
      </c>
      <c r="W36" s="3" t="s">
        <v>80</v>
      </c>
      <c r="Y36" s="51" t="str">
        <f t="shared" si="7"/>
        <v>Exclude</v>
      </c>
      <c r="Z36" s="26" t="str">
        <f t="shared" si="6"/>
        <v>1. No relevant information</v>
      </c>
    </row>
    <row r="37" spans="1:26" x14ac:dyDescent="0.25">
      <c r="A37" s="21" t="s">
        <v>240</v>
      </c>
      <c r="B37" s="22" t="s">
        <v>248</v>
      </c>
      <c r="C37" s="22">
        <v>2023</v>
      </c>
      <c r="D37" s="22" t="s">
        <v>242</v>
      </c>
      <c r="E37" s="22">
        <v>30</v>
      </c>
      <c r="F37" s="22">
        <v>3</v>
      </c>
      <c r="G37" s="22" t="s">
        <v>249</v>
      </c>
      <c r="H37" s="22">
        <v>4247</v>
      </c>
      <c r="I37" s="22" t="s">
        <v>250</v>
      </c>
      <c r="J37" s="24" t="str">
        <f t="shared" si="0"/>
        <v>{Bakken, 2023 #4247}</v>
      </c>
      <c r="K37" s="9" t="s">
        <v>67</v>
      </c>
      <c r="L37" s="15" t="str">
        <f t="shared" si="1"/>
        <v>Link</v>
      </c>
      <c r="M37" s="16" t="str">
        <f t="shared" si="2"/>
        <v/>
      </c>
      <c r="N37" s="4" t="s">
        <v>68</v>
      </c>
      <c r="O37" s="15" t="str">
        <f t="shared" si="3"/>
        <v>PDF</v>
      </c>
      <c r="P37" s="8" t="s">
        <v>69</v>
      </c>
      <c r="Q37" s="46" t="s">
        <v>13</v>
      </c>
      <c r="R37" s="46" t="s">
        <v>80</v>
      </c>
      <c r="T37" s="15" t="str">
        <f t="shared" si="4"/>
        <v>PDF</v>
      </c>
      <c r="U37" s="8" t="s">
        <v>72</v>
      </c>
      <c r="V37" s="3" t="s">
        <v>13</v>
      </c>
      <c r="W37" s="3" t="s">
        <v>80</v>
      </c>
      <c r="Y37" s="51" t="str">
        <f t="shared" si="7"/>
        <v>Exclude</v>
      </c>
      <c r="Z37" s="26" t="str">
        <f t="shared" si="6"/>
        <v>1. No relevant information</v>
      </c>
    </row>
    <row r="38" spans="1:26" x14ac:dyDescent="0.25">
      <c r="A38" s="21" t="s">
        <v>251</v>
      </c>
      <c r="B38" s="22" t="s">
        <v>252</v>
      </c>
      <c r="C38" s="22">
        <v>2025</v>
      </c>
      <c r="D38" s="22" t="s">
        <v>253</v>
      </c>
      <c r="E38" s="22">
        <v>19</v>
      </c>
      <c r="F38" s="22">
        <v>1</v>
      </c>
      <c r="H38" s="22">
        <v>3977</v>
      </c>
      <c r="I38" s="22" t="s">
        <v>254</v>
      </c>
      <c r="J38" s="24" t="str">
        <f t="shared" si="0"/>
        <v>{Bamashmous, 2025 #3977}</v>
      </c>
      <c r="K38" s="9" t="s">
        <v>67</v>
      </c>
      <c r="L38" s="15" t="str">
        <f t="shared" si="1"/>
        <v>Link</v>
      </c>
      <c r="M38" s="16" t="str">
        <f t="shared" si="2"/>
        <v/>
      </c>
      <c r="N38" s="4" t="s">
        <v>68</v>
      </c>
      <c r="O38" s="15" t="str">
        <f t="shared" si="3"/>
        <v>PDF</v>
      </c>
      <c r="P38" s="8" t="s">
        <v>69</v>
      </c>
      <c r="Q38" s="46" t="s">
        <v>11</v>
      </c>
      <c r="S38" s="75" t="s">
        <v>255</v>
      </c>
      <c r="T38" s="15" t="str">
        <f t="shared" si="4"/>
        <v>PDF</v>
      </c>
      <c r="U38" s="8" t="s">
        <v>72</v>
      </c>
      <c r="V38" s="3" t="s">
        <v>11</v>
      </c>
      <c r="W38" s="46"/>
      <c r="Y38" s="51" t="str">
        <f t="shared" si="7"/>
        <v>Include</v>
      </c>
      <c r="Z38" s="26" t="str">
        <f t="shared" si="6"/>
        <v/>
      </c>
    </row>
    <row r="39" spans="1:26" x14ac:dyDescent="0.25">
      <c r="A39" s="21" t="s">
        <v>256</v>
      </c>
      <c r="B39" s="22" t="s">
        <v>257</v>
      </c>
      <c r="C39" s="22">
        <v>2023</v>
      </c>
      <c r="D39" s="22" t="s">
        <v>258</v>
      </c>
      <c r="E39" s="22">
        <v>270</v>
      </c>
      <c r="F39" s="22">
        <v>2</v>
      </c>
      <c r="G39" s="22" t="s">
        <v>259</v>
      </c>
      <c r="H39" s="22">
        <v>3978</v>
      </c>
      <c r="I39" s="22" t="s">
        <v>260</v>
      </c>
      <c r="J39" s="24" t="str">
        <f t="shared" si="0"/>
        <v>{Bargiotas, 2023 #3978}</v>
      </c>
      <c r="K39" s="9" t="s">
        <v>67</v>
      </c>
      <c r="L39" s="15" t="str">
        <f t="shared" si="1"/>
        <v>Link</v>
      </c>
      <c r="M39" s="16" t="str">
        <f t="shared" si="2"/>
        <v/>
      </c>
      <c r="N39" s="4" t="s">
        <v>68</v>
      </c>
      <c r="O39" s="15" t="str">
        <f t="shared" si="3"/>
        <v>PDF</v>
      </c>
      <c r="P39" s="8" t="s">
        <v>69</v>
      </c>
      <c r="Q39" s="46" t="s">
        <v>13</v>
      </c>
      <c r="R39" s="46" t="s">
        <v>78</v>
      </c>
      <c r="S39" s="75" t="s">
        <v>261</v>
      </c>
      <c r="T39" s="15" t="str">
        <f t="shared" si="4"/>
        <v>PDF</v>
      </c>
      <c r="U39" s="8" t="s">
        <v>72</v>
      </c>
      <c r="V39" s="3" t="s">
        <v>13</v>
      </c>
      <c r="W39" s="46" t="s">
        <v>78</v>
      </c>
      <c r="Y39" s="51" t="str">
        <f t="shared" si="7"/>
        <v>Exclude</v>
      </c>
      <c r="Z39" s="26" t="str">
        <f t="shared" si="6"/>
        <v>3. Wrong setting</v>
      </c>
    </row>
    <row r="40" spans="1:26" x14ac:dyDescent="0.25">
      <c r="A40" s="21" t="s">
        <v>262</v>
      </c>
      <c r="B40" s="22" t="s">
        <v>263</v>
      </c>
      <c r="C40" s="22">
        <v>2021</v>
      </c>
      <c r="D40" s="22" t="s">
        <v>264</v>
      </c>
      <c r="E40" s="22">
        <v>111</v>
      </c>
      <c r="F40" s="22">
        <v>1</v>
      </c>
      <c r="G40" s="22" t="s">
        <v>265</v>
      </c>
      <c r="H40" s="22">
        <v>3979</v>
      </c>
      <c r="I40" s="22" t="s">
        <v>266</v>
      </c>
      <c r="J40" s="24" t="str">
        <f t="shared" si="0"/>
        <v>{Bauer, 2021 #3979}</v>
      </c>
      <c r="K40" s="9" t="s">
        <v>67</v>
      </c>
      <c r="L40" s="15" t="str">
        <f t="shared" si="1"/>
        <v>Link</v>
      </c>
      <c r="M40" s="16" t="str">
        <f t="shared" si="2"/>
        <v/>
      </c>
      <c r="N40" s="4" t="s">
        <v>68</v>
      </c>
      <c r="O40" s="15" t="str">
        <f t="shared" si="3"/>
        <v>PDF</v>
      </c>
      <c r="P40" s="8" t="s">
        <v>69</v>
      </c>
      <c r="Q40" s="46" t="s">
        <v>11</v>
      </c>
      <c r="S40" s="75" t="s">
        <v>267</v>
      </c>
      <c r="T40" s="15" t="str">
        <f t="shared" si="4"/>
        <v>PDF</v>
      </c>
      <c r="U40" s="8" t="s">
        <v>72</v>
      </c>
      <c r="V40" s="3" t="s">
        <v>11</v>
      </c>
      <c r="Y40" s="51" t="str">
        <f t="shared" si="7"/>
        <v>Include</v>
      </c>
      <c r="Z40" s="26" t="str">
        <f t="shared" si="6"/>
        <v/>
      </c>
    </row>
    <row r="41" spans="1:26" x14ac:dyDescent="0.25">
      <c r="A41" s="21" t="s">
        <v>268</v>
      </c>
      <c r="B41" s="22" t="s">
        <v>269</v>
      </c>
      <c r="C41" s="22">
        <v>2025</v>
      </c>
      <c r="D41" s="22" t="s">
        <v>270</v>
      </c>
      <c r="E41" s="22">
        <v>27</v>
      </c>
      <c r="G41" s="22" t="s">
        <v>271</v>
      </c>
      <c r="H41" s="22">
        <v>3980</v>
      </c>
      <c r="I41" s="22" t="s">
        <v>272</v>
      </c>
      <c r="J41" s="24" t="str">
        <f t="shared" si="0"/>
        <v>{Bazzano, 2025 #3980}</v>
      </c>
      <c r="K41" s="9" t="s">
        <v>67</v>
      </c>
      <c r="L41" s="15" t="str">
        <f t="shared" si="1"/>
        <v>Link</v>
      </c>
      <c r="M41" s="16" t="str">
        <f t="shared" si="2"/>
        <v/>
      </c>
      <c r="N41" s="4" t="s">
        <v>68</v>
      </c>
      <c r="O41" s="15" t="str">
        <f t="shared" si="3"/>
        <v>PDF</v>
      </c>
      <c r="P41" s="8" t="s">
        <v>69</v>
      </c>
      <c r="Q41" s="46" t="s">
        <v>13</v>
      </c>
      <c r="R41" s="46" t="s">
        <v>80</v>
      </c>
      <c r="T41" s="15" t="str">
        <f t="shared" si="4"/>
        <v>PDF</v>
      </c>
      <c r="U41" s="8" t="s">
        <v>72</v>
      </c>
      <c r="V41" s="3" t="s">
        <v>13</v>
      </c>
      <c r="W41" s="3" t="s">
        <v>80</v>
      </c>
      <c r="Y41" s="51" t="str">
        <f t="shared" si="7"/>
        <v>Exclude</v>
      </c>
      <c r="Z41" s="26" t="str">
        <f t="shared" si="6"/>
        <v>1. No relevant information</v>
      </c>
    </row>
    <row r="42" spans="1:26" x14ac:dyDescent="0.25">
      <c r="A42" s="21" t="s">
        <v>273</v>
      </c>
      <c r="B42" s="22" t="s">
        <v>274</v>
      </c>
      <c r="C42" s="22">
        <v>2021</v>
      </c>
      <c r="D42" s="22" t="s">
        <v>275</v>
      </c>
      <c r="E42" s="22">
        <v>3</v>
      </c>
      <c r="F42" s="22">
        <v>6</v>
      </c>
      <c r="G42" s="22" t="s">
        <v>276</v>
      </c>
      <c r="H42" s="22">
        <v>3981</v>
      </c>
      <c r="I42" s="22" t="s">
        <v>277</v>
      </c>
      <c r="J42" s="24" t="str">
        <f t="shared" si="0"/>
        <v>{Bharat, 2021 #3981}</v>
      </c>
      <c r="K42" s="9" t="s">
        <v>67</v>
      </c>
      <c r="L42" s="15" t="str">
        <f t="shared" si="1"/>
        <v>Link</v>
      </c>
      <c r="M42" s="16" t="str">
        <f t="shared" si="2"/>
        <v/>
      </c>
      <c r="N42" s="4" t="s">
        <v>68</v>
      </c>
      <c r="O42" s="15" t="str">
        <f t="shared" si="3"/>
        <v>PDF</v>
      </c>
      <c r="P42" s="8" t="s">
        <v>69</v>
      </c>
      <c r="Q42" s="46" t="s">
        <v>11</v>
      </c>
      <c r="S42" s="75" t="s">
        <v>278</v>
      </c>
      <c r="T42" s="15" t="str">
        <f t="shared" si="4"/>
        <v>PDF</v>
      </c>
      <c r="U42" s="8" t="s">
        <v>72</v>
      </c>
      <c r="V42" s="3" t="s">
        <v>11</v>
      </c>
      <c r="Y42" s="51" t="str">
        <f t="shared" si="7"/>
        <v>Include</v>
      </c>
      <c r="Z42" s="26" t="str">
        <f t="shared" si="6"/>
        <v/>
      </c>
    </row>
    <row r="43" spans="1:26" x14ac:dyDescent="0.25">
      <c r="A43" s="21" t="s">
        <v>279</v>
      </c>
      <c r="B43" s="22" t="s">
        <v>280</v>
      </c>
      <c r="C43" s="22">
        <v>2024</v>
      </c>
      <c r="D43" s="22" t="s">
        <v>281</v>
      </c>
      <c r="E43" s="22">
        <v>43</v>
      </c>
      <c r="F43" s="22">
        <v>6</v>
      </c>
      <c r="G43" s="29" t="s">
        <v>282</v>
      </c>
      <c r="H43" s="22">
        <v>3982</v>
      </c>
      <c r="I43" s="22" t="s">
        <v>283</v>
      </c>
      <c r="J43" s="24" t="str">
        <f t="shared" si="0"/>
        <v>{Bharel, 2024 #3982}</v>
      </c>
      <c r="K43" s="9" t="s">
        <v>67</v>
      </c>
      <c r="L43" s="15" t="str">
        <f t="shared" si="1"/>
        <v>Link</v>
      </c>
      <c r="M43" s="16" t="str">
        <f t="shared" si="2"/>
        <v/>
      </c>
      <c r="N43" s="4" t="s">
        <v>68</v>
      </c>
      <c r="O43" s="15" t="str">
        <f t="shared" si="3"/>
        <v>PDF</v>
      </c>
      <c r="P43" s="8" t="s">
        <v>69</v>
      </c>
      <c r="Q43" s="46" t="s">
        <v>11</v>
      </c>
      <c r="S43" s="75" t="s">
        <v>284</v>
      </c>
      <c r="T43" s="15" t="str">
        <f t="shared" si="4"/>
        <v>PDF</v>
      </c>
      <c r="U43" s="8" t="s">
        <v>72</v>
      </c>
      <c r="V43" s="3" t="s">
        <v>11</v>
      </c>
      <c r="X43" s="31"/>
      <c r="Y43" s="51" t="str">
        <f t="shared" si="7"/>
        <v>Include</v>
      </c>
      <c r="Z43" s="26" t="str">
        <f t="shared" si="6"/>
        <v/>
      </c>
    </row>
    <row r="44" spans="1:26" x14ac:dyDescent="0.25">
      <c r="A44" s="21" t="s">
        <v>285</v>
      </c>
      <c r="B44" s="22" t="s">
        <v>286</v>
      </c>
      <c r="C44" s="22">
        <v>2024</v>
      </c>
      <c r="D44" s="22" t="s">
        <v>287</v>
      </c>
      <c r="E44" s="22">
        <v>12</v>
      </c>
      <c r="G44" s="22">
        <v>1522045</v>
      </c>
      <c r="H44" s="22">
        <v>4249</v>
      </c>
      <c r="I44" s="22" t="s">
        <v>288</v>
      </c>
      <c r="J44" s="24" t="str">
        <f t="shared" si="0"/>
        <v>{Bhattacharjee, 2024 #4249}</v>
      </c>
      <c r="K44" s="9" t="s">
        <v>67</v>
      </c>
      <c r="L44" s="15" t="str">
        <f t="shared" si="1"/>
        <v>Link</v>
      </c>
      <c r="M44" s="16" t="str">
        <f t="shared" si="2"/>
        <v/>
      </c>
      <c r="N44" s="4" t="s">
        <v>68</v>
      </c>
      <c r="O44" s="15" t="str">
        <f t="shared" si="3"/>
        <v>PDF</v>
      </c>
      <c r="P44" s="8" t="s">
        <v>69</v>
      </c>
      <c r="Q44" s="46" t="s">
        <v>13</v>
      </c>
      <c r="R44" s="46" t="s">
        <v>78</v>
      </c>
      <c r="S44" s="75" t="s">
        <v>103</v>
      </c>
      <c r="T44" s="15" t="str">
        <f t="shared" si="4"/>
        <v>PDF</v>
      </c>
      <c r="U44" s="8" t="s">
        <v>72</v>
      </c>
      <c r="V44" s="3" t="s">
        <v>13</v>
      </c>
      <c r="W44" s="3" t="s">
        <v>78</v>
      </c>
      <c r="Y44" s="51" t="str">
        <f t="shared" si="7"/>
        <v>Exclude</v>
      </c>
      <c r="Z44" s="26" t="str">
        <f t="shared" si="6"/>
        <v>3. Wrong setting</v>
      </c>
    </row>
    <row r="45" spans="1:26" x14ac:dyDescent="0.25">
      <c r="A45" s="21" t="s">
        <v>289</v>
      </c>
      <c r="B45" s="22" t="s">
        <v>290</v>
      </c>
      <c r="C45" s="22">
        <v>2024</v>
      </c>
      <c r="D45" s="22" t="s">
        <v>291</v>
      </c>
      <c r="E45" s="22">
        <v>53</v>
      </c>
      <c r="F45" s="22">
        <v>4</v>
      </c>
      <c r="G45" s="22" t="s">
        <v>292</v>
      </c>
      <c r="H45" s="22">
        <v>3983</v>
      </c>
      <c r="I45" s="22" t="s">
        <v>293</v>
      </c>
      <c r="J45" s="24" t="str">
        <f t="shared" si="0"/>
        <v>{Bian, 2024 #3983}</v>
      </c>
      <c r="K45" s="9" t="s">
        <v>67</v>
      </c>
      <c r="L45" s="15" t="str">
        <f t="shared" si="1"/>
        <v>Link</v>
      </c>
      <c r="M45" s="16" t="str">
        <f t="shared" si="2"/>
        <v/>
      </c>
      <c r="N45" s="4" t="s">
        <v>68</v>
      </c>
      <c r="O45" s="15" t="str">
        <f t="shared" si="3"/>
        <v>PDF</v>
      </c>
      <c r="P45" s="8" t="s">
        <v>69</v>
      </c>
      <c r="Q45" s="46" t="s">
        <v>13</v>
      </c>
      <c r="R45" s="46" t="s">
        <v>78</v>
      </c>
      <c r="S45" s="75" t="s">
        <v>294</v>
      </c>
      <c r="T45" s="15" t="str">
        <f t="shared" si="4"/>
        <v>PDF</v>
      </c>
      <c r="U45" s="8" t="s">
        <v>72</v>
      </c>
      <c r="V45" s="3" t="s">
        <v>13</v>
      </c>
      <c r="W45" s="3" t="s">
        <v>78</v>
      </c>
      <c r="Y45" s="51" t="str">
        <f t="shared" si="7"/>
        <v>Exclude</v>
      </c>
      <c r="Z45" s="26" t="str">
        <f t="shared" si="6"/>
        <v>3. Wrong setting</v>
      </c>
    </row>
    <row r="46" spans="1:26" x14ac:dyDescent="0.25">
      <c r="A46" s="21" t="s">
        <v>295</v>
      </c>
      <c r="B46" s="22" t="s">
        <v>296</v>
      </c>
      <c r="C46" s="22">
        <v>2023</v>
      </c>
      <c r="D46" s="22" t="s">
        <v>297</v>
      </c>
      <c r="E46" s="22">
        <v>80</v>
      </c>
      <c r="F46" s="22">
        <v>3</v>
      </c>
      <c r="G46" s="22" t="s">
        <v>298</v>
      </c>
      <c r="H46" s="22">
        <v>3984</v>
      </c>
      <c r="I46" s="22" t="s">
        <v>299</v>
      </c>
      <c r="J46" s="24" t="str">
        <f t="shared" si="0"/>
        <v>{Biri, 2023 #3984}</v>
      </c>
      <c r="K46" s="9" t="s">
        <v>67</v>
      </c>
      <c r="L46" s="15" t="str">
        <f t="shared" si="1"/>
        <v>Link</v>
      </c>
      <c r="M46" s="16" t="str">
        <f t="shared" si="2"/>
        <v/>
      </c>
      <c r="N46" s="4" t="s">
        <v>68</v>
      </c>
      <c r="O46" s="15" t="str">
        <f t="shared" si="3"/>
        <v>PDF</v>
      </c>
      <c r="P46" s="8" t="s">
        <v>69</v>
      </c>
      <c r="Q46" s="46" t="s">
        <v>13</v>
      </c>
      <c r="R46" s="46" t="s">
        <v>70</v>
      </c>
      <c r="S46" s="75" t="s">
        <v>300</v>
      </c>
      <c r="T46" s="15" t="str">
        <f t="shared" si="4"/>
        <v>PDF</v>
      </c>
      <c r="U46" s="8" t="s">
        <v>72</v>
      </c>
      <c r="V46" s="3" t="s">
        <v>13</v>
      </c>
      <c r="W46" s="46" t="s">
        <v>70</v>
      </c>
      <c r="Y46" s="51" t="str">
        <f t="shared" si="7"/>
        <v>Exclude</v>
      </c>
      <c r="Z46" s="26" t="str">
        <f t="shared" si="6"/>
        <v>2. Wrong country</v>
      </c>
    </row>
    <row r="47" spans="1:26" x14ac:dyDescent="0.25">
      <c r="A47" s="21" t="s">
        <v>301</v>
      </c>
      <c r="B47" s="22" t="s">
        <v>302</v>
      </c>
      <c r="C47" s="22">
        <v>2025</v>
      </c>
      <c r="D47" s="22" t="s">
        <v>303</v>
      </c>
      <c r="E47" s="22">
        <v>14</v>
      </c>
      <c r="F47" s="22">
        <v>5</v>
      </c>
      <c r="G47" s="22">
        <v>101056</v>
      </c>
      <c r="H47" s="22">
        <v>3985</v>
      </c>
      <c r="I47" s="22" t="s">
        <v>304</v>
      </c>
      <c r="J47" s="24" t="str">
        <f t="shared" si="0"/>
        <v>{Bosward, 2025 #3985}</v>
      </c>
      <c r="K47" s="9" t="s">
        <v>67</v>
      </c>
      <c r="L47" s="15" t="str">
        <f t="shared" si="1"/>
        <v>Link</v>
      </c>
      <c r="M47" s="16" t="str">
        <f t="shared" si="2"/>
        <v/>
      </c>
      <c r="N47" s="4" t="s">
        <v>68</v>
      </c>
      <c r="O47" s="15" t="str">
        <f t="shared" si="3"/>
        <v>PDF</v>
      </c>
      <c r="P47" s="8" t="s">
        <v>69</v>
      </c>
      <c r="Q47" s="46" t="s">
        <v>13</v>
      </c>
      <c r="R47" s="46" t="s">
        <v>80</v>
      </c>
      <c r="T47" s="15" t="str">
        <f t="shared" si="4"/>
        <v>PDF</v>
      </c>
      <c r="U47" s="8" t="s">
        <v>72</v>
      </c>
      <c r="V47" s="3" t="s">
        <v>13</v>
      </c>
      <c r="W47" s="3" t="s">
        <v>80</v>
      </c>
      <c r="Y47" s="51" t="str">
        <f t="shared" si="7"/>
        <v>Exclude</v>
      </c>
      <c r="Z47" s="26" t="str">
        <f t="shared" si="6"/>
        <v>1. No relevant information</v>
      </c>
    </row>
    <row r="48" spans="1:26" x14ac:dyDescent="0.25">
      <c r="A48" s="21" t="s">
        <v>305</v>
      </c>
      <c r="B48" s="22" t="s">
        <v>306</v>
      </c>
      <c r="C48" s="22">
        <v>2024</v>
      </c>
      <c r="D48" s="22" t="s">
        <v>307</v>
      </c>
      <c r="E48" s="22">
        <v>13</v>
      </c>
      <c r="F48" s="22">
        <v>6</v>
      </c>
      <c r="H48" s="22">
        <v>3986</v>
      </c>
      <c r="I48" s="22" t="s">
        <v>308</v>
      </c>
      <c r="J48" s="24" t="str">
        <f t="shared" si="0"/>
        <v>{Branda, 2024 #3986}</v>
      </c>
      <c r="K48" s="9" t="s">
        <v>67</v>
      </c>
      <c r="L48" s="15" t="str">
        <f t="shared" si="1"/>
        <v>Link</v>
      </c>
      <c r="M48" s="16" t="str">
        <f t="shared" si="2"/>
        <v/>
      </c>
      <c r="N48" s="4" t="s">
        <v>68</v>
      </c>
      <c r="O48" s="15" t="str">
        <f t="shared" si="3"/>
        <v>PDF</v>
      </c>
      <c r="P48" s="8" t="s">
        <v>69</v>
      </c>
      <c r="Q48" s="46" t="s">
        <v>13</v>
      </c>
      <c r="R48" s="46" t="s">
        <v>78</v>
      </c>
      <c r="S48" s="75" t="s">
        <v>309</v>
      </c>
      <c r="T48" s="15" t="str">
        <f t="shared" si="4"/>
        <v>PDF</v>
      </c>
      <c r="U48" s="8" t="s">
        <v>72</v>
      </c>
      <c r="V48" s="3" t="s">
        <v>13</v>
      </c>
      <c r="W48" s="3" t="s">
        <v>78</v>
      </c>
      <c r="Y48" s="51" t="str">
        <f t="shared" si="7"/>
        <v>Exclude</v>
      </c>
      <c r="Z48" s="26" t="str">
        <f t="shared" si="6"/>
        <v>3. Wrong setting</v>
      </c>
    </row>
    <row r="49" spans="1:26" x14ac:dyDescent="0.25">
      <c r="A49" s="21" t="s">
        <v>310</v>
      </c>
      <c r="B49" s="22" t="s">
        <v>311</v>
      </c>
      <c r="C49" s="22">
        <v>2025</v>
      </c>
      <c r="D49" s="22" t="s">
        <v>233</v>
      </c>
      <c r="E49" s="22">
        <v>17</v>
      </c>
      <c r="F49" s="22">
        <v>4</v>
      </c>
      <c r="H49" s="22">
        <v>3987</v>
      </c>
      <c r="I49" s="22" t="s">
        <v>312</v>
      </c>
      <c r="J49" s="24" t="str">
        <f t="shared" si="0"/>
        <v>{Branda, 2025 #3987}</v>
      </c>
      <c r="K49" s="9" t="s">
        <v>67</v>
      </c>
      <c r="L49" s="15" t="str">
        <f t="shared" si="1"/>
        <v>Link</v>
      </c>
      <c r="M49" s="16" t="str">
        <f t="shared" si="2"/>
        <v/>
      </c>
      <c r="N49" s="4" t="s">
        <v>68</v>
      </c>
      <c r="O49" s="15" t="str">
        <f t="shared" si="3"/>
        <v>PDF</v>
      </c>
      <c r="P49" s="8" t="s">
        <v>69</v>
      </c>
      <c r="Q49" s="46" t="s">
        <v>13</v>
      </c>
      <c r="R49" s="46" t="s">
        <v>78</v>
      </c>
      <c r="S49" s="75" t="s">
        <v>313</v>
      </c>
      <c r="T49" s="15" t="str">
        <f t="shared" si="4"/>
        <v>PDF</v>
      </c>
      <c r="U49" s="8" t="s">
        <v>72</v>
      </c>
      <c r="V49" s="3" t="s">
        <v>13</v>
      </c>
      <c r="W49" s="3" t="s">
        <v>78</v>
      </c>
      <c r="Y49" s="51" t="str">
        <f t="shared" si="7"/>
        <v>Exclude</v>
      </c>
      <c r="Z49" s="26" t="str">
        <f t="shared" si="6"/>
        <v>3. Wrong setting</v>
      </c>
    </row>
    <row r="50" spans="1:26" x14ac:dyDescent="0.25">
      <c r="A50" s="21" t="s">
        <v>314</v>
      </c>
      <c r="B50" s="22" t="s">
        <v>315</v>
      </c>
      <c r="C50" s="22">
        <v>2019</v>
      </c>
      <c r="D50" s="22" t="s">
        <v>175</v>
      </c>
      <c r="E50" s="22">
        <v>16</v>
      </c>
      <c r="F50" s="22">
        <v>20</v>
      </c>
      <c r="H50" s="22">
        <v>3988</v>
      </c>
      <c r="I50" s="22" t="s">
        <v>316</v>
      </c>
      <c r="J50" s="24" t="str">
        <f t="shared" si="0"/>
        <v>{Bublitz, 2019 #3988}</v>
      </c>
      <c r="K50" s="9" t="s">
        <v>67</v>
      </c>
      <c r="L50" s="15" t="str">
        <f t="shared" si="1"/>
        <v>Link</v>
      </c>
      <c r="M50" s="16" t="str">
        <f t="shared" si="2"/>
        <v/>
      </c>
      <c r="N50" s="4" t="s">
        <v>68</v>
      </c>
      <c r="O50" s="15" t="str">
        <f t="shared" si="3"/>
        <v>PDF</v>
      </c>
      <c r="P50" s="8" t="s">
        <v>69</v>
      </c>
      <c r="Q50" s="46" t="s">
        <v>13</v>
      </c>
      <c r="R50" s="46" t="s">
        <v>1833</v>
      </c>
      <c r="S50" s="75" t="s">
        <v>1834</v>
      </c>
      <c r="T50" s="15" t="str">
        <f t="shared" si="4"/>
        <v>PDF</v>
      </c>
      <c r="U50" s="8" t="s">
        <v>72</v>
      </c>
      <c r="V50" s="3" t="s">
        <v>13</v>
      </c>
      <c r="W50" s="46" t="s">
        <v>1833</v>
      </c>
      <c r="Y50" s="51" t="str">
        <f t="shared" si="7"/>
        <v>Exclude</v>
      </c>
      <c r="Z50" s="26" t="str">
        <f t="shared" si="6"/>
        <v>7. Wrong time period</v>
      </c>
    </row>
    <row r="51" spans="1:26" x14ac:dyDescent="0.25">
      <c r="A51" s="21" t="s">
        <v>317</v>
      </c>
      <c r="B51" s="22" t="s">
        <v>318</v>
      </c>
      <c r="C51" s="22">
        <v>2024</v>
      </c>
      <c r="D51" s="22" t="s">
        <v>319</v>
      </c>
      <c r="E51" s="22">
        <v>31</v>
      </c>
      <c r="F51" s="22">
        <v>1</v>
      </c>
      <c r="H51" s="22">
        <v>4253</v>
      </c>
      <c r="I51" s="22" t="s">
        <v>320</v>
      </c>
      <c r="J51" s="24" t="str">
        <f t="shared" si="0"/>
        <v>{Burgess, 2024 #4253}</v>
      </c>
      <c r="K51" s="9" t="s">
        <v>67</v>
      </c>
      <c r="L51" s="15" t="str">
        <f t="shared" si="1"/>
        <v>Link</v>
      </c>
      <c r="M51" s="16" t="str">
        <f t="shared" si="2"/>
        <v/>
      </c>
      <c r="N51" s="4" t="s">
        <v>68</v>
      </c>
      <c r="O51" s="15" t="str">
        <f t="shared" si="3"/>
        <v>PDF</v>
      </c>
      <c r="P51" s="8" t="s">
        <v>69</v>
      </c>
      <c r="Q51" s="46" t="s">
        <v>13</v>
      </c>
      <c r="R51" s="46" t="s">
        <v>80</v>
      </c>
      <c r="T51" s="15" t="str">
        <f t="shared" si="4"/>
        <v>PDF</v>
      </c>
      <c r="U51" s="8" t="s">
        <v>72</v>
      </c>
      <c r="V51" s="3" t="s">
        <v>13</v>
      </c>
      <c r="W51" s="3" t="s">
        <v>80</v>
      </c>
      <c r="Y51" s="51" t="str">
        <f t="shared" si="7"/>
        <v>Exclude</v>
      </c>
      <c r="Z51" s="26" t="str">
        <f t="shared" si="6"/>
        <v>1. No relevant information</v>
      </c>
    </row>
    <row r="52" spans="1:26" x14ac:dyDescent="0.25">
      <c r="A52" s="21" t="s">
        <v>321</v>
      </c>
      <c r="B52" s="22" t="s">
        <v>322</v>
      </c>
      <c r="C52" s="22">
        <v>2025</v>
      </c>
      <c r="D52" s="22" t="s">
        <v>323</v>
      </c>
      <c r="E52" s="22">
        <v>19</v>
      </c>
      <c r="G52" s="22" t="s">
        <v>324</v>
      </c>
      <c r="H52" s="22">
        <v>3989</v>
      </c>
      <c r="I52" s="22" t="s">
        <v>325</v>
      </c>
      <c r="J52" s="24" t="str">
        <f t="shared" si="0"/>
        <v>{Burkle, 2025 #3989}</v>
      </c>
      <c r="K52" s="9" t="s">
        <v>67</v>
      </c>
      <c r="L52" s="15" t="str">
        <f t="shared" si="1"/>
        <v>Link</v>
      </c>
      <c r="M52" s="16" t="str">
        <f t="shared" si="2"/>
        <v/>
      </c>
      <c r="N52" s="4" t="s">
        <v>68</v>
      </c>
      <c r="O52" s="15" t="str">
        <f t="shared" si="3"/>
        <v>PDF</v>
      </c>
      <c r="P52" s="8" t="s">
        <v>69</v>
      </c>
      <c r="Q52" s="46" t="s">
        <v>13</v>
      </c>
      <c r="R52" s="46" t="s">
        <v>80</v>
      </c>
      <c r="S52" s="75" t="s">
        <v>326</v>
      </c>
      <c r="T52" s="15" t="str">
        <f t="shared" si="4"/>
        <v>PDF</v>
      </c>
      <c r="U52" s="8" t="s">
        <v>72</v>
      </c>
      <c r="V52" s="3" t="s">
        <v>13</v>
      </c>
      <c r="W52" s="46" t="s">
        <v>80</v>
      </c>
      <c r="Y52" s="51" t="str">
        <f t="shared" si="7"/>
        <v>Exclude</v>
      </c>
      <c r="Z52" s="26" t="str">
        <f t="shared" si="6"/>
        <v>1. No relevant information</v>
      </c>
    </row>
    <row r="53" spans="1:26" x14ac:dyDescent="0.25">
      <c r="A53" s="21" t="s">
        <v>321</v>
      </c>
      <c r="B53" s="22" t="s">
        <v>327</v>
      </c>
      <c r="C53" s="22">
        <v>2025</v>
      </c>
      <c r="D53" s="22" t="s">
        <v>323</v>
      </c>
      <c r="E53" s="22">
        <v>19</v>
      </c>
      <c r="G53" s="22" t="s">
        <v>328</v>
      </c>
      <c r="H53" s="22">
        <v>3990</v>
      </c>
      <c r="I53" s="22" t="s">
        <v>329</v>
      </c>
      <c r="J53" s="24" t="str">
        <f t="shared" si="0"/>
        <v>{Burkle, 2025 #3990}</v>
      </c>
      <c r="K53" s="9" t="s">
        <v>67</v>
      </c>
      <c r="L53" s="15" t="str">
        <f t="shared" si="1"/>
        <v>Link</v>
      </c>
      <c r="M53" s="16" t="str">
        <f t="shared" si="2"/>
        <v/>
      </c>
      <c r="N53" s="4" t="s">
        <v>68</v>
      </c>
      <c r="O53" s="15" t="str">
        <f t="shared" si="3"/>
        <v>PDF</v>
      </c>
      <c r="P53" s="8" t="s">
        <v>69</v>
      </c>
      <c r="Q53" s="46" t="s">
        <v>13</v>
      </c>
      <c r="R53" s="46" t="s">
        <v>98</v>
      </c>
      <c r="S53" s="75" t="s">
        <v>330</v>
      </c>
      <c r="T53" s="15" t="str">
        <f t="shared" si="4"/>
        <v>PDF</v>
      </c>
      <c r="U53" s="8" t="s">
        <v>72</v>
      </c>
      <c r="V53" s="3" t="s">
        <v>13</v>
      </c>
      <c r="W53" s="46" t="s">
        <v>98</v>
      </c>
      <c r="Y53" s="51" t="str">
        <f t="shared" si="7"/>
        <v>Exclude</v>
      </c>
      <c r="Z53" s="26" t="str">
        <f t="shared" si="6"/>
        <v>4. Wrong study type</v>
      </c>
    </row>
    <row r="54" spans="1:26" x14ac:dyDescent="0.25">
      <c r="A54" s="21" t="s">
        <v>331</v>
      </c>
      <c r="B54" s="22" t="s">
        <v>332</v>
      </c>
      <c r="C54" s="22">
        <v>2025</v>
      </c>
      <c r="D54" s="22" t="s">
        <v>333</v>
      </c>
      <c r="E54" s="22">
        <v>277</v>
      </c>
      <c r="G54" s="22">
        <v>123281</v>
      </c>
      <c r="H54" s="22">
        <v>3991</v>
      </c>
      <c r="I54" s="22" t="s">
        <v>334</v>
      </c>
      <c r="J54" s="24" t="str">
        <f t="shared" si="0"/>
        <v>{Cai, 2025 #3991}</v>
      </c>
      <c r="K54" s="9" t="s">
        <v>67</v>
      </c>
      <c r="L54" s="15" t="str">
        <f t="shared" si="1"/>
        <v>Link</v>
      </c>
      <c r="M54" s="16" t="str">
        <f t="shared" si="2"/>
        <v/>
      </c>
      <c r="N54" s="4" t="s">
        <v>68</v>
      </c>
      <c r="O54" s="15" t="str">
        <f t="shared" si="3"/>
        <v>PDF</v>
      </c>
      <c r="P54" s="8" t="s">
        <v>69</v>
      </c>
      <c r="Q54" s="46" t="s">
        <v>13</v>
      </c>
      <c r="R54" s="46" t="s">
        <v>78</v>
      </c>
      <c r="S54" s="75" t="s">
        <v>34</v>
      </c>
      <c r="T54" s="15" t="str">
        <f t="shared" si="4"/>
        <v>PDF</v>
      </c>
      <c r="U54" s="8" t="s">
        <v>72</v>
      </c>
      <c r="V54" s="3" t="s">
        <v>13</v>
      </c>
      <c r="W54" s="46" t="s">
        <v>78</v>
      </c>
      <c r="Y54" s="51" t="str">
        <f t="shared" si="7"/>
        <v>Exclude</v>
      </c>
      <c r="Z54" s="26" t="str">
        <f t="shared" si="6"/>
        <v>3. Wrong setting</v>
      </c>
    </row>
    <row r="55" spans="1:26" x14ac:dyDescent="0.25">
      <c r="A55" s="21" t="s">
        <v>335</v>
      </c>
      <c r="B55" s="22" t="s">
        <v>336</v>
      </c>
      <c r="C55" s="22">
        <v>2022</v>
      </c>
      <c r="D55" s="22" t="s">
        <v>287</v>
      </c>
      <c r="E55" s="22">
        <v>10</v>
      </c>
      <c r="G55" s="22">
        <v>1078610</v>
      </c>
      <c r="H55" s="22">
        <v>4255</v>
      </c>
      <c r="I55" s="22" t="s">
        <v>337</v>
      </c>
      <c r="J55" s="24" t="str">
        <f t="shared" si="0"/>
        <v>{Cascini, 2022 #4255}</v>
      </c>
      <c r="K55" s="9" t="s">
        <v>67</v>
      </c>
      <c r="L55" s="15" t="str">
        <f t="shared" si="1"/>
        <v>Link</v>
      </c>
      <c r="M55" s="16" t="str">
        <f t="shared" si="2"/>
        <v/>
      </c>
      <c r="N55" s="4" t="s">
        <v>68</v>
      </c>
      <c r="O55" s="15" t="str">
        <f t="shared" si="3"/>
        <v>PDF</v>
      </c>
      <c r="P55" s="8" t="s">
        <v>69</v>
      </c>
      <c r="Q55" s="46" t="s">
        <v>13</v>
      </c>
      <c r="R55" s="46" t="s">
        <v>80</v>
      </c>
      <c r="T55" s="15" t="str">
        <f t="shared" si="4"/>
        <v>PDF</v>
      </c>
      <c r="U55" s="8" t="s">
        <v>72</v>
      </c>
      <c r="V55" s="3" t="s">
        <v>13</v>
      </c>
      <c r="W55" s="3" t="s">
        <v>80</v>
      </c>
      <c r="Y55" s="51" t="str">
        <f t="shared" si="7"/>
        <v>Exclude</v>
      </c>
      <c r="Z55" s="26" t="str">
        <f t="shared" si="6"/>
        <v>1. No relevant information</v>
      </c>
    </row>
    <row r="56" spans="1:26" x14ac:dyDescent="0.25">
      <c r="A56" s="21" t="s">
        <v>338</v>
      </c>
      <c r="B56" s="22" t="s">
        <v>339</v>
      </c>
      <c r="C56" s="22">
        <v>2024</v>
      </c>
      <c r="D56" s="22" t="s">
        <v>340</v>
      </c>
      <c r="E56" s="22">
        <v>52</v>
      </c>
      <c r="H56" s="22">
        <v>3992</v>
      </c>
      <c r="I56" s="22" t="s">
        <v>341</v>
      </c>
      <c r="J56" s="24" t="str">
        <f t="shared" si="0"/>
        <v>{Casheekar, 2024 #3992}</v>
      </c>
      <c r="K56" s="9" t="s">
        <v>67</v>
      </c>
      <c r="L56" s="15" t="str">
        <f t="shared" si="1"/>
        <v>Link</v>
      </c>
      <c r="M56" s="16" t="str">
        <f t="shared" si="2"/>
        <v/>
      </c>
      <c r="N56" s="4" t="s">
        <v>68</v>
      </c>
      <c r="O56" s="15" t="str">
        <f t="shared" si="3"/>
        <v>PDF</v>
      </c>
      <c r="P56" s="8" t="s">
        <v>69</v>
      </c>
      <c r="Q56" s="46" t="s">
        <v>13</v>
      </c>
      <c r="R56" s="46" t="s">
        <v>78</v>
      </c>
      <c r="S56" s="75" t="s">
        <v>103</v>
      </c>
      <c r="T56" s="15" t="str">
        <f t="shared" si="4"/>
        <v>PDF</v>
      </c>
      <c r="U56" s="8" t="s">
        <v>72</v>
      </c>
      <c r="V56" s="3" t="s">
        <v>13</v>
      </c>
      <c r="W56" s="46" t="s">
        <v>78</v>
      </c>
      <c r="Y56" s="51" t="str">
        <f t="shared" si="7"/>
        <v>Exclude</v>
      </c>
      <c r="Z56" s="26" t="str">
        <f t="shared" si="6"/>
        <v>3. Wrong setting</v>
      </c>
    </row>
    <row r="57" spans="1:26" x14ac:dyDescent="0.25">
      <c r="A57" s="21" t="s">
        <v>342</v>
      </c>
      <c r="B57" s="22" t="s">
        <v>343</v>
      </c>
      <c r="C57" s="22">
        <v>2025</v>
      </c>
      <c r="D57" s="22" t="s">
        <v>344</v>
      </c>
      <c r="E57" s="22">
        <v>99</v>
      </c>
      <c r="H57" s="22">
        <v>4256</v>
      </c>
      <c r="I57" s="22" t="s">
        <v>345</v>
      </c>
      <c r="J57" s="24" t="str">
        <f t="shared" si="0"/>
        <v>{Castano Castano, 2025 #4256}</v>
      </c>
      <c r="K57" s="9" t="s">
        <v>67</v>
      </c>
      <c r="L57" s="15" t="str">
        <f t="shared" si="1"/>
        <v>Link</v>
      </c>
      <c r="M57" s="16" t="str">
        <f t="shared" si="2"/>
        <v/>
      </c>
      <c r="N57" s="4" t="s">
        <v>68</v>
      </c>
      <c r="O57" s="15" t="str">
        <f t="shared" si="3"/>
        <v>PDF</v>
      </c>
      <c r="P57" s="8" t="s">
        <v>69</v>
      </c>
      <c r="Q57" s="46" t="s">
        <v>13</v>
      </c>
      <c r="R57" s="46" t="s">
        <v>104</v>
      </c>
      <c r="S57" s="75" t="s">
        <v>346</v>
      </c>
      <c r="T57" s="15" t="str">
        <f t="shared" si="4"/>
        <v>PDF</v>
      </c>
      <c r="U57" s="8" t="s">
        <v>72</v>
      </c>
      <c r="V57" s="3" t="s">
        <v>13</v>
      </c>
      <c r="W57" s="3" t="s">
        <v>104</v>
      </c>
      <c r="Y57" s="51" t="str">
        <f t="shared" si="7"/>
        <v>Exclude</v>
      </c>
      <c r="Z57" s="26" t="str">
        <f t="shared" si="6"/>
        <v>5. Wrong language</v>
      </c>
    </row>
    <row r="58" spans="1:26" x14ac:dyDescent="0.25">
      <c r="A58" s="21" t="s">
        <v>347</v>
      </c>
      <c r="B58" s="22" t="s">
        <v>348</v>
      </c>
      <c r="C58" s="22">
        <v>2025</v>
      </c>
      <c r="D58" s="22" t="s">
        <v>349</v>
      </c>
      <c r="E58" s="22">
        <v>99</v>
      </c>
      <c r="G58" s="22" t="s">
        <v>350</v>
      </c>
      <c r="H58" s="22">
        <v>3993</v>
      </c>
      <c r="I58" s="22" t="s">
        <v>345</v>
      </c>
      <c r="J58" s="24" t="str">
        <f t="shared" si="0"/>
        <v>{Castano, 2025 #3993}</v>
      </c>
      <c r="K58" s="9" t="s">
        <v>67</v>
      </c>
      <c r="L58" s="15" t="str">
        <f t="shared" si="1"/>
        <v>Link</v>
      </c>
      <c r="M58" s="16" t="str">
        <f t="shared" si="2"/>
        <v/>
      </c>
      <c r="N58" s="4" t="s">
        <v>68</v>
      </c>
      <c r="O58" s="15" t="str">
        <f t="shared" si="3"/>
        <v>PDF</v>
      </c>
      <c r="P58" s="8" t="s">
        <v>69</v>
      </c>
      <c r="Q58" s="46" t="s">
        <v>13</v>
      </c>
      <c r="R58" s="46" t="s">
        <v>104</v>
      </c>
      <c r="S58" s="75" t="s">
        <v>346</v>
      </c>
      <c r="T58" s="15" t="str">
        <f t="shared" si="4"/>
        <v>PDF</v>
      </c>
      <c r="U58" s="8" t="s">
        <v>72</v>
      </c>
      <c r="V58" s="3" t="s">
        <v>13</v>
      </c>
      <c r="W58" s="3" t="s">
        <v>104</v>
      </c>
      <c r="Y58" s="51" t="str">
        <f t="shared" si="7"/>
        <v>Exclude</v>
      </c>
      <c r="Z58" s="26" t="str">
        <f t="shared" si="6"/>
        <v>5. Wrong language</v>
      </c>
    </row>
    <row r="59" spans="1:26" x14ac:dyDescent="0.25">
      <c r="A59" s="21" t="s">
        <v>351</v>
      </c>
      <c r="B59" s="22" t="s">
        <v>348</v>
      </c>
      <c r="C59" s="22">
        <v>2025</v>
      </c>
      <c r="D59" s="22" t="s">
        <v>349</v>
      </c>
      <c r="E59" s="22">
        <v>99</v>
      </c>
      <c r="G59" s="29"/>
      <c r="H59" s="22">
        <v>3994</v>
      </c>
      <c r="I59" s="22" t="s">
        <v>345</v>
      </c>
      <c r="J59" s="24" t="str">
        <f t="shared" si="0"/>
        <v>{Castaño, 2025 #3994}</v>
      </c>
      <c r="K59" s="9" t="s">
        <v>67</v>
      </c>
      <c r="L59" s="15" t="str">
        <f t="shared" si="1"/>
        <v>Link</v>
      </c>
      <c r="M59" s="16" t="str">
        <f t="shared" si="2"/>
        <v/>
      </c>
      <c r="N59" s="4" t="s">
        <v>68</v>
      </c>
      <c r="O59" s="15" t="str">
        <f t="shared" si="3"/>
        <v>PDF</v>
      </c>
      <c r="P59" s="8" t="s">
        <v>69</v>
      </c>
      <c r="Q59" s="46" t="s">
        <v>13</v>
      </c>
      <c r="R59" s="46" t="s">
        <v>73</v>
      </c>
      <c r="T59" s="15" t="str">
        <f t="shared" si="4"/>
        <v>PDF</v>
      </c>
      <c r="U59" s="8" t="s">
        <v>72</v>
      </c>
      <c r="V59" s="3" t="s">
        <v>13</v>
      </c>
      <c r="W59" s="46" t="s">
        <v>73</v>
      </c>
      <c r="Y59" s="51" t="str">
        <f t="shared" si="7"/>
        <v>Exclude</v>
      </c>
      <c r="Z59" s="26" t="str">
        <f t="shared" si="6"/>
        <v>0. Duplicate</v>
      </c>
    </row>
    <row r="60" spans="1:26" x14ac:dyDescent="0.25">
      <c r="A60" s="21" t="s">
        <v>352</v>
      </c>
      <c r="B60" s="22" t="s">
        <v>353</v>
      </c>
      <c r="C60" s="22">
        <v>2021</v>
      </c>
      <c r="D60" s="22" t="s">
        <v>354</v>
      </c>
      <c r="E60" s="22">
        <v>10</v>
      </c>
      <c r="F60" s="22">
        <v>1</v>
      </c>
      <c r="G60" s="22">
        <v>93</v>
      </c>
      <c r="H60" s="22">
        <v>3995</v>
      </c>
      <c r="I60" s="22" t="s">
        <v>355</v>
      </c>
      <c r="J60" s="24" t="str">
        <f t="shared" si="0"/>
        <v>{Chai, 2021 #3995}</v>
      </c>
      <c r="K60" s="9" t="s">
        <v>67</v>
      </c>
      <c r="L60" s="15" t="str">
        <f t="shared" si="1"/>
        <v>Link</v>
      </c>
      <c r="M60" s="16" t="str">
        <f t="shared" si="2"/>
        <v/>
      </c>
      <c r="N60" s="4" t="s">
        <v>68</v>
      </c>
      <c r="O60" s="15" t="str">
        <f t="shared" si="3"/>
        <v>PDF</v>
      </c>
      <c r="P60" s="8" t="s">
        <v>69</v>
      </c>
      <c r="Q60" s="46" t="s">
        <v>11</v>
      </c>
      <c r="S60" s="75" t="s">
        <v>356</v>
      </c>
      <c r="T60" s="15" t="str">
        <f t="shared" si="4"/>
        <v>PDF</v>
      </c>
      <c r="U60" s="8" t="s">
        <v>72</v>
      </c>
      <c r="V60" s="3" t="s">
        <v>11</v>
      </c>
      <c r="W60" s="46"/>
      <c r="Y60" s="51" t="str">
        <f t="shared" si="7"/>
        <v>Include</v>
      </c>
      <c r="Z60" s="26" t="str">
        <f t="shared" si="6"/>
        <v/>
      </c>
    </row>
    <row r="61" spans="1:26" x14ac:dyDescent="0.25">
      <c r="A61" s="21" t="s">
        <v>357</v>
      </c>
      <c r="B61" s="22" t="s">
        <v>358</v>
      </c>
      <c r="C61" s="22">
        <v>2020</v>
      </c>
      <c r="D61" s="22" t="s">
        <v>359</v>
      </c>
      <c r="E61" s="22">
        <v>33</v>
      </c>
      <c r="F61" s="22">
        <v>11</v>
      </c>
      <c r="G61" s="22" t="s">
        <v>360</v>
      </c>
      <c r="H61" s="22">
        <v>3996</v>
      </c>
      <c r="I61" s="22" t="s">
        <v>361</v>
      </c>
      <c r="J61" s="24" t="str">
        <f t="shared" si="0"/>
        <v>{Chaikijurajai, 2020 #3996}</v>
      </c>
      <c r="K61" s="9" t="s">
        <v>67</v>
      </c>
      <c r="L61" s="15" t="str">
        <f t="shared" si="1"/>
        <v>Link</v>
      </c>
      <c r="M61" s="16" t="str">
        <f t="shared" si="2"/>
        <v/>
      </c>
      <c r="N61" s="4" t="s">
        <v>68</v>
      </c>
      <c r="O61" s="15" t="str">
        <f t="shared" si="3"/>
        <v>PDF</v>
      </c>
      <c r="P61" s="8" t="s">
        <v>69</v>
      </c>
      <c r="Q61" s="46" t="s">
        <v>13</v>
      </c>
      <c r="R61" s="46" t="s">
        <v>78</v>
      </c>
      <c r="S61" s="75" t="s">
        <v>103</v>
      </c>
      <c r="T61" s="15" t="str">
        <f t="shared" si="4"/>
        <v>PDF</v>
      </c>
      <c r="U61" s="8" t="s">
        <v>72</v>
      </c>
      <c r="V61" s="3" t="s">
        <v>13</v>
      </c>
      <c r="W61" s="46" t="s">
        <v>78</v>
      </c>
      <c r="Y61" s="51" t="str">
        <f t="shared" si="7"/>
        <v>Exclude</v>
      </c>
      <c r="Z61" s="26" t="str">
        <f t="shared" si="6"/>
        <v>3. Wrong setting</v>
      </c>
    </row>
    <row r="62" spans="1:26" x14ac:dyDescent="0.25">
      <c r="A62" s="21" t="s">
        <v>362</v>
      </c>
      <c r="B62" s="22" t="s">
        <v>363</v>
      </c>
      <c r="C62" s="22">
        <v>2020</v>
      </c>
      <c r="D62" s="22" t="s">
        <v>175</v>
      </c>
      <c r="E62" s="22">
        <v>17</v>
      </c>
      <c r="F62" s="22">
        <v>18</v>
      </c>
      <c r="G62" s="22" t="s">
        <v>364</v>
      </c>
      <c r="H62" s="22">
        <v>3997</v>
      </c>
      <c r="I62" s="22" t="s">
        <v>365</v>
      </c>
      <c r="J62" s="24" t="str">
        <f t="shared" si="0"/>
        <v>{Chan, 2020 #3997}</v>
      </c>
      <c r="K62" s="9" t="s">
        <v>67</v>
      </c>
      <c r="L62" s="15" t="str">
        <f t="shared" si="1"/>
        <v>Link</v>
      </c>
      <c r="M62" s="16" t="str">
        <f t="shared" si="2"/>
        <v/>
      </c>
      <c r="N62" s="4" t="s">
        <v>68</v>
      </c>
      <c r="O62" s="15" t="str">
        <f t="shared" si="3"/>
        <v>PDF</v>
      </c>
      <c r="P62" s="8" t="s">
        <v>69</v>
      </c>
      <c r="Q62" s="46" t="s">
        <v>13</v>
      </c>
      <c r="R62" s="46" t="s">
        <v>80</v>
      </c>
      <c r="T62" s="15" t="str">
        <f t="shared" si="4"/>
        <v>PDF</v>
      </c>
      <c r="U62" s="8" t="s">
        <v>72</v>
      </c>
      <c r="V62" s="3" t="s">
        <v>13</v>
      </c>
      <c r="W62" s="46" t="s">
        <v>80</v>
      </c>
      <c r="Y62" s="51" t="str">
        <f t="shared" si="7"/>
        <v>Exclude</v>
      </c>
      <c r="Z62" s="26" t="str">
        <f t="shared" si="6"/>
        <v>1. No relevant information</v>
      </c>
    </row>
    <row r="63" spans="1:26" x14ac:dyDescent="0.25">
      <c r="A63" s="21" t="s">
        <v>366</v>
      </c>
      <c r="B63" s="22" t="s">
        <v>367</v>
      </c>
      <c r="C63" s="22">
        <v>2023</v>
      </c>
      <c r="D63" s="22" t="s">
        <v>368</v>
      </c>
      <c r="E63" s="22">
        <v>6</v>
      </c>
      <c r="G63" s="22">
        <v>1303367</v>
      </c>
      <c r="H63" s="22">
        <v>3998</v>
      </c>
      <c r="I63" s="22" t="s">
        <v>369</v>
      </c>
      <c r="J63" s="24" t="str">
        <f t="shared" si="0"/>
        <v>{Chang, 2023 #3998}</v>
      </c>
      <c r="K63" s="9" t="s">
        <v>67</v>
      </c>
      <c r="L63" s="15" t="str">
        <f t="shared" si="1"/>
        <v>Link</v>
      </c>
      <c r="M63" s="16" t="str">
        <f t="shared" si="2"/>
        <v/>
      </c>
      <c r="N63" s="4" t="s">
        <v>68</v>
      </c>
      <c r="O63" s="15" t="str">
        <f t="shared" si="3"/>
        <v>PDF</v>
      </c>
      <c r="P63" s="8" t="s">
        <v>69</v>
      </c>
      <c r="Q63" s="46" t="s">
        <v>13</v>
      </c>
      <c r="R63" s="46" t="s">
        <v>78</v>
      </c>
      <c r="S63" s="75" t="s">
        <v>103</v>
      </c>
      <c r="T63" s="15" t="str">
        <f t="shared" si="4"/>
        <v>PDF</v>
      </c>
      <c r="U63" s="8" t="s">
        <v>72</v>
      </c>
      <c r="V63" s="3" t="s">
        <v>13</v>
      </c>
      <c r="W63" s="46" t="s">
        <v>78</v>
      </c>
      <c r="Y63" s="51" t="str">
        <f t="shared" si="7"/>
        <v>Exclude</v>
      </c>
      <c r="Z63" s="26" t="str">
        <f t="shared" si="6"/>
        <v>3. Wrong setting</v>
      </c>
    </row>
    <row r="64" spans="1:26" x14ac:dyDescent="0.25">
      <c r="A64" s="21" t="s">
        <v>370</v>
      </c>
      <c r="B64" s="22" t="s">
        <v>371</v>
      </c>
      <c r="C64" s="22">
        <v>2025</v>
      </c>
      <c r="D64" s="22" t="s">
        <v>175</v>
      </c>
      <c r="E64" s="22">
        <v>22</v>
      </c>
      <c r="F64" s="22">
        <v>4</v>
      </c>
      <c r="H64" s="22">
        <v>3999</v>
      </c>
      <c r="I64" s="22" t="s">
        <v>372</v>
      </c>
      <c r="J64" s="24" t="str">
        <f t="shared" si="0"/>
        <v>{Chassang, 2025 #3999}</v>
      </c>
      <c r="K64" s="9" t="s">
        <v>67</v>
      </c>
      <c r="L64" s="15" t="str">
        <f t="shared" si="1"/>
        <v>Link</v>
      </c>
      <c r="M64" s="16" t="str">
        <f t="shared" si="2"/>
        <v/>
      </c>
      <c r="N64" s="4" t="s">
        <v>68</v>
      </c>
      <c r="O64" s="15" t="str">
        <f t="shared" si="3"/>
        <v>PDF</v>
      </c>
      <c r="P64" s="8" t="s">
        <v>69</v>
      </c>
      <c r="Q64" s="46" t="s">
        <v>11</v>
      </c>
      <c r="S64" s="75" t="s">
        <v>373</v>
      </c>
      <c r="T64" s="15" t="str">
        <f t="shared" si="4"/>
        <v>PDF</v>
      </c>
      <c r="U64" s="8" t="s">
        <v>72</v>
      </c>
      <c r="V64" s="3" t="s">
        <v>11</v>
      </c>
      <c r="W64" s="46"/>
      <c r="Y64" s="51" t="str">
        <f t="shared" si="7"/>
        <v>Include</v>
      </c>
      <c r="Z64" s="26" t="str">
        <f t="shared" si="6"/>
        <v/>
      </c>
    </row>
    <row r="65" spans="1:26" x14ac:dyDescent="0.25">
      <c r="A65" s="21" t="s">
        <v>374</v>
      </c>
      <c r="B65" s="22" t="s">
        <v>375</v>
      </c>
      <c r="C65" s="22">
        <v>2024</v>
      </c>
      <c r="D65" s="22" t="s">
        <v>376</v>
      </c>
      <c r="E65" s="22">
        <v>22</v>
      </c>
      <c r="F65" s="22">
        <v>1</v>
      </c>
      <c r="G65" s="22">
        <v>354</v>
      </c>
      <c r="H65" s="22">
        <v>4002</v>
      </c>
      <c r="I65" s="22" t="s">
        <v>377</v>
      </c>
      <c r="J65" s="24" t="str">
        <f t="shared" si="0"/>
        <v>{Chen, 2024 #4002}</v>
      </c>
      <c r="K65" s="9" t="s">
        <v>67</v>
      </c>
      <c r="L65" s="15" t="str">
        <f t="shared" si="1"/>
        <v>Link</v>
      </c>
      <c r="M65" s="16" t="str">
        <f t="shared" si="2"/>
        <v/>
      </c>
      <c r="N65" s="4" t="s">
        <v>68</v>
      </c>
      <c r="O65" s="15" t="str">
        <f t="shared" si="3"/>
        <v>PDF</v>
      </c>
      <c r="P65" s="8" t="s">
        <v>69</v>
      </c>
      <c r="Q65" s="46" t="s">
        <v>13</v>
      </c>
      <c r="R65" s="46" t="s">
        <v>78</v>
      </c>
      <c r="S65" s="75" t="s">
        <v>378</v>
      </c>
      <c r="T65" s="15" t="str">
        <f t="shared" si="4"/>
        <v>PDF</v>
      </c>
      <c r="U65" s="8" t="s">
        <v>72</v>
      </c>
      <c r="V65" s="3" t="s">
        <v>13</v>
      </c>
      <c r="W65" s="46" t="s">
        <v>78</v>
      </c>
      <c r="Y65" s="51" t="str">
        <f t="shared" si="7"/>
        <v>Exclude</v>
      </c>
      <c r="Z65" s="26" t="str">
        <f t="shared" si="6"/>
        <v>3. Wrong setting</v>
      </c>
    </row>
    <row r="66" spans="1:26" x14ac:dyDescent="0.25">
      <c r="A66" s="21" t="s">
        <v>379</v>
      </c>
      <c r="B66" s="22" t="s">
        <v>380</v>
      </c>
      <c r="C66" s="22">
        <v>2025</v>
      </c>
      <c r="D66" s="22" t="s">
        <v>381</v>
      </c>
      <c r="E66" s="22">
        <v>33</v>
      </c>
      <c r="F66" s="22">
        <v>9</v>
      </c>
      <c r="G66" s="22" t="s">
        <v>382</v>
      </c>
      <c r="H66" s="22">
        <v>4000</v>
      </c>
      <c r="I66" s="22" t="s">
        <v>383</v>
      </c>
      <c r="J66" s="24" t="str">
        <f t="shared" ref="J66:J129" si="8">IF(A66&lt;&gt;"",_xlfn.CONCAT("{",IF(ISERROR(FIND(",",A66))=FALSE,LEFT(A66,FIND(",",A66)-1),A66),", ",C66," #",H66,"}"),"")</f>
        <v>{Chen, 2025 #4000}</v>
      </c>
      <c r="K66" s="9" t="s">
        <v>67</v>
      </c>
      <c r="L66" s="15" t="str">
        <f t="shared" ref="L66:L129" si="9">IF(LEFT(I66,2)="10",HYPERLINK(_xlfn.CONCAT("https://doi.org/",I66),"Link"),IF(I66="","",HYPERLINK(I66,"Link")))</f>
        <v>Link</v>
      </c>
      <c r="M66" s="16" t="str">
        <f t="shared" ref="M66:M129" si="10">IF(A66&lt;&gt;"",IF(K66="No",_xlfn.CONCAT(IF(ISERROR(FIND(",",A66))=FALSE,LEFT(A66,FIND(",",A66)-1),A66),"-",C66,"-",H66),""),"")</f>
        <v/>
      </c>
      <c r="N66" s="4" t="s">
        <v>68</v>
      </c>
      <c r="O66" s="15" t="str">
        <f t="shared" ref="O66:O129" si="11">IF(K66="Yes",IF(P66&lt;&gt;"",HYPERLINK(_xlfn.CONCAT(VLOOKUP(P66,AE:AF,2,FALSE),"\",IF(ISERROR(FIND(",",A66))=FALSE,LEFT(A66,FIND(",",A66)-1),A66),"-",C66,"-",H66,".pdf"),"PDF"),""),"")</f>
        <v>PDF</v>
      </c>
      <c r="P66" s="8" t="s">
        <v>69</v>
      </c>
      <c r="Q66" s="46" t="s">
        <v>13</v>
      </c>
      <c r="R66" s="46" t="s">
        <v>78</v>
      </c>
      <c r="S66" s="75" t="s">
        <v>384</v>
      </c>
      <c r="T66" s="15" t="str">
        <f t="shared" ref="T66:T129" si="12">IF(K66="Yes",IF(U66&lt;&gt;"",HYPERLINK(_xlfn.CONCAT(VLOOKUP(U66,AE:AF,2,FALSE),"\",IF(ISERROR(FIND(",",A66))=FALSE,LEFT(A66,FIND(",",A66)-1),A66),"-",C66,"-",H66,".pdf"),"PDF"),""),"")</f>
        <v>PDF</v>
      </c>
      <c r="U66" s="8" t="s">
        <v>72</v>
      </c>
      <c r="V66" s="3" t="s">
        <v>13</v>
      </c>
      <c r="W66" s="46" t="s">
        <v>78</v>
      </c>
      <c r="Y66" s="51" t="str">
        <f t="shared" ref="Y66:Y87" si="13">IF(K66="Yes",IF(Q66="","",IF(Q66="Include",IF(V66="","Include",IF(V66="Exclude","Consensus required",IF(V66="Include","Include","Check required"))),IF(Q66="Exclude",IF(V66="","Check required",IF(V66="Exclude","Exclude",IF(V66="Include","Consensus required","Check required"))),"Check required"))),IF(M66="","","Find PDF"))</f>
        <v>Exclude</v>
      </c>
      <c r="Z66" s="26" t="str">
        <f t="shared" ref="Z66:Z129" si="14">IF(Y66="Exclude",R66,"")</f>
        <v>3. Wrong setting</v>
      </c>
    </row>
    <row r="67" spans="1:26" x14ac:dyDescent="0.25">
      <c r="A67" s="21" t="s">
        <v>385</v>
      </c>
      <c r="B67" s="22" t="s">
        <v>386</v>
      </c>
      <c r="C67" s="22">
        <v>2025</v>
      </c>
      <c r="D67" s="22" t="s">
        <v>387</v>
      </c>
      <c r="E67" s="22">
        <v>13</v>
      </c>
      <c r="G67" s="22">
        <v>1576465</v>
      </c>
      <c r="H67" s="22">
        <v>4001</v>
      </c>
      <c r="I67" s="22" t="s">
        <v>388</v>
      </c>
      <c r="J67" s="24" t="str">
        <f t="shared" si="8"/>
        <v>{Chen, 2025 #4001}</v>
      </c>
      <c r="K67" s="9" t="s">
        <v>67</v>
      </c>
      <c r="L67" s="15" t="str">
        <f t="shared" si="9"/>
        <v>Link</v>
      </c>
      <c r="M67" s="16" t="str">
        <f t="shared" si="10"/>
        <v/>
      </c>
      <c r="N67" s="4" t="s">
        <v>68</v>
      </c>
      <c r="O67" s="15" t="str">
        <f t="shared" si="11"/>
        <v>PDF</v>
      </c>
      <c r="P67" s="8" t="s">
        <v>69</v>
      </c>
      <c r="Q67" s="46" t="s">
        <v>13</v>
      </c>
      <c r="R67" s="46" t="s">
        <v>78</v>
      </c>
      <c r="S67" s="75" t="s">
        <v>103</v>
      </c>
      <c r="T67" s="15" t="str">
        <f t="shared" si="12"/>
        <v>PDF</v>
      </c>
      <c r="U67" s="8" t="s">
        <v>72</v>
      </c>
      <c r="V67" s="3" t="s">
        <v>13</v>
      </c>
      <c r="X67" s="12" t="s">
        <v>1832</v>
      </c>
      <c r="Y67" s="51" t="str">
        <f t="shared" si="13"/>
        <v>Exclude</v>
      </c>
      <c r="Z67" s="26" t="str">
        <f t="shared" si="14"/>
        <v>3. Wrong setting</v>
      </c>
    </row>
    <row r="68" spans="1:26" x14ac:dyDescent="0.25">
      <c r="A68" s="21" t="s">
        <v>389</v>
      </c>
      <c r="B68" s="22" t="s">
        <v>390</v>
      </c>
      <c r="C68" s="22">
        <v>2021</v>
      </c>
      <c r="D68" s="22" t="s">
        <v>270</v>
      </c>
      <c r="E68" s="22">
        <v>23</v>
      </c>
      <c r="F68" s="22">
        <v>2</v>
      </c>
      <c r="G68" s="22" t="s">
        <v>391</v>
      </c>
      <c r="H68" s="22">
        <v>4003</v>
      </c>
      <c r="I68" s="22" t="s">
        <v>392</v>
      </c>
      <c r="J68" s="24" t="str">
        <f t="shared" si="8"/>
        <v>{Chiavegatto Filho, 2021 #4003}</v>
      </c>
      <c r="K68" s="9" t="s">
        <v>67</v>
      </c>
      <c r="L68" s="15" t="str">
        <f t="shared" si="9"/>
        <v>Link</v>
      </c>
      <c r="M68" s="16" t="str">
        <f t="shared" si="10"/>
        <v/>
      </c>
      <c r="N68" s="4" t="s">
        <v>68</v>
      </c>
      <c r="O68" s="15" t="str">
        <f t="shared" si="11"/>
        <v>PDF</v>
      </c>
      <c r="P68" s="8" t="s">
        <v>69</v>
      </c>
      <c r="Q68" s="46" t="s">
        <v>13</v>
      </c>
      <c r="R68" s="46" t="s">
        <v>78</v>
      </c>
      <c r="S68" s="75" t="s">
        <v>103</v>
      </c>
      <c r="T68" s="15" t="str">
        <f t="shared" si="12"/>
        <v>PDF</v>
      </c>
      <c r="U68" s="8" t="s">
        <v>72</v>
      </c>
      <c r="V68" s="3" t="s">
        <v>13</v>
      </c>
      <c r="W68" s="46" t="s">
        <v>78</v>
      </c>
      <c r="Y68" s="51" t="str">
        <f t="shared" si="13"/>
        <v>Exclude</v>
      </c>
      <c r="Z68" s="26" t="str">
        <f t="shared" si="14"/>
        <v>3. Wrong setting</v>
      </c>
    </row>
    <row r="69" spans="1:26" x14ac:dyDescent="0.25">
      <c r="A69" s="21" t="s">
        <v>393</v>
      </c>
      <c r="B69" s="22" t="s">
        <v>394</v>
      </c>
      <c r="C69" s="22">
        <v>2024</v>
      </c>
      <c r="D69" s="22" t="s">
        <v>287</v>
      </c>
      <c r="E69" s="22">
        <v>12</v>
      </c>
      <c r="G69" s="22">
        <v>1439914</v>
      </c>
      <c r="H69" s="22">
        <v>4004</v>
      </c>
      <c r="I69" s="22" t="s">
        <v>395</v>
      </c>
      <c r="J69" s="24" t="str">
        <f t="shared" si="8"/>
        <v>{Chumachenko, 2024 #4004}</v>
      </c>
      <c r="K69" s="9" t="s">
        <v>67</v>
      </c>
      <c r="L69" s="15" t="str">
        <f t="shared" si="9"/>
        <v>Link</v>
      </c>
      <c r="M69" s="16" t="str">
        <f t="shared" si="10"/>
        <v/>
      </c>
      <c r="N69" s="4" t="s">
        <v>68</v>
      </c>
      <c r="O69" s="15" t="str">
        <f t="shared" si="11"/>
        <v>PDF</v>
      </c>
      <c r="P69" s="8" t="s">
        <v>69</v>
      </c>
      <c r="Q69" s="46" t="s">
        <v>13</v>
      </c>
      <c r="R69" s="46" t="s">
        <v>98</v>
      </c>
      <c r="S69" s="75" t="s">
        <v>396</v>
      </c>
      <c r="T69" s="15" t="str">
        <f t="shared" si="12"/>
        <v>PDF</v>
      </c>
      <c r="U69" s="8" t="s">
        <v>72</v>
      </c>
      <c r="V69" s="3" t="s">
        <v>13</v>
      </c>
      <c r="W69" s="46" t="s">
        <v>98</v>
      </c>
      <c r="Y69" s="51" t="str">
        <f t="shared" si="13"/>
        <v>Exclude</v>
      </c>
      <c r="Z69" s="26" t="str">
        <f t="shared" si="14"/>
        <v>4. Wrong study type</v>
      </c>
    </row>
    <row r="70" spans="1:26" x14ac:dyDescent="0.25">
      <c r="A70" s="21" t="s">
        <v>397</v>
      </c>
      <c r="B70" s="22" t="s">
        <v>398</v>
      </c>
      <c r="C70" s="22">
        <v>2021</v>
      </c>
      <c r="D70" s="22" t="s">
        <v>399</v>
      </c>
      <c r="E70" s="22">
        <v>4</v>
      </c>
      <c r="F70" s="22">
        <v>3</v>
      </c>
      <c r="H70" s="22">
        <v>4090</v>
      </c>
      <c r="I70" s="22" t="s">
        <v>400</v>
      </c>
      <c r="J70" s="24" t="str">
        <f t="shared" si="8"/>
        <v>{Chun, 2021 #4090}</v>
      </c>
      <c r="K70" s="9" t="s">
        <v>67</v>
      </c>
      <c r="L70" s="15" t="str">
        <f t="shared" si="9"/>
        <v>Link</v>
      </c>
      <c r="M70" s="16" t="str">
        <f t="shared" si="10"/>
        <v/>
      </c>
      <c r="N70" s="4" t="s">
        <v>68</v>
      </c>
      <c r="O70" s="15" t="str">
        <f t="shared" si="11"/>
        <v>PDF</v>
      </c>
      <c r="P70" s="8" t="s">
        <v>69</v>
      </c>
      <c r="Q70" s="46" t="s">
        <v>11</v>
      </c>
      <c r="S70" s="75" t="s">
        <v>401</v>
      </c>
      <c r="T70" s="15" t="str">
        <f t="shared" si="12"/>
        <v>PDF</v>
      </c>
      <c r="U70" s="8" t="s">
        <v>72</v>
      </c>
      <c r="V70" s="3" t="s">
        <v>11</v>
      </c>
      <c r="W70" s="46"/>
      <c r="Y70" s="51" t="str">
        <f t="shared" si="13"/>
        <v>Include</v>
      </c>
      <c r="Z70" s="26" t="str">
        <f t="shared" si="14"/>
        <v/>
      </c>
    </row>
    <row r="71" spans="1:26" x14ac:dyDescent="0.25">
      <c r="A71" s="21" t="s">
        <v>402</v>
      </c>
      <c r="B71" s="22" t="s">
        <v>403</v>
      </c>
      <c r="C71" s="22">
        <v>2022</v>
      </c>
      <c r="D71" s="22" t="s">
        <v>404</v>
      </c>
      <c r="E71" s="22">
        <v>29</v>
      </c>
      <c r="F71" s="22">
        <v>2</v>
      </c>
      <c r="G71" s="22" t="s">
        <v>405</v>
      </c>
      <c r="H71" s="22">
        <v>4005</v>
      </c>
      <c r="I71" s="22" t="s">
        <v>406</v>
      </c>
      <c r="J71" s="24" t="str">
        <f t="shared" si="8"/>
        <v>{Church, 2022 #4005}</v>
      </c>
      <c r="K71" s="9" t="s">
        <v>67</v>
      </c>
      <c r="L71" s="15" t="str">
        <f t="shared" si="9"/>
        <v>Link</v>
      </c>
      <c r="M71" s="16" t="str">
        <f t="shared" si="10"/>
        <v/>
      </c>
      <c r="N71" s="4" t="s">
        <v>68</v>
      </c>
      <c r="O71" s="15" t="str">
        <f t="shared" si="11"/>
        <v>PDF</v>
      </c>
      <c r="P71" s="8" t="s">
        <v>69</v>
      </c>
      <c r="Q71" s="46" t="s">
        <v>13</v>
      </c>
      <c r="R71" s="46" t="s">
        <v>80</v>
      </c>
      <c r="T71" s="15" t="str">
        <f t="shared" si="12"/>
        <v>PDF</v>
      </c>
      <c r="U71" s="8" t="s">
        <v>72</v>
      </c>
      <c r="V71" s="3" t="s">
        <v>13</v>
      </c>
      <c r="W71" s="46" t="s">
        <v>80</v>
      </c>
      <c r="Y71" s="51" t="str">
        <f t="shared" si="13"/>
        <v>Exclude</v>
      </c>
      <c r="Z71" s="26" t="str">
        <f t="shared" si="14"/>
        <v>1. No relevant information</v>
      </c>
    </row>
    <row r="72" spans="1:26" x14ac:dyDescent="0.25">
      <c r="A72" s="21" t="s">
        <v>407</v>
      </c>
      <c r="B72" s="22" t="s">
        <v>408</v>
      </c>
      <c r="C72" s="22">
        <v>2024</v>
      </c>
      <c r="D72" s="22" t="s">
        <v>409</v>
      </c>
      <c r="E72" s="22">
        <v>40</v>
      </c>
      <c r="F72" s="22">
        <v>1</v>
      </c>
      <c r="G72" s="28">
        <v>45689</v>
      </c>
      <c r="H72" s="22">
        <v>4006</v>
      </c>
      <c r="I72" s="22" t="s">
        <v>410</v>
      </c>
      <c r="J72" s="24" t="str">
        <f t="shared" si="8"/>
        <v>{Citrome, 2024 #4006}</v>
      </c>
      <c r="K72" s="9" t="s">
        <v>67</v>
      </c>
      <c r="L72" s="15" t="str">
        <f t="shared" si="9"/>
        <v>Link</v>
      </c>
      <c r="M72" s="16" t="str">
        <f t="shared" si="10"/>
        <v/>
      </c>
      <c r="N72" s="4" t="s">
        <v>68</v>
      </c>
      <c r="O72" s="15" t="str">
        <f t="shared" si="11"/>
        <v>PDF</v>
      </c>
      <c r="P72" s="8" t="s">
        <v>69</v>
      </c>
      <c r="Q72" s="46" t="s">
        <v>13</v>
      </c>
      <c r="R72" s="46" t="s">
        <v>80</v>
      </c>
      <c r="T72" s="15" t="str">
        <f t="shared" si="12"/>
        <v>PDF</v>
      </c>
      <c r="U72" s="8" t="s">
        <v>72</v>
      </c>
      <c r="V72" s="3" t="s">
        <v>13</v>
      </c>
      <c r="W72" s="46" t="s">
        <v>80</v>
      </c>
      <c r="Y72" s="51" t="str">
        <f t="shared" si="13"/>
        <v>Exclude</v>
      </c>
      <c r="Z72" s="26" t="str">
        <f t="shared" si="14"/>
        <v>1. No relevant information</v>
      </c>
    </row>
    <row r="73" spans="1:26" x14ac:dyDescent="0.25">
      <c r="A73" s="21" t="s">
        <v>411</v>
      </c>
      <c r="B73" s="22" t="s">
        <v>412</v>
      </c>
      <c r="C73" s="22">
        <v>2024</v>
      </c>
      <c r="D73" s="22" t="s">
        <v>413</v>
      </c>
      <c r="E73" s="22">
        <v>52</v>
      </c>
      <c r="F73" s="22" t="s">
        <v>414</v>
      </c>
      <c r="G73" s="22" t="s">
        <v>415</v>
      </c>
      <c r="H73" s="22">
        <v>4007</v>
      </c>
      <c r="I73" s="22" t="s">
        <v>416</v>
      </c>
      <c r="J73" s="24" t="str">
        <f t="shared" si="8"/>
        <v>{Cochlin, 2024 #4007}</v>
      </c>
      <c r="K73" s="9" t="s">
        <v>67</v>
      </c>
      <c r="L73" s="15" t="str">
        <f t="shared" si="9"/>
        <v>Link</v>
      </c>
      <c r="M73" s="16" t="str">
        <f t="shared" si="10"/>
        <v/>
      </c>
      <c r="N73" s="4" t="s">
        <v>68</v>
      </c>
      <c r="O73" s="15" t="str">
        <f t="shared" si="11"/>
        <v>PDF</v>
      </c>
      <c r="P73" s="8" t="s">
        <v>69</v>
      </c>
      <c r="Q73" s="46" t="s">
        <v>11</v>
      </c>
      <c r="S73" s="75" t="s">
        <v>417</v>
      </c>
      <c r="T73" s="15" t="str">
        <f t="shared" si="12"/>
        <v>PDF</v>
      </c>
      <c r="U73" s="8" t="s">
        <v>72</v>
      </c>
      <c r="V73" s="3" t="s">
        <v>11</v>
      </c>
      <c r="W73" s="46"/>
      <c r="Y73" s="51" t="str">
        <f t="shared" si="13"/>
        <v>Include</v>
      </c>
      <c r="Z73" s="26" t="str">
        <f t="shared" si="14"/>
        <v/>
      </c>
    </row>
    <row r="74" spans="1:26" x14ac:dyDescent="0.25">
      <c r="A74" s="21" t="s">
        <v>418</v>
      </c>
      <c r="B74" s="22" t="s">
        <v>419</v>
      </c>
      <c r="C74" s="22">
        <v>2025</v>
      </c>
      <c r="D74" s="22" t="s">
        <v>420</v>
      </c>
      <c r="E74" s="22">
        <v>56</v>
      </c>
      <c r="G74" s="22">
        <v>100627</v>
      </c>
      <c r="H74" s="22">
        <v>4008</v>
      </c>
      <c r="I74" s="22" t="s">
        <v>421</v>
      </c>
      <c r="J74" s="24" t="str">
        <f t="shared" si="8"/>
        <v>{Çolak, 2025 #4008}</v>
      </c>
      <c r="K74" s="9" t="s">
        <v>67</v>
      </c>
      <c r="L74" s="15" t="str">
        <f t="shared" si="9"/>
        <v>Link</v>
      </c>
      <c r="M74" s="16" t="str">
        <f t="shared" si="10"/>
        <v/>
      </c>
      <c r="N74" s="4" t="s">
        <v>68</v>
      </c>
      <c r="O74" s="15" t="str">
        <f t="shared" si="11"/>
        <v>PDF</v>
      </c>
      <c r="P74" s="8" t="s">
        <v>69</v>
      </c>
      <c r="Q74" s="46" t="s">
        <v>11</v>
      </c>
      <c r="S74" s="75" t="s">
        <v>132</v>
      </c>
      <c r="T74" s="15" t="str">
        <f t="shared" si="12"/>
        <v>PDF</v>
      </c>
      <c r="U74" s="8" t="s">
        <v>72</v>
      </c>
      <c r="V74" s="3" t="s">
        <v>11</v>
      </c>
      <c r="W74" s="46"/>
      <c r="Y74" s="51" t="str">
        <f t="shared" si="13"/>
        <v>Include</v>
      </c>
      <c r="Z74" s="26" t="str">
        <f t="shared" si="14"/>
        <v/>
      </c>
    </row>
    <row r="75" spans="1:26" x14ac:dyDescent="0.25">
      <c r="A75" s="21" t="s">
        <v>422</v>
      </c>
      <c r="B75" s="22" t="s">
        <v>423</v>
      </c>
      <c r="C75" s="22">
        <v>2025</v>
      </c>
      <c r="D75" s="22" t="s">
        <v>424</v>
      </c>
      <c r="E75" s="22">
        <v>14</v>
      </c>
      <c r="G75" s="22" t="s">
        <v>425</v>
      </c>
      <c r="H75" s="22">
        <v>4265</v>
      </c>
      <c r="I75" s="22" t="s">
        <v>426</v>
      </c>
      <c r="J75" s="24" t="str">
        <f t="shared" si="8"/>
        <v>{Comartin, 2025 #4265}</v>
      </c>
      <c r="K75" s="9" t="s">
        <v>67</v>
      </c>
      <c r="L75" s="15" t="str">
        <f t="shared" si="9"/>
        <v>Link</v>
      </c>
      <c r="M75" s="16" t="str">
        <f t="shared" si="10"/>
        <v/>
      </c>
      <c r="N75" s="4" t="s">
        <v>68</v>
      </c>
      <c r="O75" s="15" t="str">
        <f t="shared" si="11"/>
        <v>PDF</v>
      </c>
      <c r="P75" s="8" t="s">
        <v>69</v>
      </c>
      <c r="Q75" s="46" t="s">
        <v>13</v>
      </c>
      <c r="R75" s="46" t="s">
        <v>78</v>
      </c>
      <c r="S75" s="75" t="s">
        <v>427</v>
      </c>
      <c r="T75" s="15" t="str">
        <f t="shared" si="12"/>
        <v>PDF</v>
      </c>
      <c r="U75" s="8" t="s">
        <v>72</v>
      </c>
      <c r="V75" s="3" t="s">
        <v>13</v>
      </c>
      <c r="W75" s="3" t="s">
        <v>78</v>
      </c>
      <c r="Y75" s="51" t="str">
        <f t="shared" si="13"/>
        <v>Exclude</v>
      </c>
      <c r="Z75" s="26" t="str">
        <f t="shared" si="14"/>
        <v>3. Wrong setting</v>
      </c>
    </row>
    <row r="76" spans="1:26" x14ac:dyDescent="0.25">
      <c r="A76" s="21" t="s">
        <v>428</v>
      </c>
      <c r="B76" s="22" t="s">
        <v>429</v>
      </c>
      <c r="C76" s="22">
        <v>2025</v>
      </c>
      <c r="D76" s="22" t="s">
        <v>287</v>
      </c>
      <c r="E76" s="22">
        <v>13</v>
      </c>
      <c r="G76" s="22">
        <v>1577076</v>
      </c>
      <c r="H76" s="22">
        <v>4009</v>
      </c>
      <c r="I76" s="22" t="s">
        <v>430</v>
      </c>
      <c r="J76" s="24" t="str">
        <f t="shared" si="8"/>
        <v>{Comulada, 2025 #4009}</v>
      </c>
      <c r="K76" s="9" t="s">
        <v>67</v>
      </c>
      <c r="L76" s="15" t="str">
        <f t="shared" si="9"/>
        <v>Link</v>
      </c>
      <c r="M76" s="16" t="str">
        <f t="shared" si="10"/>
        <v/>
      </c>
      <c r="N76" s="4" t="s">
        <v>68</v>
      </c>
      <c r="O76" s="15" t="str">
        <f t="shared" si="11"/>
        <v>PDF</v>
      </c>
      <c r="P76" s="8" t="s">
        <v>69</v>
      </c>
      <c r="Q76" s="46" t="s">
        <v>13</v>
      </c>
      <c r="R76" s="46" t="s">
        <v>80</v>
      </c>
      <c r="S76" s="75" t="s">
        <v>431</v>
      </c>
      <c r="T76" s="15" t="str">
        <f t="shared" si="12"/>
        <v>PDF</v>
      </c>
      <c r="U76" s="8" t="s">
        <v>72</v>
      </c>
      <c r="V76" s="3" t="s">
        <v>13</v>
      </c>
      <c r="W76" s="46" t="s">
        <v>80</v>
      </c>
      <c r="Y76" s="51" t="str">
        <f t="shared" si="13"/>
        <v>Exclude</v>
      </c>
      <c r="Z76" s="26" t="str">
        <f t="shared" si="14"/>
        <v>1. No relevant information</v>
      </c>
    </row>
    <row r="77" spans="1:26" x14ac:dyDescent="0.25">
      <c r="A77" s="21" t="s">
        <v>432</v>
      </c>
      <c r="B77" s="22" t="s">
        <v>433</v>
      </c>
      <c r="C77" s="22">
        <v>2024</v>
      </c>
      <c r="D77" s="22" t="s">
        <v>434</v>
      </c>
      <c r="E77" s="22">
        <v>42</v>
      </c>
      <c r="F77" s="22">
        <v>1</v>
      </c>
      <c r="G77" s="28">
        <v>45778</v>
      </c>
      <c r="H77" s="22">
        <v>4010</v>
      </c>
      <c r="I77" s="22" t="s">
        <v>435</v>
      </c>
      <c r="J77" s="24" t="str">
        <f t="shared" si="8"/>
        <v>{Cordeiro, 2024 #4010}</v>
      </c>
      <c r="K77" s="9" t="s">
        <v>67</v>
      </c>
      <c r="L77" s="15" t="str">
        <f t="shared" si="9"/>
        <v>Link</v>
      </c>
      <c r="M77" s="16" t="str">
        <f t="shared" si="10"/>
        <v/>
      </c>
      <c r="N77" s="4" t="s">
        <v>68</v>
      </c>
      <c r="O77" s="15" t="str">
        <f t="shared" si="11"/>
        <v>PDF</v>
      </c>
      <c r="P77" s="8" t="s">
        <v>69</v>
      </c>
      <c r="Q77" s="46" t="s">
        <v>11</v>
      </c>
      <c r="S77" s="75" t="s">
        <v>417</v>
      </c>
      <c r="T77" s="15" t="str">
        <f t="shared" si="12"/>
        <v>PDF</v>
      </c>
      <c r="U77" s="8" t="s">
        <v>72</v>
      </c>
      <c r="V77" s="3" t="s">
        <v>11</v>
      </c>
      <c r="Y77" s="51" t="str">
        <f t="shared" si="13"/>
        <v>Include</v>
      </c>
      <c r="Z77" s="26" t="str">
        <f t="shared" si="14"/>
        <v/>
      </c>
    </row>
    <row r="78" spans="1:26" x14ac:dyDescent="0.25">
      <c r="A78" s="21" t="s">
        <v>436</v>
      </c>
      <c r="B78" s="22" t="s">
        <v>437</v>
      </c>
      <c r="C78" s="22">
        <v>2025</v>
      </c>
      <c r="D78" s="22" t="s">
        <v>438</v>
      </c>
      <c r="E78" s="22">
        <v>20</v>
      </c>
      <c r="G78" s="22">
        <v>101015</v>
      </c>
      <c r="H78" s="22">
        <v>4011</v>
      </c>
      <c r="I78" s="22" t="s">
        <v>439</v>
      </c>
      <c r="J78" s="24" t="str">
        <f t="shared" si="8"/>
        <v>{Cortes, 2025 #4011}</v>
      </c>
      <c r="K78" s="9" t="s">
        <v>67</v>
      </c>
      <c r="L78" s="15" t="str">
        <f t="shared" si="9"/>
        <v>Link</v>
      </c>
      <c r="M78" s="16" t="str">
        <f t="shared" si="10"/>
        <v/>
      </c>
      <c r="N78" s="4" t="s">
        <v>68</v>
      </c>
      <c r="O78" s="15" t="str">
        <f t="shared" si="11"/>
        <v>PDF</v>
      </c>
      <c r="P78" s="8" t="s">
        <v>69</v>
      </c>
      <c r="Q78" s="46" t="s">
        <v>13</v>
      </c>
      <c r="R78" s="46" t="s">
        <v>80</v>
      </c>
      <c r="T78" s="15" t="str">
        <f t="shared" si="12"/>
        <v>PDF</v>
      </c>
      <c r="U78" s="8" t="s">
        <v>72</v>
      </c>
      <c r="V78" s="3" t="s">
        <v>13</v>
      </c>
      <c r="W78" s="3" t="s">
        <v>80</v>
      </c>
      <c r="Y78" s="51" t="str">
        <f t="shared" si="13"/>
        <v>Exclude</v>
      </c>
      <c r="Z78" s="26" t="str">
        <f t="shared" si="14"/>
        <v>1. No relevant information</v>
      </c>
    </row>
    <row r="79" spans="1:26" x14ac:dyDescent="0.25">
      <c r="A79" s="21" t="s">
        <v>440</v>
      </c>
      <c r="B79" s="22" t="s">
        <v>441</v>
      </c>
      <c r="C79" s="22">
        <v>2025</v>
      </c>
      <c r="D79" s="22" t="s">
        <v>319</v>
      </c>
      <c r="E79" s="22">
        <v>32</v>
      </c>
      <c r="F79" s="22">
        <v>1</v>
      </c>
      <c r="G79" s="22" t="s">
        <v>442</v>
      </c>
      <c r="H79" s="22">
        <v>4012</v>
      </c>
      <c r="I79" s="22" t="s">
        <v>443</v>
      </c>
      <c r="J79" s="24" t="str">
        <f t="shared" si="8"/>
        <v>{Cosma, 2025 #4012}</v>
      </c>
      <c r="K79" s="9" t="s">
        <v>67</v>
      </c>
      <c r="L79" s="15" t="str">
        <f t="shared" si="9"/>
        <v>Link</v>
      </c>
      <c r="M79" s="16" t="str">
        <f t="shared" si="10"/>
        <v/>
      </c>
      <c r="N79" s="4" t="s">
        <v>68</v>
      </c>
      <c r="O79" s="15" t="str">
        <f t="shared" si="11"/>
        <v>PDF</v>
      </c>
      <c r="P79" s="8" t="s">
        <v>69</v>
      </c>
      <c r="Q79" s="46" t="s">
        <v>13</v>
      </c>
      <c r="R79" s="46" t="s">
        <v>78</v>
      </c>
      <c r="S79" s="75" t="s">
        <v>444</v>
      </c>
      <c r="T79" s="15" t="str">
        <f t="shared" si="12"/>
        <v>PDF</v>
      </c>
      <c r="U79" s="8" t="s">
        <v>72</v>
      </c>
      <c r="V79" s="3" t="s">
        <v>13</v>
      </c>
      <c r="W79" s="3" t="s">
        <v>78</v>
      </c>
      <c r="Y79" s="51" t="str">
        <f t="shared" si="13"/>
        <v>Exclude</v>
      </c>
      <c r="Z79" s="26" t="str">
        <f t="shared" si="14"/>
        <v>3. Wrong setting</v>
      </c>
    </row>
    <row r="80" spans="1:26" x14ac:dyDescent="0.25">
      <c r="A80" s="21" t="s">
        <v>445</v>
      </c>
      <c r="B80" s="22" t="s">
        <v>446</v>
      </c>
      <c r="C80" s="22">
        <v>2024</v>
      </c>
      <c r="D80" s="22" t="s">
        <v>447</v>
      </c>
      <c r="E80" s="22">
        <v>48</v>
      </c>
      <c r="G80" s="29" t="s">
        <v>448</v>
      </c>
      <c r="H80" s="22">
        <v>4013</v>
      </c>
      <c r="I80" s="22" t="s">
        <v>449</v>
      </c>
      <c r="J80" s="24" t="str">
        <f t="shared" si="8"/>
        <v>{da Silva, 2024 #4013}</v>
      </c>
      <c r="K80" s="9" t="s">
        <v>67</v>
      </c>
      <c r="L80" s="15" t="str">
        <f t="shared" si="9"/>
        <v>Link</v>
      </c>
      <c r="M80" s="16" t="str">
        <f t="shared" si="10"/>
        <v/>
      </c>
      <c r="N80" s="4" t="s">
        <v>68</v>
      </c>
      <c r="O80" s="15" t="str">
        <f t="shared" si="11"/>
        <v>PDF</v>
      </c>
      <c r="P80" s="8" t="s">
        <v>69</v>
      </c>
      <c r="Q80" s="46" t="s">
        <v>13</v>
      </c>
      <c r="R80" s="46" t="s">
        <v>78</v>
      </c>
      <c r="S80" s="75" t="s">
        <v>103</v>
      </c>
      <c r="T80" s="15" t="str">
        <f t="shared" si="12"/>
        <v>PDF</v>
      </c>
      <c r="U80" s="8" t="s">
        <v>72</v>
      </c>
      <c r="V80" s="3" t="s">
        <v>13</v>
      </c>
      <c r="W80" s="3" t="s">
        <v>78</v>
      </c>
      <c r="Y80" s="51" t="str">
        <f t="shared" si="13"/>
        <v>Exclude</v>
      </c>
      <c r="Z80" s="26" t="str">
        <f t="shared" si="14"/>
        <v>3. Wrong setting</v>
      </c>
    </row>
    <row r="81" spans="1:26" x14ac:dyDescent="0.25">
      <c r="A81" s="21" t="s">
        <v>450</v>
      </c>
      <c r="B81" s="22" t="s">
        <v>451</v>
      </c>
      <c r="C81" s="22">
        <v>2025</v>
      </c>
      <c r="D81" s="22" t="s">
        <v>452</v>
      </c>
      <c r="E81" s="22">
        <v>19</v>
      </c>
      <c r="F81" s="22">
        <v>7</v>
      </c>
      <c r="G81" s="22" t="s">
        <v>453</v>
      </c>
      <c r="H81" s="22">
        <v>4014</v>
      </c>
      <c r="I81" s="22" t="s">
        <v>454</v>
      </c>
      <c r="J81" s="24" t="str">
        <f t="shared" si="8"/>
        <v>{Dalvi, 2025 #4014}</v>
      </c>
      <c r="K81" s="9" t="s">
        <v>67</v>
      </c>
      <c r="L81" s="15" t="str">
        <f t="shared" si="9"/>
        <v>Link</v>
      </c>
      <c r="M81" s="16" t="str">
        <f t="shared" si="10"/>
        <v/>
      </c>
      <c r="N81" s="4" t="s">
        <v>68</v>
      </c>
      <c r="O81" s="15" t="str">
        <f t="shared" si="11"/>
        <v>PDF</v>
      </c>
      <c r="P81" s="8" t="s">
        <v>69</v>
      </c>
      <c r="Q81" s="46" t="s">
        <v>11</v>
      </c>
      <c r="S81" s="75" t="s">
        <v>455</v>
      </c>
      <c r="T81" s="15" t="str">
        <f t="shared" si="12"/>
        <v>PDF</v>
      </c>
      <c r="U81" s="8" t="s">
        <v>72</v>
      </c>
      <c r="V81" s="3" t="s">
        <v>11</v>
      </c>
      <c r="Y81" s="51" t="str">
        <f t="shared" si="13"/>
        <v>Include</v>
      </c>
      <c r="Z81" s="26" t="str">
        <f t="shared" si="14"/>
        <v/>
      </c>
    </row>
    <row r="82" spans="1:26" x14ac:dyDescent="0.25">
      <c r="A82" s="21" t="s">
        <v>456</v>
      </c>
      <c r="B82" s="22" t="s">
        <v>457</v>
      </c>
      <c r="C82" s="22">
        <v>2023</v>
      </c>
      <c r="D82" s="22" t="s">
        <v>458</v>
      </c>
      <c r="E82" s="22">
        <v>48</v>
      </c>
      <c r="F82" s="22">
        <v>11</v>
      </c>
      <c r="G82" s="22">
        <v>101915</v>
      </c>
      <c r="H82" s="22">
        <v>4015</v>
      </c>
      <c r="I82" s="22" t="s">
        <v>459</v>
      </c>
      <c r="J82" s="24" t="str">
        <f t="shared" si="8"/>
        <v>{Darginavicius, 2023 #4015}</v>
      </c>
      <c r="K82" s="9" t="s">
        <v>67</v>
      </c>
      <c r="L82" s="15" t="str">
        <f t="shared" si="9"/>
        <v>Link</v>
      </c>
      <c r="M82" s="16" t="str">
        <f t="shared" si="10"/>
        <v/>
      </c>
      <c r="N82" s="4" t="s">
        <v>68</v>
      </c>
      <c r="O82" s="15" t="str">
        <f t="shared" si="11"/>
        <v>PDF</v>
      </c>
      <c r="P82" s="8" t="s">
        <v>69</v>
      </c>
      <c r="Q82" s="46" t="s">
        <v>13</v>
      </c>
      <c r="R82" s="46" t="s">
        <v>78</v>
      </c>
      <c r="S82" s="75" t="s">
        <v>460</v>
      </c>
      <c r="T82" s="15" t="str">
        <f t="shared" si="12"/>
        <v>PDF</v>
      </c>
      <c r="U82" s="8" t="s">
        <v>72</v>
      </c>
      <c r="V82" s="3" t="s">
        <v>13</v>
      </c>
      <c r="W82" s="3" t="s">
        <v>78</v>
      </c>
      <c r="Y82" s="51" t="str">
        <f t="shared" si="13"/>
        <v>Exclude</v>
      </c>
      <c r="Z82" s="26" t="str">
        <f t="shared" si="14"/>
        <v>3. Wrong setting</v>
      </c>
    </row>
    <row r="83" spans="1:26" x14ac:dyDescent="0.25">
      <c r="A83" s="21" t="s">
        <v>461</v>
      </c>
      <c r="B83" s="22" t="s">
        <v>462</v>
      </c>
      <c r="C83" s="22">
        <v>2025</v>
      </c>
      <c r="D83" s="22" t="s">
        <v>463</v>
      </c>
      <c r="E83" s="22">
        <v>468</v>
      </c>
      <c r="G83" s="22">
        <v>142439</v>
      </c>
      <c r="H83" s="22">
        <v>4016</v>
      </c>
      <c r="I83" s="22" t="s">
        <v>464</v>
      </c>
      <c r="J83" s="24" t="str">
        <f t="shared" si="8"/>
        <v>{Das, 2025 #4016}</v>
      </c>
      <c r="K83" s="9" t="s">
        <v>67</v>
      </c>
      <c r="L83" s="15" t="str">
        <f t="shared" si="9"/>
        <v>Link</v>
      </c>
      <c r="M83" s="16" t="str">
        <f t="shared" si="10"/>
        <v/>
      </c>
      <c r="N83" s="4" t="s">
        <v>68</v>
      </c>
      <c r="O83" s="15" t="str">
        <f t="shared" si="11"/>
        <v>PDF</v>
      </c>
      <c r="P83" s="8" t="s">
        <v>69</v>
      </c>
      <c r="Q83" s="46" t="s">
        <v>13</v>
      </c>
      <c r="R83" s="46" t="s">
        <v>78</v>
      </c>
      <c r="S83" s="75" t="s">
        <v>35</v>
      </c>
      <c r="T83" s="15" t="str">
        <f t="shared" si="12"/>
        <v>PDF</v>
      </c>
      <c r="U83" s="8" t="s">
        <v>72</v>
      </c>
      <c r="V83" s="3" t="s">
        <v>13</v>
      </c>
      <c r="W83" s="3" t="s">
        <v>78</v>
      </c>
      <c r="Y83" s="51" t="str">
        <f t="shared" si="13"/>
        <v>Exclude</v>
      </c>
      <c r="Z83" s="26" t="str">
        <f t="shared" si="14"/>
        <v>3. Wrong setting</v>
      </c>
    </row>
    <row r="84" spans="1:26" x14ac:dyDescent="0.25">
      <c r="A84" s="21" t="s">
        <v>465</v>
      </c>
      <c r="B84" s="22" t="s">
        <v>466</v>
      </c>
      <c r="C84" s="22">
        <v>2023</v>
      </c>
      <c r="D84" s="22" t="s">
        <v>467</v>
      </c>
      <c r="H84" s="22">
        <v>4018</v>
      </c>
      <c r="I84" s="22" t="s">
        <v>468</v>
      </c>
      <c r="J84" s="24" t="str">
        <f t="shared" si="8"/>
        <v>{Davies, 2023 #4018}</v>
      </c>
      <c r="K84" s="9" t="s">
        <v>67</v>
      </c>
      <c r="L84" s="15" t="str">
        <f t="shared" si="9"/>
        <v>Link</v>
      </c>
      <c r="M84" s="16" t="str">
        <f t="shared" si="10"/>
        <v/>
      </c>
      <c r="N84" s="4" t="s">
        <v>68</v>
      </c>
      <c r="O84" s="15" t="str">
        <f t="shared" si="11"/>
        <v>PDF</v>
      </c>
      <c r="P84" s="8" t="s">
        <v>69</v>
      </c>
      <c r="Q84" s="46" t="s">
        <v>13</v>
      </c>
      <c r="R84" s="46" t="s">
        <v>80</v>
      </c>
      <c r="S84" s="75" t="s">
        <v>469</v>
      </c>
      <c r="T84" s="15" t="str">
        <f t="shared" si="12"/>
        <v>PDF</v>
      </c>
      <c r="U84" s="8" t="s">
        <v>72</v>
      </c>
      <c r="V84" s="3" t="s">
        <v>13</v>
      </c>
      <c r="W84" s="46" t="s">
        <v>80</v>
      </c>
      <c r="Y84" s="51" t="str">
        <f t="shared" si="13"/>
        <v>Exclude</v>
      </c>
      <c r="Z84" s="26" t="str">
        <f t="shared" si="14"/>
        <v>1. No relevant information</v>
      </c>
    </row>
    <row r="85" spans="1:26" x14ac:dyDescent="0.25">
      <c r="A85" s="21" t="s">
        <v>465</v>
      </c>
      <c r="B85" s="22" t="s">
        <v>466</v>
      </c>
      <c r="C85" s="22">
        <v>2024</v>
      </c>
      <c r="D85" s="22" t="s">
        <v>470</v>
      </c>
      <c r="E85" s="22">
        <v>24</v>
      </c>
      <c r="F85" s="22">
        <v>1</v>
      </c>
      <c r="G85" s="22">
        <v>57</v>
      </c>
      <c r="H85" s="22">
        <v>4017</v>
      </c>
      <c r="I85" s="22" t="s">
        <v>471</v>
      </c>
      <c r="J85" s="24" t="str">
        <f t="shared" si="8"/>
        <v>{Davies, 2024 #4017}</v>
      </c>
      <c r="K85" s="9" t="s">
        <v>67</v>
      </c>
      <c r="L85" s="15" t="str">
        <f t="shared" si="9"/>
        <v>Link</v>
      </c>
      <c r="M85" s="16" t="str">
        <f t="shared" si="10"/>
        <v/>
      </c>
      <c r="N85" s="4" t="s">
        <v>68</v>
      </c>
      <c r="O85" s="15" t="str">
        <f t="shared" si="11"/>
        <v>PDF</v>
      </c>
      <c r="P85" s="8" t="s">
        <v>69</v>
      </c>
      <c r="Q85" s="46" t="s">
        <v>13</v>
      </c>
      <c r="R85" s="46" t="s">
        <v>80</v>
      </c>
      <c r="T85" s="15" t="str">
        <f t="shared" si="12"/>
        <v>PDF</v>
      </c>
      <c r="U85" s="8" t="s">
        <v>72</v>
      </c>
      <c r="V85" s="3" t="s">
        <v>13</v>
      </c>
      <c r="W85" s="46" t="s">
        <v>80</v>
      </c>
      <c r="Y85" s="51" t="str">
        <f t="shared" si="13"/>
        <v>Exclude</v>
      </c>
      <c r="Z85" s="26" t="str">
        <f t="shared" si="14"/>
        <v>1. No relevant information</v>
      </c>
    </row>
    <row r="86" spans="1:26" x14ac:dyDescent="0.25">
      <c r="A86" s="21" t="s">
        <v>472</v>
      </c>
      <c r="B86" s="22" t="s">
        <v>473</v>
      </c>
      <c r="C86" s="22">
        <v>2025</v>
      </c>
      <c r="D86" s="22" t="s">
        <v>270</v>
      </c>
      <c r="E86" s="22">
        <v>27</v>
      </c>
      <c r="G86" s="22" t="s">
        <v>474</v>
      </c>
      <c r="H86" s="22">
        <v>4271</v>
      </c>
      <c r="I86" s="22" t="s">
        <v>475</v>
      </c>
      <c r="J86" s="24" t="str">
        <f t="shared" si="8"/>
        <v>{De la Torre, 2025 #4271}</v>
      </c>
      <c r="K86" s="9" t="s">
        <v>67</v>
      </c>
      <c r="L86" s="15" t="str">
        <f t="shared" si="9"/>
        <v>Link</v>
      </c>
      <c r="M86" s="16" t="str">
        <f t="shared" si="10"/>
        <v/>
      </c>
      <c r="N86" s="4" t="s">
        <v>68</v>
      </c>
      <c r="O86" s="15" t="str">
        <f t="shared" si="11"/>
        <v>PDF</v>
      </c>
      <c r="P86" s="8" t="s">
        <v>69</v>
      </c>
      <c r="Q86" s="46" t="s">
        <v>13</v>
      </c>
      <c r="R86" s="46" t="s">
        <v>78</v>
      </c>
      <c r="S86" s="75" t="s">
        <v>103</v>
      </c>
      <c r="T86" s="15" t="str">
        <f t="shared" si="12"/>
        <v>PDF</v>
      </c>
      <c r="U86" s="8" t="s">
        <v>72</v>
      </c>
      <c r="V86" s="3" t="s">
        <v>13</v>
      </c>
      <c r="W86" s="3" t="s">
        <v>78</v>
      </c>
      <c r="Y86" s="51" t="str">
        <f t="shared" si="13"/>
        <v>Exclude</v>
      </c>
      <c r="Z86" s="26" t="str">
        <f t="shared" si="14"/>
        <v>3. Wrong setting</v>
      </c>
    </row>
    <row r="87" spans="1:26" x14ac:dyDescent="0.25">
      <c r="A87" s="21" t="s">
        <v>476</v>
      </c>
      <c r="B87" s="22" t="s">
        <v>477</v>
      </c>
      <c r="C87" s="22">
        <v>2024</v>
      </c>
      <c r="D87" s="22" t="s">
        <v>200</v>
      </c>
      <c r="E87" s="22">
        <v>7</v>
      </c>
      <c r="G87" s="22">
        <v>1382356</v>
      </c>
      <c r="H87" s="22">
        <v>4019</v>
      </c>
      <c r="I87" s="22" t="s">
        <v>478</v>
      </c>
      <c r="J87" s="24" t="str">
        <f t="shared" si="8"/>
        <v>{de Lima, 2024 #4019}</v>
      </c>
      <c r="K87" s="9" t="s">
        <v>67</v>
      </c>
      <c r="L87" s="15" t="str">
        <f t="shared" si="9"/>
        <v>Link</v>
      </c>
      <c r="M87" s="16" t="str">
        <f t="shared" si="10"/>
        <v/>
      </c>
      <c r="N87" s="4" t="s">
        <v>68</v>
      </c>
      <c r="O87" s="15" t="str">
        <f t="shared" si="11"/>
        <v>PDF</v>
      </c>
      <c r="P87" s="8" t="s">
        <v>69</v>
      </c>
      <c r="Q87" s="46" t="s">
        <v>13</v>
      </c>
      <c r="R87" s="46" t="s">
        <v>98</v>
      </c>
      <c r="S87" s="75" t="s">
        <v>197</v>
      </c>
      <c r="T87" s="15" t="str">
        <f t="shared" si="12"/>
        <v>PDF</v>
      </c>
      <c r="U87" s="8" t="s">
        <v>72</v>
      </c>
      <c r="V87" s="3" t="s">
        <v>13</v>
      </c>
      <c r="W87" s="3" t="s">
        <v>98</v>
      </c>
      <c r="Y87" s="51" t="str">
        <f t="shared" si="13"/>
        <v>Exclude</v>
      </c>
      <c r="Z87" s="26" t="str">
        <f t="shared" si="14"/>
        <v>4. Wrong study type</v>
      </c>
    </row>
    <row r="88" spans="1:26" x14ac:dyDescent="0.25">
      <c r="A88" s="21" t="s">
        <v>479</v>
      </c>
      <c r="B88" s="22" t="s">
        <v>480</v>
      </c>
      <c r="C88" s="22">
        <v>2025</v>
      </c>
      <c r="D88" s="22" t="s">
        <v>481</v>
      </c>
      <c r="E88" s="22">
        <v>22</v>
      </c>
      <c r="F88" s="22">
        <v>3</v>
      </c>
      <c r="G88" s="22" t="s">
        <v>482</v>
      </c>
      <c r="H88" s="22">
        <v>4020</v>
      </c>
      <c r="I88" s="22" t="s">
        <v>483</v>
      </c>
      <c r="J88" s="24" t="str">
        <f t="shared" si="8"/>
        <v>{Demir, 2025 #4020}</v>
      </c>
      <c r="K88" s="9" t="s">
        <v>484</v>
      </c>
      <c r="L88" s="15" t="str">
        <f t="shared" si="9"/>
        <v>Link</v>
      </c>
      <c r="M88" s="16" t="str">
        <f t="shared" si="10"/>
        <v>Demir-2025-4020</v>
      </c>
      <c r="N88" s="4" t="s">
        <v>68</v>
      </c>
      <c r="O88" s="15" t="str">
        <f t="shared" si="11"/>
        <v/>
      </c>
      <c r="P88" s="8" t="s">
        <v>69</v>
      </c>
      <c r="Q88" s="46" t="s">
        <v>13</v>
      </c>
      <c r="R88" s="46" t="s">
        <v>98</v>
      </c>
      <c r="S88" s="75" t="s">
        <v>485</v>
      </c>
      <c r="T88" s="15" t="str">
        <f t="shared" si="12"/>
        <v/>
      </c>
      <c r="U88" s="8" t="s">
        <v>72</v>
      </c>
      <c r="V88" s="3" t="s">
        <v>13</v>
      </c>
      <c r="W88" s="3" t="s">
        <v>98</v>
      </c>
      <c r="X88" s="31" t="s">
        <v>486</v>
      </c>
      <c r="Y88" s="51" t="s">
        <v>13</v>
      </c>
      <c r="Z88" s="26" t="str">
        <f t="shared" si="14"/>
        <v>4. Wrong study type</v>
      </c>
    </row>
    <row r="89" spans="1:26" x14ac:dyDescent="0.25">
      <c r="A89" s="21" t="s">
        <v>487</v>
      </c>
      <c r="B89" s="22" t="s">
        <v>488</v>
      </c>
      <c r="C89" s="22">
        <v>2021</v>
      </c>
      <c r="D89" s="22" t="s">
        <v>489</v>
      </c>
      <c r="E89" s="22">
        <v>12</v>
      </c>
      <c r="G89" s="22" t="s">
        <v>490</v>
      </c>
      <c r="H89" s="22">
        <v>4021</v>
      </c>
      <c r="I89" s="22" t="s">
        <v>491</v>
      </c>
      <c r="J89" s="24" t="str">
        <f t="shared" si="8"/>
        <v>{Deng, 2021 #4021}</v>
      </c>
      <c r="K89" s="9" t="s">
        <v>67</v>
      </c>
      <c r="L89" s="15" t="str">
        <f t="shared" si="9"/>
        <v>Link</v>
      </c>
      <c r="M89" s="16" t="str">
        <f t="shared" si="10"/>
        <v/>
      </c>
      <c r="N89" s="4" t="s">
        <v>68</v>
      </c>
      <c r="O89" s="15" t="str">
        <f t="shared" si="11"/>
        <v>PDF</v>
      </c>
      <c r="P89" s="8" t="s">
        <v>69</v>
      </c>
      <c r="Q89" s="46" t="s">
        <v>13</v>
      </c>
      <c r="R89" s="46" t="s">
        <v>78</v>
      </c>
      <c r="S89" s="75" t="s">
        <v>156</v>
      </c>
      <c r="T89" s="15" t="str">
        <f t="shared" si="12"/>
        <v>PDF</v>
      </c>
      <c r="U89" s="8" t="s">
        <v>72</v>
      </c>
      <c r="V89" s="3" t="s">
        <v>13</v>
      </c>
      <c r="W89" s="46" t="s">
        <v>78</v>
      </c>
      <c r="Y89" s="51" t="str">
        <f t="shared" ref="Y89:Y152" si="15">IF(K89="Yes",IF(Q89="","",IF(Q89="Include",IF(V89="","Include",IF(V89="Exclude","Consensus required",IF(V89="Include","Include","Check required"))),IF(Q89="Exclude",IF(V89="","Check required",IF(V89="Exclude","Exclude",IF(V89="Include","Consensus required","Check required"))),"Check required"))),IF(M89="","","Find PDF"))</f>
        <v>Exclude</v>
      </c>
      <c r="Z89" s="26" t="str">
        <f t="shared" si="14"/>
        <v>3. Wrong setting</v>
      </c>
    </row>
    <row r="90" spans="1:26" x14ac:dyDescent="0.25">
      <c r="A90" s="21" t="s">
        <v>492</v>
      </c>
      <c r="B90" s="22" t="s">
        <v>493</v>
      </c>
      <c r="C90" s="22">
        <v>2024</v>
      </c>
      <c r="D90" s="22" t="s">
        <v>323</v>
      </c>
      <c r="E90" s="22">
        <v>18</v>
      </c>
      <c r="G90" s="22" t="s">
        <v>494</v>
      </c>
      <c r="H90" s="22">
        <v>4022</v>
      </c>
      <c r="I90" s="22" t="s">
        <v>495</v>
      </c>
      <c r="J90" s="24" t="str">
        <f t="shared" si="8"/>
        <v>{Dobolyi, 2024 #4022}</v>
      </c>
      <c r="K90" s="9" t="s">
        <v>67</v>
      </c>
      <c r="L90" s="15" t="str">
        <f t="shared" si="9"/>
        <v>Link</v>
      </c>
      <c r="M90" s="16" t="str">
        <f t="shared" si="10"/>
        <v/>
      </c>
      <c r="N90" s="4" t="s">
        <v>68</v>
      </c>
      <c r="O90" s="15" t="str">
        <f t="shared" si="11"/>
        <v>PDF</v>
      </c>
      <c r="P90" s="8" t="s">
        <v>69</v>
      </c>
      <c r="Q90" s="46" t="s">
        <v>11</v>
      </c>
      <c r="S90" s="75" t="s">
        <v>356</v>
      </c>
      <c r="T90" s="15" t="str">
        <f t="shared" si="12"/>
        <v>PDF</v>
      </c>
      <c r="U90" s="8" t="s">
        <v>72</v>
      </c>
      <c r="V90" s="3" t="s">
        <v>11</v>
      </c>
      <c r="Y90" s="51" t="str">
        <f t="shared" si="15"/>
        <v>Include</v>
      </c>
      <c r="Z90" s="26" t="str">
        <f t="shared" si="14"/>
        <v/>
      </c>
    </row>
    <row r="91" spans="1:26" x14ac:dyDescent="0.25">
      <c r="A91" s="21" t="s">
        <v>496</v>
      </c>
      <c r="B91" s="22" t="s">
        <v>497</v>
      </c>
      <c r="C91" s="22">
        <v>2024</v>
      </c>
      <c r="D91" s="22" t="s">
        <v>498</v>
      </c>
      <c r="E91" s="22">
        <v>16</v>
      </c>
      <c r="G91" s="22" t="s">
        <v>499</v>
      </c>
      <c r="H91" s="22">
        <v>4276</v>
      </c>
      <c r="I91" s="22" t="s">
        <v>500</v>
      </c>
      <c r="J91" s="24" t="str">
        <f t="shared" si="8"/>
        <v>{Dritsakis, 2024 #4276}</v>
      </c>
      <c r="K91" s="9" t="s">
        <v>67</v>
      </c>
      <c r="L91" s="15" t="str">
        <f t="shared" si="9"/>
        <v>Link</v>
      </c>
      <c r="M91" s="16" t="str">
        <f t="shared" si="10"/>
        <v/>
      </c>
      <c r="N91" s="4" t="s">
        <v>68</v>
      </c>
      <c r="O91" s="15" t="str">
        <f t="shared" si="11"/>
        <v>PDF</v>
      </c>
      <c r="P91" s="8" t="s">
        <v>69</v>
      </c>
      <c r="Q91" s="46" t="s">
        <v>11</v>
      </c>
      <c r="T91" s="15" t="str">
        <f t="shared" si="12"/>
        <v>PDF</v>
      </c>
      <c r="U91" s="8" t="s">
        <v>72</v>
      </c>
      <c r="V91" s="3" t="s">
        <v>11</v>
      </c>
      <c r="Y91" s="51" t="str">
        <f t="shared" si="15"/>
        <v>Include</v>
      </c>
      <c r="Z91" s="26" t="str">
        <f t="shared" si="14"/>
        <v/>
      </c>
    </row>
    <row r="92" spans="1:26" x14ac:dyDescent="0.25">
      <c r="A92" s="21" t="s">
        <v>501</v>
      </c>
      <c r="B92" s="22" t="s">
        <v>502</v>
      </c>
      <c r="C92" s="22">
        <v>2017</v>
      </c>
      <c r="D92" s="22" t="s">
        <v>503</v>
      </c>
      <c r="E92" s="22">
        <v>17</v>
      </c>
      <c r="F92" s="22" t="s">
        <v>504</v>
      </c>
      <c r="G92" s="22">
        <v>69</v>
      </c>
      <c r="H92" s="22">
        <v>4023</v>
      </c>
      <c r="I92" s="22" t="s">
        <v>505</v>
      </c>
      <c r="J92" s="24" t="str">
        <f t="shared" si="8"/>
        <v>{Du, 2017 #4023}</v>
      </c>
      <c r="K92" s="9" t="s">
        <v>67</v>
      </c>
      <c r="L92" s="15" t="str">
        <f t="shared" si="9"/>
        <v>Link</v>
      </c>
      <c r="M92" s="16" t="str">
        <f t="shared" si="10"/>
        <v/>
      </c>
      <c r="N92" s="4" t="s">
        <v>68</v>
      </c>
      <c r="O92" s="15" t="str">
        <f t="shared" si="11"/>
        <v>PDF</v>
      </c>
      <c r="P92" s="8" t="s">
        <v>69</v>
      </c>
      <c r="Q92" s="46" t="s">
        <v>13</v>
      </c>
      <c r="R92" s="46" t="s">
        <v>1833</v>
      </c>
      <c r="S92" s="75" t="s">
        <v>1834</v>
      </c>
      <c r="T92" s="15" t="str">
        <f t="shared" si="12"/>
        <v>PDF</v>
      </c>
      <c r="U92" s="8" t="s">
        <v>72</v>
      </c>
      <c r="V92" s="3" t="s">
        <v>13</v>
      </c>
      <c r="W92" s="46" t="s">
        <v>1833</v>
      </c>
      <c r="Y92" s="51" t="str">
        <f t="shared" si="15"/>
        <v>Exclude</v>
      </c>
      <c r="Z92" s="26" t="str">
        <f t="shared" si="14"/>
        <v>7. Wrong time period</v>
      </c>
    </row>
    <row r="93" spans="1:26" x14ac:dyDescent="0.25">
      <c r="A93" s="21" t="s">
        <v>507</v>
      </c>
      <c r="B93" s="22" t="s">
        <v>508</v>
      </c>
      <c r="C93" s="22">
        <v>2025</v>
      </c>
      <c r="D93" s="22" t="s">
        <v>509</v>
      </c>
      <c r="E93" s="22">
        <v>14</v>
      </c>
      <c r="G93" s="22">
        <v>103291</v>
      </c>
      <c r="H93" s="22">
        <v>4024</v>
      </c>
      <c r="I93" s="22" t="s">
        <v>510</v>
      </c>
      <c r="J93" s="24" t="str">
        <f t="shared" si="8"/>
        <v>{Dubey, 2025 #4024}</v>
      </c>
      <c r="K93" s="9" t="s">
        <v>67</v>
      </c>
      <c r="L93" s="15" t="str">
        <f t="shared" si="9"/>
        <v>Link</v>
      </c>
      <c r="M93" s="16" t="str">
        <f t="shared" si="10"/>
        <v/>
      </c>
      <c r="N93" s="4" t="s">
        <v>68</v>
      </c>
      <c r="O93" s="15" t="str">
        <f t="shared" si="11"/>
        <v>PDF</v>
      </c>
      <c r="P93" s="8" t="s">
        <v>69</v>
      </c>
      <c r="Q93" s="46" t="s">
        <v>11</v>
      </c>
      <c r="S93" s="75" t="s">
        <v>511</v>
      </c>
      <c r="T93" s="15" t="str">
        <f t="shared" si="12"/>
        <v>PDF</v>
      </c>
      <c r="U93" s="8" t="s">
        <v>72</v>
      </c>
      <c r="V93" s="3" t="s">
        <v>11</v>
      </c>
      <c r="W93" s="46"/>
      <c r="Y93" s="51" t="str">
        <f t="shared" si="15"/>
        <v>Include</v>
      </c>
      <c r="Z93" s="26" t="str">
        <f t="shared" si="14"/>
        <v/>
      </c>
    </row>
    <row r="94" spans="1:26" x14ac:dyDescent="0.25">
      <c r="A94" s="21" t="s">
        <v>512</v>
      </c>
      <c r="B94" s="22" t="s">
        <v>513</v>
      </c>
      <c r="C94" s="22">
        <v>2021</v>
      </c>
      <c r="D94" s="22" t="s">
        <v>514</v>
      </c>
      <c r="E94" s="22">
        <v>57</v>
      </c>
      <c r="G94" s="29"/>
      <c r="H94" s="22">
        <v>4025</v>
      </c>
      <c r="I94" s="22" t="s">
        <v>515</v>
      </c>
      <c r="J94" s="24" t="str">
        <f t="shared" si="8"/>
        <v>{Dwivedi, 2021 #4025}</v>
      </c>
      <c r="K94" s="9" t="s">
        <v>67</v>
      </c>
      <c r="L94" s="15" t="str">
        <f t="shared" si="9"/>
        <v>Link</v>
      </c>
      <c r="M94" s="16" t="str">
        <f t="shared" si="10"/>
        <v/>
      </c>
      <c r="N94" s="4" t="s">
        <v>68</v>
      </c>
      <c r="O94" s="15" t="str">
        <f t="shared" si="11"/>
        <v>PDF</v>
      </c>
      <c r="P94" s="8" t="s">
        <v>69</v>
      </c>
      <c r="Q94" s="46" t="s">
        <v>13</v>
      </c>
      <c r="R94" s="46" t="s">
        <v>78</v>
      </c>
      <c r="S94" s="75" t="s">
        <v>516</v>
      </c>
      <c r="T94" s="15" t="str">
        <f t="shared" si="12"/>
        <v>PDF</v>
      </c>
      <c r="U94" s="8" t="s">
        <v>72</v>
      </c>
      <c r="V94" s="3" t="s">
        <v>13</v>
      </c>
      <c r="W94" s="46" t="s">
        <v>78</v>
      </c>
      <c r="Y94" s="51" t="str">
        <f t="shared" si="15"/>
        <v>Exclude</v>
      </c>
      <c r="Z94" s="26" t="str">
        <f t="shared" si="14"/>
        <v>3. Wrong setting</v>
      </c>
    </row>
    <row r="95" spans="1:26" x14ac:dyDescent="0.25">
      <c r="A95" s="21" t="s">
        <v>517</v>
      </c>
      <c r="B95" s="22" t="s">
        <v>518</v>
      </c>
      <c r="C95" s="22">
        <v>2024</v>
      </c>
      <c r="D95" s="22" t="s">
        <v>519</v>
      </c>
      <c r="E95" s="22">
        <v>404</v>
      </c>
      <c r="F95" s="22">
        <v>10469</v>
      </c>
      <c r="G95" s="22" t="s">
        <v>520</v>
      </c>
      <c r="H95" s="22">
        <v>4280</v>
      </c>
      <c r="I95" s="22" t="s">
        <v>521</v>
      </c>
      <c r="J95" s="24" t="str">
        <f t="shared" si="8"/>
        <v>{Dzau, 2024 #4280}</v>
      </c>
      <c r="K95" s="9" t="s">
        <v>67</v>
      </c>
      <c r="L95" s="15" t="str">
        <f t="shared" si="9"/>
        <v>Link</v>
      </c>
      <c r="M95" s="16" t="str">
        <f t="shared" si="10"/>
        <v/>
      </c>
      <c r="N95" s="4" t="s">
        <v>68</v>
      </c>
      <c r="O95" s="15" t="str">
        <f t="shared" si="11"/>
        <v>PDF</v>
      </c>
      <c r="P95" s="8" t="s">
        <v>69</v>
      </c>
      <c r="Q95" s="46" t="s">
        <v>13</v>
      </c>
      <c r="R95" s="46" t="s">
        <v>80</v>
      </c>
      <c r="T95" s="15" t="str">
        <f t="shared" si="12"/>
        <v>PDF</v>
      </c>
      <c r="U95" s="8" t="s">
        <v>72</v>
      </c>
      <c r="V95" s="3" t="s">
        <v>13</v>
      </c>
      <c r="W95" s="3" t="s">
        <v>80</v>
      </c>
      <c r="Y95" s="51" t="str">
        <f t="shared" si="15"/>
        <v>Exclude</v>
      </c>
      <c r="Z95" s="26" t="str">
        <f t="shared" si="14"/>
        <v>1. No relevant information</v>
      </c>
    </row>
    <row r="96" spans="1:26" x14ac:dyDescent="0.25">
      <c r="A96" s="21" t="s">
        <v>522</v>
      </c>
      <c r="B96" s="22" t="s">
        <v>523</v>
      </c>
      <c r="C96" s="22">
        <v>2024</v>
      </c>
      <c r="D96" s="22" t="s">
        <v>524</v>
      </c>
      <c r="E96" s="22">
        <v>114</v>
      </c>
      <c r="F96" s="22" t="s">
        <v>525</v>
      </c>
      <c r="G96" s="22" t="s">
        <v>526</v>
      </c>
      <c r="H96" s="22">
        <v>4026</v>
      </c>
      <c r="I96" s="22" t="s">
        <v>527</v>
      </c>
      <c r="J96" s="24" t="str">
        <f t="shared" si="8"/>
        <v>{Dzinamarira, 2024 #4026}</v>
      </c>
      <c r="K96" s="9" t="s">
        <v>67</v>
      </c>
      <c r="L96" s="15" t="str">
        <f t="shared" si="9"/>
        <v>Link</v>
      </c>
      <c r="M96" s="16" t="str">
        <f t="shared" si="10"/>
        <v/>
      </c>
      <c r="N96" s="4" t="s">
        <v>68</v>
      </c>
      <c r="O96" s="15" t="str">
        <f t="shared" si="11"/>
        <v>PDF</v>
      </c>
      <c r="P96" s="8" t="s">
        <v>69</v>
      </c>
      <c r="Q96" s="46" t="s">
        <v>13</v>
      </c>
      <c r="R96" s="46" t="s">
        <v>78</v>
      </c>
      <c r="S96" s="75" t="s">
        <v>528</v>
      </c>
      <c r="T96" s="15" t="str">
        <f t="shared" si="12"/>
        <v>PDF</v>
      </c>
      <c r="U96" s="8" t="s">
        <v>72</v>
      </c>
      <c r="V96" s="3" t="s">
        <v>13</v>
      </c>
      <c r="W96" s="46" t="s">
        <v>78</v>
      </c>
      <c r="Y96" s="51" t="str">
        <f t="shared" si="15"/>
        <v>Exclude</v>
      </c>
      <c r="Z96" s="26" t="str">
        <f t="shared" si="14"/>
        <v>3. Wrong setting</v>
      </c>
    </row>
    <row r="97" spans="1:26" x14ac:dyDescent="0.25">
      <c r="A97" s="21" t="s">
        <v>529</v>
      </c>
      <c r="B97" s="22" t="s">
        <v>530</v>
      </c>
      <c r="C97" s="22">
        <v>2023</v>
      </c>
      <c r="D97" s="22" t="s">
        <v>531</v>
      </c>
      <c r="E97" s="22">
        <v>27</v>
      </c>
      <c r="F97" s="22">
        <v>2</v>
      </c>
      <c r="G97" s="22" t="s">
        <v>532</v>
      </c>
      <c r="H97" s="22">
        <v>4027</v>
      </c>
      <c r="I97" s="22" t="s">
        <v>533</v>
      </c>
      <c r="J97" s="24" t="str">
        <f t="shared" si="8"/>
        <v>{Edinger, 2023 #4027}</v>
      </c>
      <c r="K97" s="9" t="s">
        <v>67</v>
      </c>
      <c r="L97" s="15" t="str">
        <f t="shared" si="9"/>
        <v>Link</v>
      </c>
      <c r="M97" s="16" t="str">
        <f t="shared" si="10"/>
        <v/>
      </c>
      <c r="N97" s="4" t="s">
        <v>68</v>
      </c>
      <c r="O97" s="15" t="str">
        <f t="shared" si="11"/>
        <v>PDF</v>
      </c>
      <c r="P97" s="8" t="s">
        <v>69</v>
      </c>
      <c r="Q97" s="46" t="s">
        <v>11</v>
      </c>
      <c r="S97" s="75" t="s">
        <v>534</v>
      </c>
      <c r="T97" s="15" t="str">
        <f t="shared" si="12"/>
        <v>PDF</v>
      </c>
      <c r="U97" s="8" t="s">
        <v>72</v>
      </c>
      <c r="V97" s="3" t="s">
        <v>11</v>
      </c>
      <c r="W97" s="46"/>
      <c r="Y97" s="51" t="str">
        <f t="shared" si="15"/>
        <v>Include</v>
      </c>
      <c r="Z97" s="26" t="str">
        <f t="shared" si="14"/>
        <v/>
      </c>
    </row>
    <row r="98" spans="1:26" x14ac:dyDescent="0.25">
      <c r="A98" s="21" t="s">
        <v>535</v>
      </c>
      <c r="B98" s="22" t="s">
        <v>536</v>
      </c>
      <c r="C98" s="22">
        <v>2025</v>
      </c>
      <c r="D98" s="22" t="s">
        <v>537</v>
      </c>
      <c r="E98" s="22">
        <v>15</v>
      </c>
      <c r="F98" s="22">
        <v>15</v>
      </c>
      <c r="H98" s="22">
        <v>4028</v>
      </c>
      <c r="I98" s="22" t="s">
        <v>538</v>
      </c>
      <c r="J98" s="24" t="str">
        <f t="shared" si="8"/>
        <v>{El Mghouchi, 2025 #4028}</v>
      </c>
      <c r="K98" s="9" t="s">
        <v>67</v>
      </c>
      <c r="L98" s="15" t="str">
        <f t="shared" si="9"/>
        <v>Link</v>
      </c>
      <c r="M98" s="16" t="str">
        <f t="shared" si="10"/>
        <v/>
      </c>
      <c r="N98" s="4" t="s">
        <v>68</v>
      </c>
      <c r="O98" s="15" t="str">
        <f t="shared" si="11"/>
        <v>PDF</v>
      </c>
      <c r="P98" s="8" t="s">
        <v>69</v>
      </c>
      <c r="Q98" s="46" t="s">
        <v>13</v>
      </c>
      <c r="R98" s="46" t="s">
        <v>78</v>
      </c>
      <c r="S98" s="75" t="s">
        <v>294</v>
      </c>
      <c r="T98" s="15" t="str">
        <f t="shared" si="12"/>
        <v>PDF</v>
      </c>
      <c r="U98" s="8" t="s">
        <v>72</v>
      </c>
      <c r="V98" s="3" t="s">
        <v>13</v>
      </c>
      <c r="W98" s="3" t="s">
        <v>78</v>
      </c>
      <c r="Y98" s="51" t="str">
        <f t="shared" si="15"/>
        <v>Exclude</v>
      </c>
      <c r="Z98" s="26" t="str">
        <f t="shared" si="14"/>
        <v>3. Wrong setting</v>
      </c>
    </row>
    <row r="99" spans="1:26" x14ac:dyDescent="0.25">
      <c r="A99" s="21" t="s">
        <v>539</v>
      </c>
      <c r="B99" s="22" t="s">
        <v>540</v>
      </c>
      <c r="C99" s="22">
        <v>2025</v>
      </c>
      <c r="D99" s="22" t="s">
        <v>65</v>
      </c>
      <c r="E99" s="22">
        <v>15</v>
      </c>
      <c r="F99" s="22">
        <v>1</v>
      </c>
      <c r="G99" s="22">
        <v>29137</v>
      </c>
      <c r="H99" s="22">
        <v>4029</v>
      </c>
      <c r="I99" s="22" t="s">
        <v>541</v>
      </c>
      <c r="J99" s="24" t="str">
        <f t="shared" si="8"/>
        <v>{Esmaeilyfard, 2025 #4029}</v>
      </c>
      <c r="K99" s="9" t="s">
        <v>67</v>
      </c>
      <c r="L99" s="15" t="str">
        <f t="shared" si="9"/>
        <v>Link</v>
      </c>
      <c r="M99" s="16" t="str">
        <f t="shared" si="10"/>
        <v/>
      </c>
      <c r="N99" s="4" t="s">
        <v>68</v>
      </c>
      <c r="O99" s="15" t="str">
        <f t="shared" si="11"/>
        <v>PDF</v>
      </c>
      <c r="P99" s="8" t="s">
        <v>69</v>
      </c>
      <c r="Q99" s="46" t="s">
        <v>11</v>
      </c>
      <c r="S99" s="75" t="s">
        <v>132</v>
      </c>
      <c r="T99" s="15" t="str">
        <f t="shared" si="12"/>
        <v>PDF</v>
      </c>
      <c r="U99" s="8" t="s">
        <v>72</v>
      </c>
      <c r="V99" s="3" t="s">
        <v>11</v>
      </c>
      <c r="W99" s="46"/>
      <c r="Y99" s="51" t="str">
        <f t="shared" si="15"/>
        <v>Include</v>
      </c>
      <c r="Z99" s="26" t="str">
        <f t="shared" si="14"/>
        <v/>
      </c>
    </row>
    <row r="100" spans="1:26" x14ac:dyDescent="0.25">
      <c r="A100" s="21" t="s">
        <v>542</v>
      </c>
      <c r="B100" s="22" t="s">
        <v>543</v>
      </c>
      <c r="C100" s="22">
        <v>2024</v>
      </c>
      <c r="D100" s="22" t="s">
        <v>544</v>
      </c>
      <c r="E100" s="22">
        <v>34</v>
      </c>
      <c r="F100" s="22" t="s">
        <v>545</v>
      </c>
      <c r="H100" s="22">
        <v>4030</v>
      </c>
      <c r="I100" s="22" t="s">
        <v>546</v>
      </c>
      <c r="J100" s="24" t="str">
        <f t="shared" si="8"/>
        <v>{Etholén, 2024 #4030}</v>
      </c>
      <c r="K100" s="9" t="s">
        <v>67</v>
      </c>
      <c r="L100" s="15" t="str">
        <f t="shared" si="9"/>
        <v>Link</v>
      </c>
      <c r="M100" s="16" t="str">
        <f t="shared" si="10"/>
        <v/>
      </c>
      <c r="N100" s="4" t="s">
        <v>68</v>
      </c>
      <c r="O100" s="15" t="str">
        <f t="shared" si="11"/>
        <v>PDF</v>
      </c>
      <c r="P100" s="8" t="s">
        <v>69</v>
      </c>
      <c r="Q100" s="46" t="s">
        <v>13</v>
      </c>
      <c r="R100" s="46" t="s">
        <v>98</v>
      </c>
      <c r="S100" s="75" t="s">
        <v>547</v>
      </c>
      <c r="T100" s="15" t="str">
        <f t="shared" si="12"/>
        <v>PDF</v>
      </c>
      <c r="U100" s="8" t="s">
        <v>72</v>
      </c>
      <c r="V100" s="3" t="s">
        <v>13</v>
      </c>
      <c r="W100" s="3" t="s">
        <v>98</v>
      </c>
      <c r="Y100" s="51" t="str">
        <f t="shared" si="15"/>
        <v>Exclude</v>
      </c>
      <c r="Z100" s="26" t="str">
        <f t="shared" si="14"/>
        <v>4. Wrong study type</v>
      </c>
    </row>
    <row r="101" spans="1:26" x14ac:dyDescent="0.25">
      <c r="A101" s="21" t="s">
        <v>548</v>
      </c>
      <c r="B101" s="22" t="s">
        <v>549</v>
      </c>
      <c r="C101" s="22">
        <v>2025</v>
      </c>
      <c r="D101" s="22" t="s">
        <v>550</v>
      </c>
      <c r="G101" s="28">
        <v>45992</v>
      </c>
      <c r="H101" s="22">
        <v>4031</v>
      </c>
      <c r="I101" s="22" t="s">
        <v>551</v>
      </c>
      <c r="J101" s="24" t="str">
        <f t="shared" si="8"/>
        <v>{Fahad, 2025 #4031}</v>
      </c>
      <c r="K101" s="9" t="s">
        <v>67</v>
      </c>
      <c r="L101" s="15" t="str">
        <f t="shared" si="9"/>
        <v>Link</v>
      </c>
      <c r="M101" s="16" t="str">
        <f t="shared" si="10"/>
        <v/>
      </c>
      <c r="N101" s="4" t="s">
        <v>68</v>
      </c>
      <c r="O101" s="15" t="str">
        <f t="shared" si="11"/>
        <v>PDF</v>
      </c>
      <c r="P101" s="8" t="s">
        <v>69</v>
      </c>
      <c r="Q101" s="46" t="s">
        <v>13</v>
      </c>
      <c r="R101" s="46" t="s">
        <v>98</v>
      </c>
      <c r="S101" s="75" t="s">
        <v>552</v>
      </c>
      <c r="T101" s="15" t="str">
        <f t="shared" si="12"/>
        <v>PDF</v>
      </c>
      <c r="U101" s="8" t="s">
        <v>72</v>
      </c>
      <c r="V101" s="3" t="s">
        <v>13</v>
      </c>
      <c r="W101" s="3" t="s">
        <v>98</v>
      </c>
      <c r="Y101" s="51" t="str">
        <f t="shared" si="15"/>
        <v>Exclude</v>
      </c>
      <c r="Z101" s="26" t="str">
        <f t="shared" si="14"/>
        <v>4. Wrong study type</v>
      </c>
    </row>
    <row r="102" spans="1:26" x14ac:dyDescent="0.25">
      <c r="A102" s="21" t="s">
        <v>553</v>
      </c>
      <c r="B102" s="22" t="s">
        <v>554</v>
      </c>
      <c r="C102" s="22">
        <v>2022</v>
      </c>
      <c r="D102" s="22" t="s">
        <v>555</v>
      </c>
      <c r="E102" s="22">
        <v>40</v>
      </c>
      <c r="F102" s="22">
        <v>12</v>
      </c>
      <c r="G102" s="22" t="s">
        <v>556</v>
      </c>
      <c r="H102" s="22">
        <v>4032</v>
      </c>
      <c r="I102" s="22" t="s">
        <v>557</v>
      </c>
      <c r="J102" s="24" t="str">
        <f t="shared" si="8"/>
        <v>{Fant, 2022 #4032}</v>
      </c>
      <c r="K102" s="9" t="s">
        <v>67</v>
      </c>
      <c r="L102" s="15" t="str">
        <f t="shared" si="9"/>
        <v>Link</v>
      </c>
      <c r="M102" s="16" t="str">
        <f t="shared" si="10"/>
        <v/>
      </c>
      <c r="N102" s="4" t="s">
        <v>68</v>
      </c>
      <c r="O102" s="15" t="str">
        <f t="shared" si="11"/>
        <v>PDF</v>
      </c>
      <c r="P102" s="8" t="s">
        <v>69</v>
      </c>
      <c r="Q102" s="46" t="s">
        <v>11</v>
      </c>
      <c r="T102" s="15" t="str">
        <f t="shared" si="12"/>
        <v>PDF</v>
      </c>
      <c r="U102" s="8" t="s">
        <v>72</v>
      </c>
      <c r="V102" s="3" t="s">
        <v>11</v>
      </c>
      <c r="Y102" s="51" t="str">
        <f t="shared" si="15"/>
        <v>Include</v>
      </c>
      <c r="Z102" s="26" t="str">
        <f t="shared" si="14"/>
        <v/>
      </c>
    </row>
    <row r="103" spans="1:26" x14ac:dyDescent="0.25">
      <c r="A103" s="21" t="s">
        <v>558</v>
      </c>
      <c r="B103" s="22" t="s">
        <v>559</v>
      </c>
      <c r="C103" s="22">
        <v>2024</v>
      </c>
      <c r="D103" s="22" t="s">
        <v>560</v>
      </c>
      <c r="E103" s="22">
        <v>316</v>
      </c>
      <c r="G103" s="22" t="s">
        <v>561</v>
      </c>
      <c r="H103" s="22">
        <v>4033</v>
      </c>
      <c r="I103" s="22" t="s">
        <v>562</v>
      </c>
      <c r="J103" s="24" t="str">
        <f t="shared" si="8"/>
        <v>{Feretzakis, 2024 #4033}</v>
      </c>
      <c r="K103" s="9" t="s">
        <v>67</v>
      </c>
      <c r="L103" s="15" t="str">
        <f t="shared" si="9"/>
        <v>Link</v>
      </c>
      <c r="M103" s="16" t="str">
        <f t="shared" si="10"/>
        <v/>
      </c>
      <c r="N103" s="4" t="s">
        <v>68</v>
      </c>
      <c r="O103" s="15" t="str">
        <f t="shared" si="11"/>
        <v>PDF</v>
      </c>
      <c r="P103" s="8" t="s">
        <v>69</v>
      </c>
      <c r="Q103" s="46" t="s">
        <v>11</v>
      </c>
      <c r="S103" s="75" t="s">
        <v>132</v>
      </c>
      <c r="T103" s="15" t="str">
        <f t="shared" si="12"/>
        <v>PDF</v>
      </c>
      <c r="U103" s="8" t="s">
        <v>72</v>
      </c>
      <c r="V103" s="3" t="s">
        <v>11</v>
      </c>
      <c r="Y103" s="51" t="str">
        <f t="shared" si="15"/>
        <v>Include</v>
      </c>
      <c r="Z103" s="26" t="str">
        <f t="shared" si="14"/>
        <v/>
      </c>
    </row>
    <row r="104" spans="1:26" x14ac:dyDescent="0.25">
      <c r="A104" s="21" t="s">
        <v>563</v>
      </c>
      <c r="B104" s="22" t="s">
        <v>564</v>
      </c>
      <c r="C104" s="22">
        <v>2024</v>
      </c>
      <c r="D104" s="22" t="s">
        <v>565</v>
      </c>
      <c r="E104" s="22">
        <v>95</v>
      </c>
      <c r="H104" s="22">
        <v>4034</v>
      </c>
      <c r="I104" s="22" t="s">
        <v>566</v>
      </c>
      <c r="J104" s="24" t="str">
        <f t="shared" si="8"/>
        <v>{Fernández-Avilés, 2024 #4034}</v>
      </c>
      <c r="K104" s="9" t="s">
        <v>67</v>
      </c>
      <c r="L104" s="15" t="str">
        <f t="shared" si="9"/>
        <v>Link</v>
      </c>
      <c r="M104" s="16" t="str">
        <f t="shared" si="10"/>
        <v/>
      </c>
      <c r="N104" s="4" t="s">
        <v>68</v>
      </c>
      <c r="O104" s="15" t="str">
        <f t="shared" si="11"/>
        <v>PDF</v>
      </c>
      <c r="P104" s="8" t="s">
        <v>69</v>
      </c>
      <c r="Q104" s="46" t="s">
        <v>13</v>
      </c>
      <c r="R104" s="46" t="s">
        <v>78</v>
      </c>
      <c r="S104" s="75" t="s">
        <v>294</v>
      </c>
      <c r="T104" s="15" t="str">
        <f t="shared" si="12"/>
        <v>PDF</v>
      </c>
      <c r="U104" s="8" t="s">
        <v>72</v>
      </c>
      <c r="V104" s="3" t="s">
        <v>13</v>
      </c>
      <c r="W104" s="3" t="s">
        <v>78</v>
      </c>
      <c r="Y104" s="51" t="str">
        <f t="shared" si="15"/>
        <v>Exclude</v>
      </c>
      <c r="Z104" s="26" t="str">
        <f t="shared" si="14"/>
        <v>3. Wrong setting</v>
      </c>
    </row>
    <row r="105" spans="1:26" x14ac:dyDescent="0.25">
      <c r="A105" s="21" t="s">
        <v>567</v>
      </c>
      <c r="B105" s="22" t="s">
        <v>568</v>
      </c>
      <c r="C105" s="22">
        <v>2020</v>
      </c>
      <c r="D105" s="22" t="s">
        <v>569</v>
      </c>
      <c r="E105" s="22">
        <v>63</v>
      </c>
      <c r="F105" s="22">
        <v>6</v>
      </c>
      <c r="G105" s="22" t="s">
        <v>570</v>
      </c>
      <c r="H105" s="22">
        <v>4289</v>
      </c>
      <c r="I105" s="22" t="s">
        <v>571</v>
      </c>
      <c r="J105" s="24" t="str">
        <f t="shared" si="8"/>
        <v>{Friele, 2020 #4289}</v>
      </c>
      <c r="K105" s="9" t="s">
        <v>67</v>
      </c>
      <c r="L105" s="15" t="str">
        <f t="shared" si="9"/>
        <v>Link</v>
      </c>
      <c r="M105" s="16" t="str">
        <f t="shared" si="10"/>
        <v/>
      </c>
      <c r="N105" s="4" t="s">
        <v>68</v>
      </c>
      <c r="O105" s="15" t="str">
        <f t="shared" si="11"/>
        <v>PDF</v>
      </c>
      <c r="P105" s="8" t="s">
        <v>69</v>
      </c>
      <c r="Q105" s="46" t="s">
        <v>13</v>
      </c>
      <c r="R105" s="46" t="s">
        <v>104</v>
      </c>
      <c r="S105" s="75" t="s">
        <v>572</v>
      </c>
      <c r="T105" s="15" t="str">
        <f t="shared" si="12"/>
        <v>PDF</v>
      </c>
      <c r="U105" s="8" t="s">
        <v>72</v>
      </c>
      <c r="V105" s="3" t="s">
        <v>13</v>
      </c>
      <c r="W105" s="3" t="s">
        <v>104</v>
      </c>
      <c r="Y105" s="51" t="str">
        <f t="shared" si="15"/>
        <v>Exclude</v>
      </c>
      <c r="Z105" s="26" t="str">
        <f t="shared" si="14"/>
        <v>5. Wrong language</v>
      </c>
    </row>
    <row r="106" spans="1:26" x14ac:dyDescent="0.25">
      <c r="A106" s="21" t="s">
        <v>573</v>
      </c>
      <c r="B106" s="22" t="s">
        <v>574</v>
      </c>
      <c r="C106" s="22">
        <v>2024</v>
      </c>
      <c r="D106" s="22" t="s">
        <v>575</v>
      </c>
      <c r="E106" s="22">
        <v>19</v>
      </c>
      <c r="F106" s="22">
        <v>6</v>
      </c>
      <c r="G106" s="22" t="s">
        <v>576</v>
      </c>
      <c r="H106" s="22">
        <v>4035</v>
      </c>
      <c r="I106" s="22" t="s">
        <v>577</v>
      </c>
      <c r="J106" s="24" t="str">
        <f t="shared" si="8"/>
        <v>{Gadjiev, 2024 #4035}</v>
      </c>
      <c r="K106" s="9" t="s">
        <v>67</v>
      </c>
      <c r="L106" s="15" t="str">
        <f t="shared" si="9"/>
        <v>Link</v>
      </c>
      <c r="M106" s="16" t="str">
        <f t="shared" si="10"/>
        <v/>
      </c>
      <c r="N106" s="4" t="s">
        <v>68</v>
      </c>
      <c r="O106" s="15" t="str">
        <f t="shared" si="11"/>
        <v>PDF</v>
      </c>
      <c r="P106" s="8" t="s">
        <v>69</v>
      </c>
      <c r="Q106" s="46" t="s">
        <v>13</v>
      </c>
      <c r="R106" s="46" t="s">
        <v>78</v>
      </c>
      <c r="S106" s="75" t="s">
        <v>103</v>
      </c>
      <c r="T106" s="15" t="str">
        <f t="shared" si="12"/>
        <v>PDF</v>
      </c>
      <c r="U106" s="8" t="s">
        <v>72</v>
      </c>
      <c r="V106" s="3" t="s">
        <v>13</v>
      </c>
      <c r="W106" s="46" t="s">
        <v>78</v>
      </c>
      <c r="Y106" s="51" t="str">
        <f t="shared" si="15"/>
        <v>Exclude</v>
      </c>
      <c r="Z106" s="26" t="str">
        <f t="shared" si="14"/>
        <v>3. Wrong setting</v>
      </c>
    </row>
    <row r="107" spans="1:26" x14ac:dyDescent="0.25">
      <c r="A107" s="21" t="s">
        <v>578</v>
      </c>
      <c r="B107" s="22" t="s">
        <v>579</v>
      </c>
      <c r="C107" s="22">
        <v>2025</v>
      </c>
      <c r="D107" s="22" t="s">
        <v>287</v>
      </c>
      <c r="E107" s="22">
        <v>13</v>
      </c>
      <c r="G107" s="22">
        <v>1554911</v>
      </c>
      <c r="H107" s="22">
        <v>4036</v>
      </c>
      <c r="I107" s="22" t="s">
        <v>580</v>
      </c>
      <c r="J107" s="24" t="str">
        <f t="shared" si="8"/>
        <v>{Gao, 2025 #4036}</v>
      </c>
      <c r="K107" s="9" t="s">
        <v>67</v>
      </c>
      <c r="L107" s="15" t="str">
        <f t="shared" si="9"/>
        <v>Link</v>
      </c>
      <c r="M107" s="16" t="str">
        <f t="shared" si="10"/>
        <v/>
      </c>
      <c r="N107" s="4" t="s">
        <v>68</v>
      </c>
      <c r="O107" s="15" t="str">
        <f t="shared" si="11"/>
        <v>PDF</v>
      </c>
      <c r="P107" s="8" t="s">
        <v>69</v>
      </c>
      <c r="Q107" s="46" t="s">
        <v>11</v>
      </c>
      <c r="S107" s="75" t="s">
        <v>581</v>
      </c>
      <c r="T107" s="15" t="str">
        <f t="shared" si="12"/>
        <v>PDF</v>
      </c>
      <c r="U107" s="8" t="s">
        <v>72</v>
      </c>
      <c r="V107" s="3" t="s">
        <v>11</v>
      </c>
      <c r="Y107" s="51" t="str">
        <f t="shared" si="15"/>
        <v>Include</v>
      </c>
      <c r="Z107" s="26" t="str">
        <f t="shared" si="14"/>
        <v/>
      </c>
    </row>
    <row r="108" spans="1:26" x14ac:dyDescent="0.25">
      <c r="A108" s="21" t="s">
        <v>582</v>
      </c>
      <c r="B108" s="22" t="s">
        <v>583</v>
      </c>
      <c r="C108" s="22">
        <v>2025</v>
      </c>
      <c r="D108" s="22" t="s">
        <v>584</v>
      </c>
      <c r="E108" s="22">
        <v>29</v>
      </c>
      <c r="F108" s="22">
        <v>4</v>
      </c>
      <c r="G108" s="22" t="s">
        <v>585</v>
      </c>
      <c r="H108" s="22">
        <v>4037</v>
      </c>
      <c r="I108" s="22" t="s">
        <v>586</v>
      </c>
      <c r="J108" s="24" t="str">
        <f t="shared" si="8"/>
        <v>{Gendy, 2025 #4037}</v>
      </c>
      <c r="K108" s="9" t="s">
        <v>67</v>
      </c>
      <c r="L108" s="15" t="str">
        <f t="shared" si="9"/>
        <v>Link</v>
      </c>
      <c r="M108" s="16" t="str">
        <f t="shared" si="10"/>
        <v/>
      </c>
      <c r="N108" s="4" t="s">
        <v>68</v>
      </c>
      <c r="O108" s="15" t="str">
        <f t="shared" si="11"/>
        <v>PDF</v>
      </c>
      <c r="P108" s="8" t="s">
        <v>69</v>
      </c>
      <c r="Q108" s="46" t="s">
        <v>13</v>
      </c>
      <c r="R108" s="46" t="s">
        <v>78</v>
      </c>
      <c r="S108" s="75" t="s">
        <v>587</v>
      </c>
      <c r="T108" s="15" t="str">
        <f t="shared" si="12"/>
        <v>PDF</v>
      </c>
      <c r="U108" s="8" t="s">
        <v>72</v>
      </c>
      <c r="V108" s="3" t="s">
        <v>13</v>
      </c>
      <c r="W108" s="3" t="s">
        <v>78</v>
      </c>
      <c r="Y108" s="51" t="str">
        <f t="shared" si="15"/>
        <v>Exclude</v>
      </c>
      <c r="Z108" s="26" t="str">
        <f t="shared" si="14"/>
        <v>3. Wrong setting</v>
      </c>
    </row>
    <row r="109" spans="1:26" x14ac:dyDescent="0.25">
      <c r="A109" s="21" t="s">
        <v>588</v>
      </c>
      <c r="B109" s="22" t="s">
        <v>589</v>
      </c>
      <c r="C109" s="22">
        <v>2023</v>
      </c>
      <c r="D109" s="22" t="s">
        <v>590</v>
      </c>
      <c r="E109" s="22">
        <v>879</v>
      </c>
      <c r="G109" s="22">
        <v>162998</v>
      </c>
      <c r="H109" s="22">
        <v>4038</v>
      </c>
      <c r="I109" s="22" t="s">
        <v>591</v>
      </c>
      <c r="J109" s="24" t="str">
        <f t="shared" si="8"/>
        <v>{Georgescu, 2023 #4038}</v>
      </c>
      <c r="K109" s="9" t="s">
        <v>67</v>
      </c>
      <c r="L109" s="15" t="str">
        <f t="shared" si="9"/>
        <v>Link</v>
      </c>
      <c r="M109" s="16" t="str">
        <f t="shared" si="10"/>
        <v/>
      </c>
      <c r="N109" s="4" t="s">
        <v>68</v>
      </c>
      <c r="O109" s="15" t="str">
        <f t="shared" si="11"/>
        <v>PDF</v>
      </c>
      <c r="P109" s="8" t="s">
        <v>69</v>
      </c>
      <c r="Q109" s="46" t="s">
        <v>13</v>
      </c>
      <c r="R109" s="46" t="s">
        <v>78</v>
      </c>
      <c r="S109" s="75" t="s">
        <v>34</v>
      </c>
      <c r="T109" s="15" t="str">
        <f t="shared" si="12"/>
        <v>PDF</v>
      </c>
      <c r="U109" s="8" t="s">
        <v>72</v>
      </c>
      <c r="V109" s="3" t="s">
        <v>13</v>
      </c>
      <c r="W109" s="3" t="s">
        <v>78</v>
      </c>
      <c r="Y109" s="51" t="str">
        <f t="shared" si="15"/>
        <v>Exclude</v>
      </c>
      <c r="Z109" s="26" t="str">
        <f t="shared" si="14"/>
        <v>3. Wrong setting</v>
      </c>
    </row>
    <row r="110" spans="1:26" x14ac:dyDescent="0.25">
      <c r="A110" s="21" t="s">
        <v>592</v>
      </c>
      <c r="B110" s="22" t="s">
        <v>593</v>
      </c>
      <c r="C110" s="22">
        <v>2025</v>
      </c>
      <c r="D110" s="22" t="s">
        <v>594</v>
      </c>
      <c r="E110" s="22">
        <v>5</v>
      </c>
      <c r="F110" s="22">
        <v>1</v>
      </c>
      <c r="G110" s="22" t="s">
        <v>595</v>
      </c>
      <c r="H110" s="22">
        <v>4039</v>
      </c>
      <c r="I110" s="22" t="s">
        <v>596</v>
      </c>
      <c r="J110" s="24" t="str">
        <f t="shared" si="8"/>
        <v>{Ghanimi, 2025 #4039}</v>
      </c>
      <c r="K110" s="9" t="s">
        <v>67</v>
      </c>
      <c r="L110" s="15" t="str">
        <f t="shared" si="9"/>
        <v>Link</v>
      </c>
      <c r="M110" s="16" t="str">
        <f t="shared" si="10"/>
        <v/>
      </c>
      <c r="N110" s="4" t="s">
        <v>68</v>
      </c>
      <c r="O110" s="15" t="str">
        <f t="shared" si="11"/>
        <v>PDF</v>
      </c>
      <c r="P110" s="8" t="s">
        <v>69</v>
      </c>
      <c r="Q110" s="46" t="s">
        <v>13</v>
      </c>
      <c r="R110" s="46" t="s">
        <v>78</v>
      </c>
      <c r="S110" s="75" t="s">
        <v>103</v>
      </c>
      <c r="T110" s="15" t="str">
        <f t="shared" si="12"/>
        <v>PDF</v>
      </c>
      <c r="U110" s="8" t="s">
        <v>72</v>
      </c>
      <c r="V110" s="3" t="s">
        <v>13</v>
      </c>
      <c r="W110" s="3" t="s">
        <v>78</v>
      </c>
      <c r="Y110" s="51" t="str">
        <f t="shared" si="15"/>
        <v>Exclude</v>
      </c>
      <c r="Z110" s="26" t="str">
        <f t="shared" si="14"/>
        <v>3. Wrong setting</v>
      </c>
    </row>
    <row r="111" spans="1:26" x14ac:dyDescent="0.25">
      <c r="A111" s="21" t="s">
        <v>597</v>
      </c>
      <c r="B111" s="22" t="s">
        <v>598</v>
      </c>
      <c r="C111" s="22">
        <v>2024</v>
      </c>
      <c r="D111" s="22" t="s">
        <v>205</v>
      </c>
      <c r="E111" s="22">
        <v>15</v>
      </c>
      <c r="F111" s="22">
        <v>2</v>
      </c>
      <c r="H111" s="22">
        <v>4040</v>
      </c>
      <c r="I111" s="22" t="s">
        <v>599</v>
      </c>
      <c r="J111" s="24" t="str">
        <f t="shared" si="8"/>
        <v>{Giabbanelli, 2024 #4040}</v>
      </c>
      <c r="K111" s="9" t="s">
        <v>67</v>
      </c>
      <c r="L111" s="15" t="str">
        <f t="shared" si="9"/>
        <v>Link</v>
      </c>
      <c r="M111" s="16" t="str">
        <f t="shared" si="10"/>
        <v/>
      </c>
      <c r="N111" s="4" t="s">
        <v>68</v>
      </c>
      <c r="O111" s="15" t="str">
        <f t="shared" si="11"/>
        <v>PDF</v>
      </c>
      <c r="P111" s="8" t="s">
        <v>69</v>
      </c>
      <c r="Q111" s="46" t="s">
        <v>13</v>
      </c>
      <c r="R111" s="46" t="s">
        <v>80</v>
      </c>
      <c r="T111" s="15" t="str">
        <f t="shared" si="12"/>
        <v>PDF</v>
      </c>
      <c r="U111" s="8" t="s">
        <v>72</v>
      </c>
      <c r="V111" s="3" t="s">
        <v>13</v>
      </c>
      <c r="W111" s="3" t="s">
        <v>80</v>
      </c>
      <c r="X111" s="12" t="s">
        <v>600</v>
      </c>
      <c r="Y111" s="51" t="str">
        <f t="shared" si="15"/>
        <v>Exclude</v>
      </c>
      <c r="Z111" s="26" t="str">
        <f t="shared" si="14"/>
        <v>1. No relevant information</v>
      </c>
    </row>
    <row r="112" spans="1:26" x14ac:dyDescent="0.25">
      <c r="A112" s="21" t="s">
        <v>601</v>
      </c>
      <c r="B112" s="22" t="s">
        <v>602</v>
      </c>
      <c r="C112" s="22">
        <v>2022</v>
      </c>
      <c r="D112" s="22" t="s">
        <v>175</v>
      </c>
      <c r="E112" s="22">
        <v>19</v>
      </c>
      <c r="F112" s="22">
        <v>19</v>
      </c>
      <c r="H112" s="22">
        <v>4041</v>
      </c>
      <c r="I112" s="22" t="s">
        <v>603</v>
      </c>
      <c r="J112" s="24" t="str">
        <f t="shared" si="8"/>
        <v>{Giansanti, 2022 #4041}</v>
      </c>
      <c r="K112" s="9" t="s">
        <v>67</v>
      </c>
      <c r="L112" s="15" t="str">
        <f t="shared" si="9"/>
        <v>Link</v>
      </c>
      <c r="M112" s="16" t="str">
        <f t="shared" si="10"/>
        <v/>
      </c>
      <c r="N112" s="4" t="s">
        <v>68</v>
      </c>
      <c r="O112" s="15" t="str">
        <f t="shared" si="11"/>
        <v>PDF</v>
      </c>
      <c r="P112" s="8" t="s">
        <v>69</v>
      </c>
      <c r="Q112" s="46" t="s">
        <v>13</v>
      </c>
      <c r="R112" s="46" t="s">
        <v>80</v>
      </c>
      <c r="T112" s="15" t="str">
        <f t="shared" si="12"/>
        <v>PDF</v>
      </c>
      <c r="U112" s="8" t="s">
        <v>72</v>
      </c>
      <c r="V112" s="3" t="s">
        <v>13</v>
      </c>
      <c r="W112" s="3" t="s">
        <v>80</v>
      </c>
      <c r="Y112" s="51" t="str">
        <f t="shared" si="15"/>
        <v>Exclude</v>
      </c>
      <c r="Z112" s="26" t="str">
        <f t="shared" si="14"/>
        <v>1. No relevant information</v>
      </c>
    </row>
    <row r="113" spans="1:26" x14ac:dyDescent="0.25">
      <c r="A113" s="21" t="s">
        <v>604</v>
      </c>
      <c r="B113" s="22" t="s">
        <v>605</v>
      </c>
      <c r="C113" s="22">
        <v>2025</v>
      </c>
      <c r="D113" s="22" t="s">
        <v>112</v>
      </c>
      <c r="E113" s="22">
        <v>12</v>
      </c>
      <c r="F113" s="22">
        <v>6</v>
      </c>
      <c r="H113" s="22">
        <v>4042</v>
      </c>
      <c r="I113" s="22" t="s">
        <v>606</v>
      </c>
      <c r="J113" s="24" t="str">
        <f t="shared" si="8"/>
        <v>{Giansanti, 2025 #4042}</v>
      </c>
      <c r="K113" s="9" t="s">
        <v>67</v>
      </c>
      <c r="L113" s="15" t="str">
        <f t="shared" si="9"/>
        <v>Link</v>
      </c>
      <c r="M113" s="16" t="str">
        <f t="shared" si="10"/>
        <v/>
      </c>
      <c r="N113" s="4" t="s">
        <v>68</v>
      </c>
      <c r="O113" s="15" t="str">
        <f t="shared" si="11"/>
        <v>PDF</v>
      </c>
      <c r="P113" s="8" t="s">
        <v>69</v>
      </c>
      <c r="Q113" s="46" t="s">
        <v>13</v>
      </c>
      <c r="R113" s="46" t="s">
        <v>80</v>
      </c>
      <c r="S113" s="75" t="s">
        <v>607</v>
      </c>
      <c r="T113" s="15" t="str">
        <f t="shared" si="12"/>
        <v>PDF</v>
      </c>
      <c r="U113" s="8" t="s">
        <v>72</v>
      </c>
      <c r="V113" s="3" t="s">
        <v>13</v>
      </c>
      <c r="W113" s="3" t="s">
        <v>80</v>
      </c>
      <c r="Y113" s="51" t="str">
        <f t="shared" si="15"/>
        <v>Exclude</v>
      </c>
      <c r="Z113" s="26" t="str">
        <f t="shared" si="14"/>
        <v>1. No relevant information</v>
      </c>
    </row>
    <row r="114" spans="1:26" x14ac:dyDescent="0.25">
      <c r="A114" s="21" t="s">
        <v>608</v>
      </c>
      <c r="B114" s="22" t="s">
        <v>609</v>
      </c>
      <c r="C114" s="22">
        <v>2024</v>
      </c>
      <c r="D114" s="22" t="s">
        <v>610</v>
      </c>
      <c r="E114" s="22">
        <v>97</v>
      </c>
      <c r="G114" s="22">
        <v>73</v>
      </c>
      <c r="H114" s="22">
        <v>4043</v>
      </c>
      <c r="I114" s="22" t="s">
        <v>611</v>
      </c>
      <c r="J114" s="24" t="str">
        <f t="shared" si="8"/>
        <v>{Gingerich, 2024 #4043}</v>
      </c>
      <c r="K114" s="9" t="s">
        <v>67</v>
      </c>
      <c r="L114" s="15" t="str">
        <f t="shared" si="9"/>
        <v>Link</v>
      </c>
      <c r="M114" s="16" t="str">
        <f t="shared" si="10"/>
        <v/>
      </c>
      <c r="N114" s="4" t="s">
        <v>68</v>
      </c>
      <c r="O114" s="15" t="str">
        <f t="shared" si="11"/>
        <v>PDF</v>
      </c>
      <c r="P114" s="8" t="s">
        <v>69</v>
      </c>
      <c r="Q114" s="46" t="s">
        <v>13</v>
      </c>
      <c r="R114" s="46" t="s">
        <v>78</v>
      </c>
      <c r="S114" s="75" t="s">
        <v>612</v>
      </c>
      <c r="T114" s="15" t="str">
        <f t="shared" si="12"/>
        <v>PDF</v>
      </c>
      <c r="U114" s="8" t="s">
        <v>72</v>
      </c>
      <c r="V114" s="3" t="s">
        <v>13</v>
      </c>
      <c r="W114" s="3" t="s">
        <v>78</v>
      </c>
      <c r="Y114" s="51" t="str">
        <f t="shared" si="15"/>
        <v>Exclude</v>
      </c>
      <c r="Z114" s="26" t="str">
        <f t="shared" si="14"/>
        <v>3. Wrong setting</v>
      </c>
    </row>
    <row r="115" spans="1:26" x14ac:dyDescent="0.25">
      <c r="A115" s="21" t="s">
        <v>613</v>
      </c>
      <c r="B115" s="22" t="s">
        <v>614</v>
      </c>
      <c r="C115" s="22">
        <v>2021</v>
      </c>
      <c r="D115" s="22" t="s">
        <v>615</v>
      </c>
      <c r="E115" s="22">
        <v>42</v>
      </c>
      <c r="G115" s="22">
        <v>1604023</v>
      </c>
      <c r="H115" s="22">
        <v>4296</v>
      </c>
      <c r="I115" s="22" t="s">
        <v>616</v>
      </c>
      <c r="J115" s="24" t="str">
        <f t="shared" si="8"/>
        <v>{Goldsmith, 2021 #4296}</v>
      </c>
      <c r="K115" s="9" t="s">
        <v>67</v>
      </c>
      <c r="L115" s="15" t="str">
        <f t="shared" si="9"/>
        <v>Link</v>
      </c>
      <c r="M115" s="16" t="str">
        <f t="shared" si="10"/>
        <v/>
      </c>
      <c r="N115" s="4" t="s">
        <v>68</v>
      </c>
      <c r="O115" s="15" t="str">
        <f t="shared" si="11"/>
        <v>PDF</v>
      </c>
      <c r="P115" s="8" t="s">
        <v>69</v>
      </c>
      <c r="Q115" s="46" t="s">
        <v>13</v>
      </c>
      <c r="R115" s="46" t="s">
        <v>80</v>
      </c>
      <c r="T115" s="15" t="str">
        <f t="shared" si="12"/>
        <v>PDF</v>
      </c>
      <c r="U115" s="8" t="s">
        <v>72</v>
      </c>
      <c r="V115" s="3" t="s">
        <v>13</v>
      </c>
      <c r="W115" s="3" t="s">
        <v>80</v>
      </c>
      <c r="Y115" s="51" t="str">
        <f t="shared" si="15"/>
        <v>Exclude</v>
      </c>
      <c r="Z115" s="26" t="str">
        <f t="shared" si="14"/>
        <v>1. No relevant information</v>
      </c>
    </row>
    <row r="116" spans="1:26" x14ac:dyDescent="0.25">
      <c r="A116" s="21" t="s">
        <v>617</v>
      </c>
      <c r="B116" s="22" t="s">
        <v>618</v>
      </c>
      <c r="C116" s="22">
        <v>2018</v>
      </c>
      <c r="D116" s="22" t="s">
        <v>619</v>
      </c>
      <c r="E116" s="22">
        <v>18</v>
      </c>
      <c r="F116" s="22">
        <v>1</v>
      </c>
      <c r="G116" s="22">
        <v>671</v>
      </c>
      <c r="H116" s="22">
        <v>4044</v>
      </c>
      <c r="I116" s="22" t="s">
        <v>620</v>
      </c>
      <c r="J116" s="24" t="str">
        <f t="shared" si="8"/>
        <v>{Golinelli, 2018 #4044}</v>
      </c>
      <c r="K116" s="9" t="s">
        <v>67</v>
      </c>
      <c r="L116" s="15" t="str">
        <f t="shared" si="9"/>
        <v>Link</v>
      </c>
      <c r="M116" s="16" t="str">
        <f t="shared" si="10"/>
        <v/>
      </c>
      <c r="N116" s="4" t="s">
        <v>68</v>
      </c>
      <c r="O116" s="15" t="str">
        <f t="shared" si="11"/>
        <v>PDF</v>
      </c>
      <c r="P116" s="8" t="s">
        <v>69</v>
      </c>
      <c r="Q116" s="46" t="s">
        <v>13</v>
      </c>
      <c r="R116" s="46" t="s">
        <v>78</v>
      </c>
      <c r="S116" s="75" t="s">
        <v>103</v>
      </c>
      <c r="T116" s="15" t="str">
        <f t="shared" si="12"/>
        <v>PDF</v>
      </c>
      <c r="U116" s="8" t="s">
        <v>72</v>
      </c>
      <c r="V116" s="3" t="s">
        <v>13</v>
      </c>
      <c r="W116" s="46" t="s">
        <v>78</v>
      </c>
      <c r="Y116" s="51" t="str">
        <f t="shared" si="15"/>
        <v>Exclude</v>
      </c>
      <c r="Z116" s="26" t="str">
        <f t="shared" si="14"/>
        <v>3. Wrong setting</v>
      </c>
    </row>
    <row r="117" spans="1:26" x14ac:dyDescent="0.25">
      <c r="A117" s="21" t="s">
        <v>621</v>
      </c>
      <c r="B117" s="22" t="s">
        <v>622</v>
      </c>
      <c r="C117" s="22">
        <v>2020</v>
      </c>
      <c r="D117" s="22" t="s">
        <v>623</v>
      </c>
      <c r="E117" s="22">
        <v>40</v>
      </c>
      <c r="F117" s="22">
        <v>6</v>
      </c>
      <c r="G117" s="22" t="s">
        <v>624</v>
      </c>
      <c r="H117" s="22">
        <v>4045</v>
      </c>
      <c r="I117" s="22" t="s">
        <v>625</v>
      </c>
      <c r="J117" s="24" t="str">
        <f t="shared" si="8"/>
        <v>{Guikema, 2020 #4045}</v>
      </c>
      <c r="K117" s="9" t="s">
        <v>67</v>
      </c>
      <c r="L117" s="15" t="str">
        <f t="shared" si="9"/>
        <v>Link</v>
      </c>
      <c r="M117" s="16" t="str">
        <f t="shared" si="10"/>
        <v/>
      </c>
      <c r="N117" s="4" t="s">
        <v>68</v>
      </c>
      <c r="O117" s="15" t="str">
        <f t="shared" si="11"/>
        <v>PDF</v>
      </c>
      <c r="P117" s="8" t="s">
        <v>69</v>
      </c>
      <c r="Q117" s="46" t="s">
        <v>13</v>
      </c>
      <c r="R117" s="46" t="s">
        <v>78</v>
      </c>
      <c r="S117" s="75" t="s">
        <v>626</v>
      </c>
      <c r="T117" s="15" t="str">
        <f t="shared" si="12"/>
        <v>PDF</v>
      </c>
      <c r="U117" s="8" t="s">
        <v>72</v>
      </c>
      <c r="V117" s="3" t="s">
        <v>13</v>
      </c>
      <c r="W117" s="46" t="s">
        <v>78</v>
      </c>
      <c r="Y117" s="51" t="str">
        <f t="shared" si="15"/>
        <v>Exclude</v>
      </c>
      <c r="Z117" s="26" t="str">
        <f t="shared" si="14"/>
        <v>3. Wrong setting</v>
      </c>
    </row>
    <row r="118" spans="1:26" x14ac:dyDescent="0.25">
      <c r="A118" s="21" t="s">
        <v>627</v>
      </c>
      <c r="B118" s="22" t="s">
        <v>628</v>
      </c>
      <c r="C118" s="22">
        <v>2024</v>
      </c>
      <c r="D118" s="22" t="s">
        <v>629</v>
      </c>
      <c r="E118" s="22">
        <v>24</v>
      </c>
      <c r="F118" s="22">
        <v>1</v>
      </c>
      <c r="G118" s="22">
        <v>215</v>
      </c>
      <c r="H118" s="22">
        <v>4298</v>
      </c>
      <c r="I118" s="22" t="s">
        <v>630</v>
      </c>
      <c r="J118" s="24" t="str">
        <f t="shared" si="8"/>
        <v>{Gunnes, 2024 #4298}</v>
      </c>
      <c r="K118" s="9" t="s">
        <v>67</v>
      </c>
      <c r="L118" s="15" t="str">
        <f t="shared" si="9"/>
        <v>Link</v>
      </c>
      <c r="M118" s="16" t="str">
        <f t="shared" si="10"/>
        <v/>
      </c>
      <c r="N118" s="4" t="s">
        <v>68</v>
      </c>
      <c r="O118" s="15" t="str">
        <f t="shared" si="11"/>
        <v>PDF</v>
      </c>
      <c r="P118" s="8" t="s">
        <v>69</v>
      </c>
      <c r="Q118" s="46" t="s">
        <v>13</v>
      </c>
      <c r="R118" s="46" t="s">
        <v>80</v>
      </c>
      <c r="T118" s="15" t="str">
        <f t="shared" si="12"/>
        <v>PDF</v>
      </c>
      <c r="U118" s="8" t="s">
        <v>72</v>
      </c>
      <c r="V118" s="3" t="s">
        <v>13</v>
      </c>
      <c r="W118" s="3" t="s">
        <v>80</v>
      </c>
      <c r="Y118" s="51" t="str">
        <f t="shared" si="15"/>
        <v>Exclude</v>
      </c>
      <c r="Z118" s="26" t="str">
        <f t="shared" si="14"/>
        <v>1. No relevant information</v>
      </c>
    </row>
    <row r="119" spans="1:26" x14ac:dyDescent="0.25">
      <c r="A119" s="21" t="s">
        <v>631</v>
      </c>
      <c r="B119" s="22" t="s">
        <v>632</v>
      </c>
      <c r="C119" s="22">
        <v>2020</v>
      </c>
      <c r="D119" s="22" t="s">
        <v>633</v>
      </c>
      <c r="E119" s="22">
        <v>20</v>
      </c>
      <c r="F119" s="22">
        <v>6</v>
      </c>
      <c r="G119" s="22" t="s">
        <v>634</v>
      </c>
      <c r="H119" s="22">
        <v>4046</v>
      </c>
      <c r="I119" s="22" t="s">
        <v>635</v>
      </c>
      <c r="J119" s="24" t="str">
        <f t="shared" si="8"/>
        <v>{Guo, 2020 #4046}</v>
      </c>
      <c r="K119" s="9" t="s">
        <v>67</v>
      </c>
      <c r="L119" s="15" t="str">
        <f t="shared" si="9"/>
        <v>Link</v>
      </c>
      <c r="M119" s="16" t="str">
        <f t="shared" si="10"/>
        <v/>
      </c>
      <c r="N119" s="4" t="s">
        <v>68</v>
      </c>
      <c r="O119" s="15" t="str">
        <f t="shared" si="11"/>
        <v>PDF</v>
      </c>
      <c r="P119" s="8" t="s">
        <v>69</v>
      </c>
      <c r="Q119" s="46" t="s">
        <v>13</v>
      </c>
      <c r="R119" s="46" t="s">
        <v>78</v>
      </c>
      <c r="S119" s="75" t="s">
        <v>612</v>
      </c>
      <c r="T119" s="15" t="str">
        <f t="shared" si="12"/>
        <v>PDF</v>
      </c>
      <c r="U119" s="8" t="s">
        <v>72</v>
      </c>
      <c r="V119" s="3" t="s">
        <v>13</v>
      </c>
      <c r="W119" s="46" t="s">
        <v>78</v>
      </c>
      <c r="Y119" s="51" t="str">
        <f t="shared" si="15"/>
        <v>Exclude</v>
      </c>
      <c r="Z119" s="26" t="str">
        <f t="shared" si="14"/>
        <v>3. Wrong setting</v>
      </c>
    </row>
    <row r="120" spans="1:26" x14ac:dyDescent="0.25">
      <c r="A120" s="21" t="s">
        <v>636</v>
      </c>
      <c r="B120" s="22" t="s">
        <v>637</v>
      </c>
      <c r="C120" s="22">
        <v>2025</v>
      </c>
      <c r="D120" s="22" t="s">
        <v>638</v>
      </c>
      <c r="E120" s="22">
        <v>22</v>
      </c>
      <c r="F120" s="22">
        <v>1</v>
      </c>
      <c r="G120" s="22">
        <v>488</v>
      </c>
      <c r="H120" s="22">
        <v>4300</v>
      </c>
      <c r="I120" s="22" t="s">
        <v>639</v>
      </c>
      <c r="J120" s="24" t="str">
        <f t="shared" si="8"/>
        <v>{Gupta, 2025 #4300}</v>
      </c>
      <c r="K120" s="9" t="s">
        <v>67</v>
      </c>
      <c r="L120" s="15" t="str">
        <f t="shared" si="9"/>
        <v>Link</v>
      </c>
      <c r="M120" s="16" t="str">
        <f t="shared" si="10"/>
        <v/>
      </c>
      <c r="N120" s="4" t="s">
        <v>68</v>
      </c>
      <c r="O120" s="15" t="str">
        <f t="shared" si="11"/>
        <v>PDF</v>
      </c>
      <c r="P120" s="8" t="s">
        <v>69</v>
      </c>
      <c r="Q120" s="46" t="s">
        <v>13</v>
      </c>
      <c r="R120" s="46" t="s">
        <v>80</v>
      </c>
      <c r="S120" s="75" t="s">
        <v>640</v>
      </c>
      <c r="T120" s="15" t="str">
        <f t="shared" si="12"/>
        <v>PDF</v>
      </c>
      <c r="U120" s="8" t="s">
        <v>72</v>
      </c>
      <c r="V120" s="3" t="s">
        <v>13</v>
      </c>
      <c r="W120" s="3" t="s">
        <v>80</v>
      </c>
      <c r="Y120" s="51" t="str">
        <f t="shared" si="15"/>
        <v>Exclude</v>
      </c>
      <c r="Z120" s="26" t="str">
        <f t="shared" si="14"/>
        <v>1. No relevant information</v>
      </c>
    </row>
    <row r="121" spans="1:26" x14ac:dyDescent="0.25">
      <c r="A121" s="21" t="s">
        <v>641</v>
      </c>
      <c r="B121" s="22" t="s">
        <v>642</v>
      </c>
      <c r="C121" s="22">
        <v>2022</v>
      </c>
      <c r="D121" s="22" t="s">
        <v>643</v>
      </c>
      <c r="E121" s="22">
        <v>27</v>
      </c>
      <c r="F121" s="22">
        <v>3</v>
      </c>
      <c r="G121" s="22" t="s">
        <v>644</v>
      </c>
      <c r="H121" s="22">
        <v>4301</v>
      </c>
      <c r="I121" s="22" t="s">
        <v>645</v>
      </c>
      <c r="J121" s="24" t="str">
        <f t="shared" si="8"/>
        <v>{Gwalani, 2022 #4301}</v>
      </c>
      <c r="K121" s="9" t="s">
        <v>67</v>
      </c>
      <c r="L121" s="15" t="str">
        <f t="shared" si="9"/>
        <v>Link</v>
      </c>
      <c r="M121" s="16" t="str">
        <f t="shared" si="10"/>
        <v/>
      </c>
      <c r="N121" s="4" t="s">
        <v>68</v>
      </c>
      <c r="O121" s="15" t="str">
        <f t="shared" si="11"/>
        <v>PDF</v>
      </c>
      <c r="P121" s="8" t="s">
        <v>69</v>
      </c>
      <c r="Q121" s="46" t="s">
        <v>13</v>
      </c>
      <c r="R121" s="46" t="s">
        <v>80</v>
      </c>
      <c r="S121" s="75" t="s">
        <v>646</v>
      </c>
      <c r="T121" s="15" t="str">
        <f t="shared" si="12"/>
        <v>PDF</v>
      </c>
      <c r="U121" s="8" t="s">
        <v>72</v>
      </c>
      <c r="V121" s="3" t="s">
        <v>13</v>
      </c>
      <c r="W121" s="3" t="s">
        <v>80</v>
      </c>
      <c r="Y121" s="51" t="str">
        <f t="shared" si="15"/>
        <v>Exclude</v>
      </c>
      <c r="Z121" s="26" t="str">
        <f t="shared" si="14"/>
        <v>1. No relevant information</v>
      </c>
    </row>
    <row r="122" spans="1:26" x14ac:dyDescent="0.25">
      <c r="A122" s="21" t="s">
        <v>647</v>
      </c>
      <c r="B122" s="22" t="s">
        <v>648</v>
      </c>
      <c r="C122" s="22">
        <v>2025</v>
      </c>
      <c r="D122" s="22" t="s">
        <v>229</v>
      </c>
      <c r="E122" s="22">
        <v>25</v>
      </c>
      <c r="F122" s="22">
        <v>10</v>
      </c>
      <c r="H122" s="22">
        <v>4302</v>
      </c>
      <c r="I122" s="22" t="s">
        <v>649</v>
      </c>
      <c r="J122" s="24" t="str">
        <f t="shared" si="8"/>
        <v>{Haley, 2025 #4302}</v>
      </c>
      <c r="K122" s="9" t="s">
        <v>67</v>
      </c>
      <c r="L122" s="15" t="str">
        <f t="shared" si="9"/>
        <v>Link</v>
      </c>
      <c r="M122" s="16" t="str">
        <f t="shared" si="10"/>
        <v/>
      </c>
      <c r="N122" s="4" t="s">
        <v>68</v>
      </c>
      <c r="O122" s="15" t="str">
        <f t="shared" si="11"/>
        <v>PDF</v>
      </c>
      <c r="P122" s="8" t="s">
        <v>69</v>
      </c>
      <c r="Q122" s="46" t="s">
        <v>13</v>
      </c>
      <c r="R122" s="46" t="s">
        <v>78</v>
      </c>
      <c r="S122" s="75" t="s">
        <v>650</v>
      </c>
      <c r="T122" s="15" t="str">
        <f t="shared" si="12"/>
        <v>PDF</v>
      </c>
      <c r="U122" s="8" t="s">
        <v>72</v>
      </c>
      <c r="V122" s="3" t="s">
        <v>13</v>
      </c>
      <c r="W122" s="3" t="s">
        <v>78</v>
      </c>
      <c r="Y122" s="51" t="str">
        <f t="shared" si="15"/>
        <v>Exclude</v>
      </c>
      <c r="Z122" s="26" t="str">
        <f t="shared" si="14"/>
        <v>3. Wrong setting</v>
      </c>
    </row>
    <row r="123" spans="1:26" x14ac:dyDescent="0.25">
      <c r="A123" s="21" t="s">
        <v>651</v>
      </c>
      <c r="B123" s="22" t="s">
        <v>652</v>
      </c>
      <c r="C123" s="22">
        <v>2021</v>
      </c>
      <c r="D123" s="22" t="s">
        <v>653</v>
      </c>
      <c r="E123" s="22">
        <v>21</v>
      </c>
      <c r="F123" s="22">
        <v>1</v>
      </c>
      <c r="G123" s="22">
        <v>285</v>
      </c>
      <c r="H123" s="22">
        <v>4047</v>
      </c>
      <c r="I123" s="22" t="s">
        <v>654</v>
      </c>
      <c r="J123" s="24" t="str">
        <f t="shared" si="8"/>
        <v>{Hamel, 2021 #4047}</v>
      </c>
      <c r="K123" s="9" t="s">
        <v>67</v>
      </c>
      <c r="L123" s="15" t="str">
        <f t="shared" si="9"/>
        <v>Link</v>
      </c>
      <c r="M123" s="16" t="str">
        <f t="shared" si="10"/>
        <v/>
      </c>
      <c r="N123" s="4" t="s">
        <v>68</v>
      </c>
      <c r="O123" s="15" t="str">
        <f t="shared" si="11"/>
        <v>PDF</v>
      </c>
      <c r="P123" s="8" t="s">
        <v>69</v>
      </c>
      <c r="Q123" s="46" t="s">
        <v>11</v>
      </c>
      <c r="S123" s="75" t="s">
        <v>356</v>
      </c>
      <c r="T123" s="15" t="str">
        <f t="shared" si="12"/>
        <v>PDF</v>
      </c>
      <c r="U123" s="8" t="s">
        <v>72</v>
      </c>
      <c r="V123" s="3" t="s">
        <v>11</v>
      </c>
      <c r="W123" s="46"/>
      <c r="Y123" s="51" t="str">
        <f t="shared" si="15"/>
        <v>Include</v>
      </c>
      <c r="Z123" s="26" t="str">
        <f t="shared" si="14"/>
        <v/>
      </c>
    </row>
    <row r="124" spans="1:26" x14ac:dyDescent="0.25">
      <c r="A124" s="21" t="s">
        <v>655</v>
      </c>
      <c r="B124" s="22" t="s">
        <v>656</v>
      </c>
      <c r="C124" s="22">
        <v>2022</v>
      </c>
      <c r="D124" s="22" t="s">
        <v>657</v>
      </c>
      <c r="E124" s="22">
        <v>8</v>
      </c>
      <c r="F124" s="22">
        <v>4</v>
      </c>
      <c r="G124" s="22" t="s">
        <v>658</v>
      </c>
      <c r="H124" s="22">
        <v>4048</v>
      </c>
      <c r="I124" s="22" t="s">
        <v>659</v>
      </c>
      <c r="J124" s="24" t="str">
        <f t="shared" si="8"/>
        <v>{Han, 2022 #4048}</v>
      </c>
      <c r="K124" s="9" t="s">
        <v>67</v>
      </c>
      <c r="L124" s="15" t="str">
        <f t="shared" si="9"/>
        <v>Link</v>
      </c>
      <c r="M124" s="16" t="str">
        <f t="shared" si="10"/>
        <v/>
      </c>
      <c r="N124" s="4" t="s">
        <v>68</v>
      </c>
      <c r="O124" s="15" t="str">
        <f t="shared" si="11"/>
        <v>PDF</v>
      </c>
      <c r="P124" s="8" t="s">
        <v>69</v>
      </c>
      <c r="Q124" s="46" t="s">
        <v>13</v>
      </c>
      <c r="R124" s="46" t="s">
        <v>78</v>
      </c>
      <c r="S124" s="75" t="s">
        <v>612</v>
      </c>
      <c r="T124" s="15" t="str">
        <f t="shared" si="12"/>
        <v>PDF</v>
      </c>
      <c r="U124" s="8" t="s">
        <v>72</v>
      </c>
      <c r="V124" s="3" t="s">
        <v>13</v>
      </c>
      <c r="W124" s="3" t="s">
        <v>78</v>
      </c>
      <c r="Y124" s="51" t="str">
        <f t="shared" si="15"/>
        <v>Exclude</v>
      </c>
      <c r="Z124" s="26" t="str">
        <f t="shared" si="14"/>
        <v>3. Wrong setting</v>
      </c>
    </row>
    <row r="125" spans="1:26" x14ac:dyDescent="0.25">
      <c r="A125" s="21" t="s">
        <v>660</v>
      </c>
      <c r="B125" s="22" t="s">
        <v>661</v>
      </c>
      <c r="C125" s="22">
        <v>2020</v>
      </c>
      <c r="D125" s="22" t="s">
        <v>662</v>
      </c>
      <c r="E125" s="22">
        <v>78</v>
      </c>
      <c r="G125" s="22">
        <v>55</v>
      </c>
      <c r="H125" s="22">
        <v>4049</v>
      </c>
      <c r="I125" s="22" t="s">
        <v>663</v>
      </c>
      <c r="J125" s="24" t="str">
        <f t="shared" si="8"/>
        <v>{Haneef, 2020 #4049}</v>
      </c>
      <c r="K125" s="9" t="s">
        <v>67</v>
      </c>
      <c r="L125" s="15" t="str">
        <f t="shared" si="9"/>
        <v>Link</v>
      </c>
      <c r="M125" s="16" t="str">
        <f t="shared" si="10"/>
        <v/>
      </c>
      <c r="N125" s="4" t="s">
        <v>68</v>
      </c>
      <c r="O125" s="15" t="str">
        <f t="shared" si="11"/>
        <v>PDF</v>
      </c>
      <c r="P125" s="8" t="s">
        <v>69</v>
      </c>
      <c r="Q125" s="46" t="s">
        <v>13</v>
      </c>
      <c r="R125" s="46" t="s">
        <v>80</v>
      </c>
      <c r="T125" s="15" t="str">
        <f t="shared" si="12"/>
        <v>PDF</v>
      </c>
      <c r="U125" s="8" t="s">
        <v>72</v>
      </c>
      <c r="V125" s="3" t="s">
        <v>13</v>
      </c>
      <c r="W125" s="46" t="s">
        <v>80</v>
      </c>
      <c r="Y125" s="51" t="str">
        <f t="shared" si="15"/>
        <v>Exclude</v>
      </c>
      <c r="Z125" s="26" t="str">
        <f t="shared" si="14"/>
        <v>1. No relevant information</v>
      </c>
    </row>
    <row r="126" spans="1:26" x14ac:dyDescent="0.25">
      <c r="A126" s="21" t="s">
        <v>664</v>
      </c>
      <c r="B126" s="22" t="s">
        <v>665</v>
      </c>
      <c r="C126" s="22">
        <v>2024</v>
      </c>
      <c r="D126" s="22" t="s">
        <v>666</v>
      </c>
      <c r="E126" s="22">
        <v>23</v>
      </c>
      <c r="F126" s="22">
        <v>1</v>
      </c>
      <c r="G126" s="22" t="s">
        <v>667</v>
      </c>
      <c r="H126" s="22">
        <v>4050</v>
      </c>
      <c r="I126" s="22" t="s">
        <v>668</v>
      </c>
      <c r="J126" s="24" t="str">
        <f t="shared" si="8"/>
        <v>{Harrison, 2024 #4050}</v>
      </c>
      <c r="K126" s="9" t="s">
        <v>67</v>
      </c>
      <c r="L126" s="15" t="str">
        <f t="shared" si="9"/>
        <v>Link</v>
      </c>
      <c r="M126" s="16" t="str">
        <f t="shared" si="10"/>
        <v/>
      </c>
      <c r="N126" s="4" t="s">
        <v>68</v>
      </c>
      <c r="O126" s="15" t="str">
        <f t="shared" si="11"/>
        <v>PDF</v>
      </c>
      <c r="P126" s="8" t="s">
        <v>69</v>
      </c>
      <c r="Q126" s="46" t="s">
        <v>13</v>
      </c>
      <c r="R126" s="46" t="s">
        <v>80</v>
      </c>
      <c r="T126" s="15" t="str">
        <f t="shared" si="12"/>
        <v>PDF</v>
      </c>
      <c r="U126" s="8" t="s">
        <v>72</v>
      </c>
      <c r="V126" s="3" t="s">
        <v>13</v>
      </c>
      <c r="W126" s="46" t="s">
        <v>80</v>
      </c>
      <c r="Y126" s="51" t="str">
        <f t="shared" si="15"/>
        <v>Exclude</v>
      </c>
      <c r="Z126" s="26" t="str">
        <f t="shared" si="14"/>
        <v>1. No relevant information</v>
      </c>
    </row>
    <row r="127" spans="1:26" x14ac:dyDescent="0.25">
      <c r="A127" s="21" t="s">
        <v>669</v>
      </c>
      <c r="B127" s="22" t="s">
        <v>670</v>
      </c>
      <c r="C127" s="22">
        <v>2023</v>
      </c>
      <c r="D127" s="22" t="s">
        <v>200</v>
      </c>
      <c r="E127" s="22">
        <v>6</v>
      </c>
      <c r="G127" s="22">
        <v>1166426</v>
      </c>
      <c r="H127" s="22">
        <v>4051</v>
      </c>
      <c r="I127" s="22" t="s">
        <v>671</v>
      </c>
      <c r="J127" s="24" t="str">
        <f t="shared" si="8"/>
        <v>{Hartung, 2023 #4051}</v>
      </c>
      <c r="K127" s="9" t="s">
        <v>67</v>
      </c>
      <c r="L127" s="15" t="str">
        <f t="shared" si="9"/>
        <v>Link</v>
      </c>
      <c r="M127" s="16" t="str">
        <f t="shared" si="10"/>
        <v/>
      </c>
      <c r="N127" s="4" t="s">
        <v>68</v>
      </c>
      <c r="O127" s="15" t="str">
        <f t="shared" si="11"/>
        <v>PDF</v>
      </c>
      <c r="P127" s="8" t="s">
        <v>69</v>
      </c>
      <c r="Q127" s="46" t="s">
        <v>13</v>
      </c>
      <c r="R127" s="46" t="s">
        <v>80</v>
      </c>
      <c r="T127" s="15" t="str">
        <f t="shared" si="12"/>
        <v>PDF</v>
      </c>
      <c r="U127" s="8" t="s">
        <v>72</v>
      </c>
      <c r="V127" s="3" t="s">
        <v>13</v>
      </c>
      <c r="W127" s="46" t="s">
        <v>80</v>
      </c>
      <c r="Y127" s="51" t="str">
        <f t="shared" si="15"/>
        <v>Exclude</v>
      </c>
      <c r="Z127" s="26" t="str">
        <f t="shared" si="14"/>
        <v>1. No relevant information</v>
      </c>
    </row>
    <row r="128" spans="1:26" x14ac:dyDescent="0.25">
      <c r="A128" s="21" t="s">
        <v>672</v>
      </c>
      <c r="B128" s="22" t="s">
        <v>673</v>
      </c>
      <c r="C128" s="22">
        <v>2025</v>
      </c>
      <c r="D128" s="22" t="s">
        <v>264</v>
      </c>
      <c r="E128" s="22">
        <v>115</v>
      </c>
      <c r="F128" s="22">
        <v>2</v>
      </c>
      <c r="G128" s="22" t="s">
        <v>674</v>
      </c>
      <c r="H128" s="22">
        <v>4052</v>
      </c>
      <c r="I128" s="22" t="s">
        <v>675</v>
      </c>
      <c r="J128" s="24" t="str">
        <f t="shared" si="8"/>
        <v>{Hattab, 2025 #4052}</v>
      </c>
      <c r="K128" s="9" t="s">
        <v>67</v>
      </c>
      <c r="L128" s="15" t="str">
        <f t="shared" si="9"/>
        <v>Link</v>
      </c>
      <c r="M128" s="16" t="str">
        <f t="shared" si="10"/>
        <v/>
      </c>
      <c r="N128" s="4" t="s">
        <v>68</v>
      </c>
      <c r="O128" s="15" t="str">
        <f t="shared" si="11"/>
        <v>PDF</v>
      </c>
      <c r="P128" s="8" t="s">
        <v>69</v>
      </c>
      <c r="Q128" s="46" t="s">
        <v>11</v>
      </c>
      <c r="S128" s="75" t="s">
        <v>676</v>
      </c>
      <c r="T128" s="15" t="str">
        <f t="shared" si="12"/>
        <v>PDF</v>
      </c>
      <c r="U128" s="8" t="s">
        <v>72</v>
      </c>
      <c r="V128" s="3" t="s">
        <v>11</v>
      </c>
      <c r="Y128" s="51" t="str">
        <f t="shared" si="15"/>
        <v>Include</v>
      </c>
      <c r="Z128" s="26" t="str">
        <f t="shared" si="14"/>
        <v/>
      </c>
    </row>
    <row r="129" spans="1:26" x14ac:dyDescent="0.25">
      <c r="A129" s="21" t="s">
        <v>677</v>
      </c>
      <c r="B129" s="22" t="s">
        <v>678</v>
      </c>
      <c r="C129" s="22">
        <v>2023</v>
      </c>
      <c r="D129" s="22" t="s">
        <v>679</v>
      </c>
      <c r="E129" s="22">
        <v>28</v>
      </c>
      <c r="F129" s="22">
        <v>45</v>
      </c>
      <c r="H129" s="22">
        <v>4053</v>
      </c>
      <c r="I129" s="22" t="s">
        <v>680</v>
      </c>
      <c r="J129" s="24" t="str">
        <f t="shared" si="8"/>
        <v>{Hocking, 2023 #4053}</v>
      </c>
      <c r="K129" s="9" t="s">
        <v>67</v>
      </c>
      <c r="L129" s="15" t="str">
        <f t="shared" si="9"/>
        <v>Link</v>
      </c>
      <c r="M129" s="16" t="str">
        <f t="shared" si="10"/>
        <v/>
      </c>
      <c r="N129" s="4" t="s">
        <v>68</v>
      </c>
      <c r="O129" s="15" t="str">
        <f t="shared" si="11"/>
        <v>PDF</v>
      </c>
      <c r="P129" s="8" t="s">
        <v>69</v>
      </c>
      <c r="Q129" s="46" t="s">
        <v>13</v>
      </c>
      <c r="R129" s="46" t="s">
        <v>80</v>
      </c>
      <c r="T129" s="15" t="str">
        <f t="shared" si="12"/>
        <v>PDF</v>
      </c>
      <c r="U129" s="8" t="s">
        <v>72</v>
      </c>
      <c r="V129" s="3" t="s">
        <v>13</v>
      </c>
      <c r="W129" s="3" t="s">
        <v>80</v>
      </c>
      <c r="Y129" s="51" t="str">
        <f t="shared" si="15"/>
        <v>Exclude</v>
      </c>
      <c r="Z129" s="26" t="str">
        <f t="shared" si="14"/>
        <v>1. No relevant information</v>
      </c>
    </row>
    <row r="130" spans="1:26" x14ac:dyDescent="0.25">
      <c r="A130" s="21" t="s">
        <v>681</v>
      </c>
      <c r="B130" s="22" t="s">
        <v>682</v>
      </c>
      <c r="C130" s="22">
        <v>2024</v>
      </c>
      <c r="D130" s="22" t="s">
        <v>264</v>
      </c>
      <c r="E130" s="22">
        <v>114</v>
      </c>
      <c r="F130" s="22">
        <v>6</v>
      </c>
      <c r="G130" s="22" t="s">
        <v>683</v>
      </c>
      <c r="H130" s="22">
        <v>4054</v>
      </c>
      <c r="I130" s="22" t="s">
        <v>684</v>
      </c>
      <c r="J130" s="24" t="str">
        <f t="shared" ref="J130:J193" si="16">IF(A130&lt;&gt;"",_xlfn.CONCAT("{",IF(ISERROR(FIND(",",A130))=FALSE,LEFT(A130,FIND(",",A130)-1),A130),", ",C130," #",H130,"}"),"")</f>
        <v>{Hodge, 2024 #4054}</v>
      </c>
      <c r="K130" s="9" t="s">
        <v>67</v>
      </c>
      <c r="L130" s="15" t="str">
        <f t="shared" ref="L130:L193" si="17">IF(LEFT(I130,2)="10",HYPERLINK(_xlfn.CONCAT("https://doi.org/",I130),"Link"),IF(I130="","",HYPERLINK(I130,"Link")))</f>
        <v>Link</v>
      </c>
      <c r="M130" s="16" t="str">
        <f t="shared" ref="M130:M193" si="18">IF(A130&lt;&gt;"",IF(K130="No",_xlfn.CONCAT(IF(ISERROR(FIND(",",A130))=FALSE,LEFT(A130,FIND(",",A130)-1),A130),"-",C130,"-",H130),""),"")</f>
        <v/>
      </c>
      <c r="N130" s="4" t="s">
        <v>68</v>
      </c>
      <c r="O130" s="15" t="str">
        <f t="shared" ref="O130:O193" si="19">IF(K130="Yes",IF(P130&lt;&gt;"",HYPERLINK(_xlfn.CONCAT(VLOOKUP(P130,AE:AF,2,FALSE),"\",IF(ISERROR(FIND(",",A130))=FALSE,LEFT(A130,FIND(",",A130)-1),A130),"-",C130,"-",H130,".pdf"),"PDF"),""),"")</f>
        <v>PDF</v>
      </c>
      <c r="P130" s="8" t="s">
        <v>69</v>
      </c>
      <c r="Q130" s="46" t="s">
        <v>13</v>
      </c>
      <c r="R130" s="46" t="s">
        <v>80</v>
      </c>
      <c r="S130" s="75" t="s">
        <v>685</v>
      </c>
      <c r="T130" s="15" t="str">
        <f t="shared" ref="T130:T193" si="20">IF(K130="Yes",IF(U130&lt;&gt;"",HYPERLINK(_xlfn.CONCAT(VLOOKUP(U130,AE:AF,2,FALSE),"\",IF(ISERROR(FIND(",",A130))=FALSE,LEFT(A130,FIND(",",A130)-1),A130),"-",C130,"-",H130,".pdf"),"PDF"),""),"")</f>
        <v>PDF</v>
      </c>
      <c r="U130" s="8" t="s">
        <v>72</v>
      </c>
      <c r="V130" s="3" t="s">
        <v>13</v>
      </c>
      <c r="W130" s="3" t="s">
        <v>80</v>
      </c>
      <c r="Y130" s="51" t="str">
        <f t="shared" si="15"/>
        <v>Exclude</v>
      </c>
      <c r="Z130" s="26" t="str">
        <f t="shared" ref="Z130:Z193" si="21">IF(Y130="Exclude",R130,"")</f>
        <v>1. No relevant information</v>
      </c>
    </row>
    <row r="131" spans="1:26" x14ac:dyDescent="0.25">
      <c r="A131" s="21" t="s">
        <v>686</v>
      </c>
      <c r="B131" s="22" t="s">
        <v>687</v>
      </c>
      <c r="C131" s="22">
        <v>2024</v>
      </c>
      <c r="D131" s="22" t="s">
        <v>688</v>
      </c>
      <c r="E131" s="22">
        <v>111</v>
      </c>
      <c r="G131" s="22" t="s">
        <v>689</v>
      </c>
      <c r="H131" s="22">
        <v>4055</v>
      </c>
      <c r="I131" s="22" t="s">
        <v>690</v>
      </c>
      <c r="J131" s="24" t="str">
        <f t="shared" si="16"/>
        <v>{Holliday, 2024 #4055}</v>
      </c>
      <c r="K131" s="9" t="s">
        <v>67</v>
      </c>
      <c r="L131" s="15" t="str">
        <f t="shared" si="17"/>
        <v>Link</v>
      </c>
      <c r="M131" s="16" t="str">
        <f t="shared" si="18"/>
        <v/>
      </c>
      <c r="N131" s="4" t="s">
        <v>68</v>
      </c>
      <c r="O131" s="15" t="str">
        <f t="shared" si="19"/>
        <v>PDF</v>
      </c>
      <c r="P131" s="8" t="s">
        <v>69</v>
      </c>
      <c r="Q131" s="46" t="s">
        <v>13</v>
      </c>
      <c r="R131" s="46" t="s">
        <v>98</v>
      </c>
      <c r="S131" s="75" t="s">
        <v>552</v>
      </c>
      <c r="T131" s="15" t="str">
        <f t="shared" si="20"/>
        <v>PDF</v>
      </c>
      <c r="U131" s="8" t="s">
        <v>72</v>
      </c>
      <c r="V131" s="3" t="s">
        <v>13</v>
      </c>
      <c r="W131" s="3" t="s">
        <v>98</v>
      </c>
      <c r="Y131" s="51" t="str">
        <f t="shared" si="15"/>
        <v>Exclude</v>
      </c>
      <c r="Z131" s="26" t="str">
        <f t="shared" si="21"/>
        <v>4. Wrong study type</v>
      </c>
    </row>
    <row r="132" spans="1:26" x14ac:dyDescent="0.25">
      <c r="A132" s="21" t="s">
        <v>691</v>
      </c>
      <c r="B132" s="22" t="s">
        <v>692</v>
      </c>
      <c r="C132" s="22">
        <v>2022</v>
      </c>
      <c r="D132" s="22" t="s">
        <v>200</v>
      </c>
      <c r="E132" s="22">
        <v>5</v>
      </c>
      <c r="G132" s="22">
        <v>859700</v>
      </c>
      <c r="H132" s="22">
        <v>4308</v>
      </c>
      <c r="I132" s="22" t="s">
        <v>693</v>
      </c>
      <c r="J132" s="24" t="str">
        <f t="shared" si="16"/>
        <v>{Homayouni, 2022 #4308}</v>
      </c>
      <c r="K132" s="9" t="s">
        <v>67</v>
      </c>
      <c r="L132" s="15" t="str">
        <f t="shared" si="17"/>
        <v>Link</v>
      </c>
      <c r="M132" s="16" t="str">
        <f t="shared" si="18"/>
        <v/>
      </c>
      <c r="N132" s="4" t="s">
        <v>68</v>
      </c>
      <c r="O132" s="15" t="str">
        <f t="shared" si="19"/>
        <v>PDF</v>
      </c>
      <c r="P132" s="8" t="s">
        <v>69</v>
      </c>
      <c r="Q132" s="46" t="s">
        <v>13</v>
      </c>
      <c r="R132" s="46" t="s">
        <v>80</v>
      </c>
      <c r="T132" s="15" t="str">
        <f t="shared" si="20"/>
        <v>PDF</v>
      </c>
      <c r="U132" s="8" t="s">
        <v>72</v>
      </c>
      <c r="V132" s="3" t="s">
        <v>13</v>
      </c>
      <c r="W132" s="3" t="s">
        <v>80</v>
      </c>
      <c r="Y132" s="51" t="str">
        <f t="shared" si="15"/>
        <v>Exclude</v>
      </c>
      <c r="Z132" s="26" t="str">
        <f t="shared" si="21"/>
        <v>1. No relevant information</v>
      </c>
    </row>
    <row r="133" spans="1:26" x14ac:dyDescent="0.25">
      <c r="A133" s="21" t="s">
        <v>694</v>
      </c>
      <c r="B133" s="22" t="s">
        <v>695</v>
      </c>
      <c r="C133" s="22">
        <v>2023</v>
      </c>
      <c r="D133" s="22" t="s">
        <v>368</v>
      </c>
      <c r="E133" s="22">
        <v>6</v>
      </c>
      <c r="G133" s="22">
        <v>1156811</v>
      </c>
      <c r="H133" s="22">
        <v>4056</v>
      </c>
      <c r="I133" s="22" t="s">
        <v>696</v>
      </c>
      <c r="J133" s="24" t="str">
        <f t="shared" si="16"/>
        <v>{Homayouni, 2023 #4056}</v>
      </c>
      <c r="K133" s="9" t="s">
        <v>67</v>
      </c>
      <c r="L133" s="15" t="str">
        <f t="shared" si="17"/>
        <v>Link</v>
      </c>
      <c r="M133" s="16" t="str">
        <f t="shared" si="18"/>
        <v/>
      </c>
      <c r="N133" s="4" t="s">
        <v>68</v>
      </c>
      <c r="O133" s="15" t="str">
        <f t="shared" si="19"/>
        <v>PDF</v>
      </c>
      <c r="P133" s="8" t="s">
        <v>69</v>
      </c>
      <c r="Q133" s="46" t="s">
        <v>13</v>
      </c>
      <c r="R133" s="46" t="s">
        <v>80</v>
      </c>
      <c r="T133" s="15" t="str">
        <f t="shared" si="20"/>
        <v>PDF</v>
      </c>
      <c r="U133" s="8" t="s">
        <v>72</v>
      </c>
      <c r="V133" s="3" t="s">
        <v>13</v>
      </c>
      <c r="W133" s="3" t="s">
        <v>80</v>
      </c>
      <c r="Y133" s="51" t="str">
        <f t="shared" si="15"/>
        <v>Exclude</v>
      </c>
      <c r="Z133" s="26" t="str">
        <f t="shared" si="21"/>
        <v>1. No relevant information</v>
      </c>
    </row>
    <row r="134" spans="1:26" x14ac:dyDescent="0.25">
      <c r="A134" s="21" t="s">
        <v>697</v>
      </c>
      <c r="B134" s="22" t="s">
        <v>698</v>
      </c>
      <c r="C134" s="22">
        <v>2023</v>
      </c>
      <c r="D134" s="22" t="s">
        <v>699</v>
      </c>
      <c r="E134" s="22">
        <v>248</v>
      </c>
      <c r="F134" s="22">
        <v>21</v>
      </c>
      <c r="G134" s="22" t="s">
        <v>700</v>
      </c>
      <c r="H134" s="22">
        <v>4057</v>
      </c>
      <c r="I134" s="22" t="s">
        <v>701</v>
      </c>
      <c r="J134" s="24" t="str">
        <f t="shared" si="16"/>
        <v>{Hong, 2023 #4057}</v>
      </c>
      <c r="K134" s="9" t="s">
        <v>67</v>
      </c>
      <c r="L134" s="15" t="str">
        <f t="shared" si="17"/>
        <v>Link</v>
      </c>
      <c r="M134" s="16" t="str">
        <f t="shared" si="18"/>
        <v/>
      </c>
      <c r="N134" s="4" t="s">
        <v>68</v>
      </c>
      <c r="O134" s="15" t="str">
        <f t="shared" si="19"/>
        <v>PDF</v>
      </c>
      <c r="P134" s="8" t="s">
        <v>69</v>
      </c>
      <c r="Q134" s="46" t="s">
        <v>13</v>
      </c>
      <c r="R134" s="46" t="s">
        <v>80</v>
      </c>
      <c r="T134" s="15" t="str">
        <f t="shared" si="20"/>
        <v>PDF</v>
      </c>
      <c r="U134" s="8" t="s">
        <v>72</v>
      </c>
      <c r="V134" s="3" t="s">
        <v>13</v>
      </c>
      <c r="W134" s="3" t="s">
        <v>80</v>
      </c>
      <c r="Y134" s="51" t="str">
        <f t="shared" si="15"/>
        <v>Exclude</v>
      </c>
      <c r="Z134" s="26" t="str">
        <f t="shared" si="21"/>
        <v>1. No relevant information</v>
      </c>
    </row>
    <row r="135" spans="1:26" x14ac:dyDescent="0.25">
      <c r="A135" s="21" t="s">
        <v>697</v>
      </c>
      <c r="B135" s="22" t="s">
        <v>702</v>
      </c>
      <c r="C135" s="22">
        <v>2025</v>
      </c>
      <c r="D135" s="22" t="s">
        <v>699</v>
      </c>
      <c r="E135" s="22">
        <v>250</v>
      </c>
      <c r="G135" s="22">
        <v>10700</v>
      </c>
      <c r="H135" s="22">
        <v>4058</v>
      </c>
      <c r="I135" s="22" t="s">
        <v>703</v>
      </c>
      <c r="J135" s="24" t="str">
        <f t="shared" si="16"/>
        <v>{Hong, 2025 #4058}</v>
      </c>
      <c r="K135" s="9" t="s">
        <v>67</v>
      </c>
      <c r="L135" s="15" t="str">
        <f t="shared" si="17"/>
        <v>Link</v>
      </c>
      <c r="M135" s="16" t="str">
        <f t="shared" si="18"/>
        <v/>
      </c>
      <c r="N135" s="4" t="s">
        <v>68</v>
      </c>
      <c r="O135" s="15" t="str">
        <f t="shared" si="19"/>
        <v>PDF</v>
      </c>
      <c r="P135" s="8" t="s">
        <v>69</v>
      </c>
      <c r="Q135" s="46" t="s">
        <v>13</v>
      </c>
      <c r="R135" s="46" t="s">
        <v>80</v>
      </c>
      <c r="T135" s="15" t="str">
        <f t="shared" si="20"/>
        <v>PDF</v>
      </c>
      <c r="U135" s="8" t="s">
        <v>72</v>
      </c>
      <c r="V135" s="3" t="s">
        <v>13</v>
      </c>
      <c r="W135" s="3" t="s">
        <v>80</v>
      </c>
      <c r="Y135" s="51" t="str">
        <f t="shared" si="15"/>
        <v>Exclude</v>
      </c>
      <c r="Z135" s="26" t="str">
        <f t="shared" si="21"/>
        <v>1. No relevant information</v>
      </c>
    </row>
    <row r="136" spans="1:26" x14ac:dyDescent="0.25">
      <c r="A136" s="21" t="s">
        <v>704</v>
      </c>
      <c r="B136" s="22" t="s">
        <v>705</v>
      </c>
      <c r="C136" s="22">
        <v>2025</v>
      </c>
      <c r="D136" s="22" t="s">
        <v>706</v>
      </c>
      <c r="E136" s="22">
        <v>45</v>
      </c>
      <c r="F136" s="22">
        <v>1</v>
      </c>
      <c r="G136" s="22" t="s">
        <v>707</v>
      </c>
      <c r="H136" s="22">
        <v>4059</v>
      </c>
      <c r="I136" s="22" t="s">
        <v>708</v>
      </c>
      <c r="J136" s="24" t="str">
        <f t="shared" si="16"/>
        <v>{Hossain, 2025 #4059}</v>
      </c>
      <c r="K136" s="9" t="s">
        <v>67</v>
      </c>
      <c r="L136" s="15" t="str">
        <f t="shared" si="17"/>
        <v>Link</v>
      </c>
      <c r="M136" s="16" t="str">
        <f t="shared" si="18"/>
        <v/>
      </c>
      <c r="N136" s="4" t="s">
        <v>68</v>
      </c>
      <c r="O136" s="15" t="str">
        <f t="shared" si="19"/>
        <v>PDF</v>
      </c>
      <c r="P136" s="8" t="s">
        <v>69</v>
      </c>
      <c r="Q136" s="46" t="s">
        <v>13</v>
      </c>
      <c r="R136" s="46" t="s">
        <v>80</v>
      </c>
      <c r="T136" s="15" t="str">
        <f t="shared" si="20"/>
        <v>PDF</v>
      </c>
      <c r="U136" s="8" t="s">
        <v>72</v>
      </c>
      <c r="V136" s="3" t="s">
        <v>13</v>
      </c>
      <c r="W136" s="46" t="s">
        <v>80</v>
      </c>
      <c r="Y136" s="51" t="str">
        <f t="shared" si="15"/>
        <v>Exclude</v>
      </c>
      <c r="Z136" s="26" t="str">
        <f t="shared" si="21"/>
        <v>1. No relevant information</v>
      </c>
    </row>
    <row r="137" spans="1:26" x14ac:dyDescent="0.25">
      <c r="A137" s="21" t="s">
        <v>709</v>
      </c>
      <c r="B137" s="22" t="s">
        <v>710</v>
      </c>
      <c r="C137" s="22">
        <v>2024</v>
      </c>
      <c r="D137" s="22" t="s">
        <v>633</v>
      </c>
      <c r="E137" s="22">
        <v>24</v>
      </c>
      <c r="F137" s="22">
        <v>1</v>
      </c>
      <c r="H137" s="22">
        <v>4060</v>
      </c>
      <c r="I137" s="22" t="s">
        <v>711</v>
      </c>
      <c r="J137" s="24" t="str">
        <f t="shared" si="16"/>
        <v>{Houdou, 2024 #4060}</v>
      </c>
      <c r="K137" s="9" t="s">
        <v>67</v>
      </c>
      <c r="L137" s="15" t="str">
        <f t="shared" si="17"/>
        <v>Link</v>
      </c>
      <c r="M137" s="16" t="str">
        <f t="shared" si="18"/>
        <v/>
      </c>
      <c r="N137" s="4" t="s">
        <v>68</v>
      </c>
      <c r="O137" s="15" t="str">
        <f t="shared" si="19"/>
        <v>PDF</v>
      </c>
      <c r="P137" s="8" t="s">
        <v>69</v>
      </c>
      <c r="Q137" s="46" t="s">
        <v>13</v>
      </c>
      <c r="R137" s="46" t="s">
        <v>78</v>
      </c>
      <c r="S137" s="75" t="s">
        <v>612</v>
      </c>
      <c r="T137" s="15" t="str">
        <f t="shared" si="20"/>
        <v>PDF</v>
      </c>
      <c r="U137" s="8" t="s">
        <v>72</v>
      </c>
      <c r="V137" s="3" t="s">
        <v>13</v>
      </c>
      <c r="W137" s="46" t="s">
        <v>78</v>
      </c>
      <c r="Y137" s="51" t="str">
        <f t="shared" si="15"/>
        <v>Exclude</v>
      </c>
      <c r="Z137" s="26" t="str">
        <f t="shared" si="21"/>
        <v>3. Wrong setting</v>
      </c>
    </row>
    <row r="138" spans="1:26" x14ac:dyDescent="0.25">
      <c r="A138" s="21" t="s">
        <v>712</v>
      </c>
      <c r="B138" s="22" t="s">
        <v>713</v>
      </c>
      <c r="C138" s="22">
        <v>2009</v>
      </c>
      <c r="D138" s="22" t="s">
        <v>714</v>
      </c>
      <c r="E138" s="22">
        <v>43</v>
      </c>
      <c r="F138" s="22">
        <v>35</v>
      </c>
      <c r="G138" s="22" t="s">
        <v>715</v>
      </c>
      <c r="H138" s="22">
        <v>4061</v>
      </c>
      <c r="I138" s="22" t="s">
        <v>716</v>
      </c>
      <c r="J138" s="24" t="str">
        <f t="shared" si="16"/>
        <v>{Hrust, 2009 #4061}</v>
      </c>
      <c r="K138" s="9" t="s">
        <v>67</v>
      </c>
      <c r="L138" s="15" t="str">
        <f t="shared" si="17"/>
        <v>Link</v>
      </c>
      <c r="M138" s="16" t="str">
        <f t="shared" si="18"/>
        <v/>
      </c>
      <c r="N138" s="4" t="s">
        <v>68</v>
      </c>
      <c r="O138" s="15" t="str">
        <f t="shared" si="19"/>
        <v>PDF</v>
      </c>
      <c r="P138" s="8" t="s">
        <v>69</v>
      </c>
      <c r="Q138" s="46" t="s">
        <v>13</v>
      </c>
      <c r="R138" s="46" t="s">
        <v>78</v>
      </c>
      <c r="S138" s="75" t="s">
        <v>612</v>
      </c>
      <c r="T138" s="15" t="str">
        <f t="shared" si="20"/>
        <v>PDF</v>
      </c>
      <c r="U138" s="8" t="s">
        <v>72</v>
      </c>
      <c r="V138" s="3" t="s">
        <v>13</v>
      </c>
      <c r="W138" s="46" t="s">
        <v>78</v>
      </c>
      <c r="Y138" s="51" t="str">
        <f t="shared" si="15"/>
        <v>Exclude</v>
      </c>
      <c r="Z138" s="26" t="str">
        <f t="shared" si="21"/>
        <v>3. Wrong setting</v>
      </c>
    </row>
    <row r="139" spans="1:26" x14ac:dyDescent="0.25">
      <c r="A139" s="21" t="s">
        <v>717</v>
      </c>
      <c r="B139" s="22" t="s">
        <v>718</v>
      </c>
      <c r="C139" s="22">
        <v>2025</v>
      </c>
      <c r="D139" s="22" t="s">
        <v>719</v>
      </c>
      <c r="E139" s="22">
        <v>9</v>
      </c>
      <c r="F139" s="22">
        <v>3</v>
      </c>
      <c r="G139" s="22" t="s">
        <v>720</v>
      </c>
      <c r="H139" s="22">
        <v>4062</v>
      </c>
      <c r="I139" s="22" t="s">
        <v>721</v>
      </c>
      <c r="J139" s="24" t="str">
        <f t="shared" si="16"/>
        <v>{Hung, 2025 #4062}</v>
      </c>
      <c r="K139" s="9" t="s">
        <v>67</v>
      </c>
      <c r="L139" s="15" t="str">
        <f t="shared" si="17"/>
        <v>Link</v>
      </c>
      <c r="M139" s="16" t="str">
        <f t="shared" si="18"/>
        <v/>
      </c>
      <c r="N139" s="4" t="s">
        <v>68</v>
      </c>
      <c r="O139" s="15" t="str">
        <f t="shared" si="19"/>
        <v>PDF</v>
      </c>
      <c r="P139" s="8" t="s">
        <v>69</v>
      </c>
      <c r="Q139" s="46" t="s">
        <v>13</v>
      </c>
      <c r="R139" s="46" t="s">
        <v>78</v>
      </c>
      <c r="S139" s="75" t="s">
        <v>612</v>
      </c>
      <c r="T139" s="15" t="str">
        <f t="shared" si="20"/>
        <v>PDF</v>
      </c>
      <c r="U139" s="8" t="s">
        <v>72</v>
      </c>
      <c r="V139" s="3" t="s">
        <v>13</v>
      </c>
      <c r="W139" s="46" t="s">
        <v>78</v>
      </c>
      <c r="Y139" s="51" t="str">
        <f t="shared" si="15"/>
        <v>Exclude</v>
      </c>
      <c r="Z139" s="26" t="str">
        <f t="shared" si="21"/>
        <v>3. Wrong setting</v>
      </c>
    </row>
    <row r="140" spans="1:26" x14ac:dyDescent="0.25">
      <c r="A140" s="21" t="s">
        <v>722</v>
      </c>
      <c r="B140" s="22" t="s">
        <v>723</v>
      </c>
      <c r="C140" s="22">
        <v>2024</v>
      </c>
      <c r="D140" s="22" t="s">
        <v>724</v>
      </c>
      <c r="E140" s="22">
        <v>21</v>
      </c>
      <c r="G140" s="22">
        <v>100575</v>
      </c>
      <c r="H140" s="22">
        <v>4063</v>
      </c>
      <c r="I140" s="22" t="s">
        <v>725</v>
      </c>
      <c r="J140" s="24" t="str">
        <f t="shared" si="16"/>
        <v>{Hyun Lim, 2024 #4063}</v>
      </c>
      <c r="K140" s="9" t="s">
        <v>67</v>
      </c>
      <c r="L140" s="15" t="str">
        <f t="shared" si="17"/>
        <v>Link</v>
      </c>
      <c r="M140" s="16" t="str">
        <f t="shared" si="18"/>
        <v/>
      </c>
      <c r="N140" s="4" t="s">
        <v>68</v>
      </c>
      <c r="O140" s="15" t="str">
        <f t="shared" si="19"/>
        <v>PDF</v>
      </c>
      <c r="P140" s="8" t="s">
        <v>69</v>
      </c>
      <c r="Q140" s="46" t="s">
        <v>11</v>
      </c>
      <c r="S140" s="75" t="s">
        <v>356</v>
      </c>
      <c r="T140" s="15" t="str">
        <f t="shared" si="20"/>
        <v>PDF</v>
      </c>
      <c r="U140" s="8" t="s">
        <v>72</v>
      </c>
      <c r="V140" s="3" t="s">
        <v>11</v>
      </c>
      <c r="Y140" s="51" t="str">
        <f t="shared" si="15"/>
        <v>Include</v>
      </c>
      <c r="Z140" s="26" t="str">
        <f t="shared" si="21"/>
        <v/>
      </c>
    </row>
    <row r="141" spans="1:26" x14ac:dyDescent="0.25">
      <c r="A141" s="21" t="s">
        <v>726</v>
      </c>
      <c r="B141" s="22" t="s">
        <v>727</v>
      </c>
      <c r="C141" s="22">
        <v>2024</v>
      </c>
      <c r="D141" s="22" t="s">
        <v>728</v>
      </c>
      <c r="E141" s="22">
        <v>29</v>
      </c>
      <c r="F141" s="22">
        <v>1</v>
      </c>
      <c r="G141" s="28">
        <v>46113</v>
      </c>
      <c r="H141" s="22">
        <v>4314</v>
      </c>
      <c r="I141" s="22" t="s">
        <v>729</v>
      </c>
      <c r="J141" s="24" t="str">
        <f t="shared" si="16"/>
        <v>{Ibragimova, 2024 #4314}</v>
      </c>
      <c r="K141" s="9" t="s">
        <v>67</v>
      </c>
      <c r="L141" s="15" t="str">
        <f t="shared" si="17"/>
        <v>Link</v>
      </c>
      <c r="M141" s="16" t="str">
        <f t="shared" si="18"/>
        <v/>
      </c>
      <c r="N141" s="4" t="s">
        <v>68</v>
      </c>
      <c r="O141" s="15" t="str">
        <f t="shared" si="19"/>
        <v>PDF</v>
      </c>
      <c r="P141" s="8" t="s">
        <v>69</v>
      </c>
      <c r="Q141" s="46" t="s">
        <v>13</v>
      </c>
      <c r="R141" s="46" t="s">
        <v>80</v>
      </c>
      <c r="T141" s="15" t="str">
        <f t="shared" si="20"/>
        <v>PDF</v>
      </c>
      <c r="U141" s="8" t="s">
        <v>72</v>
      </c>
      <c r="V141" s="3" t="s">
        <v>13</v>
      </c>
      <c r="W141" s="3" t="s">
        <v>80</v>
      </c>
      <c r="Y141" s="51" t="str">
        <f t="shared" si="15"/>
        <v>Exclude</v>
      </c>
      <c r="Z141" s="26" t="str">
        <f t="shared" si="21"/>
        <v>1. No relevant information</v>
      </c>
    </row>
    <row r="142" spans="1:26" x14ac:dyDescent="0.25">
      <c r="A142" s="21" t="s">
        <v>730</v>
      </c>
      <c r="B142" s="22" t="s">
        <v>731</v>
      </c>
      <c r="C142" s="22">
        <v>2023</v>
      </c>
      <c r="D142" s="22" t="s">
        <v>732</v>
      </c>
      <c r="E142" s="22">
        <v>11</v>
      </c>
      <c r="F142" s="22">
        <v>6</v>
      </c>
      <c r="G142" s="22" t="s">
        <v>733</v>
      </c>
      <c r="H142" s="22">
        <v>4315</v>
      </c>
      <c r="I142" s="22" t="s">
        <v>734</v>
      </c>
      <c r="J142" s="24" t="str">
        <f t="shared" si="16"/>
        <v>{Jaff, 2023 #4315}</v>
      </c>
      <c r="K142" s="9" t="s">
        <v>67</v>
      </c>
      <c r="L142" s="15" t="str">
        <f t="shared" si="17"/>
        <v>Link</v>
      </c>
      <c r="M142" s="16" t="str">
        <f t="shared" si="18"/>
        <v/>
      </c>
      <c r="N142" s="4" t="s">
        <v>68</v>
      </c>
      <c r="O142" s="15" t="str">
        <f t="shared" si="19"/>
        <v>PDF</v>
      </c>
      <c r="P142" s="8" t="s">
        <v>69</v>
      </c>
      <c r="Q142" s="46" t="s">
        <v>13</v>
      </c>
      <c r="R142" s="46" t="s">
        <v>80</v>
      </c>
      <c r="S142" s="75" t="s">
        <v>685</v>
      </c>
      <c r="T142" s="15" t="str">
        <f t="shared" si="20"/>
        <v>PDF</v>
      </c>
      <c r="U142" s="8" t="s">
        <v>72</v>
      </c>
      <c r="V142" s="3" t="s">
        <v>13</v>
      </c>
      <c r="W142" s="3" t="s">
        <v>80</v>
      </c>
      <c r="Y142" s="51" t="str">
        <f t="shared" si="15"/>
        <v>Exclude</v>
      </c>
      <c r="Z142" s="26" t="str">
        <f t="shared" si="21"/>
        <v>1. No relevant information</v>
      </c>
    </row>
    <row r="143" spans="1:26" x14ac:dyDescent="0.25">
      <c r="A143" s="21" t="s">
        <v>735</v>
      </c>
      <c r="B143" s="22" t="s">
        <v>736</v>
      </c>
      <c r="C143" s="22">
        <v>2024</v>
      </c>
      <c r="D143" s="22" t="s">
        <v>737</v>
      </c>
      <c r="E143" s="22">
        <v>69</v>
      </c>
      <c r="G143" s="22">
        <v>1607306</v>
      </c>
      <c r="H143" s="22">
        <v>4064</v>
      </c>
      <c r="I143" s="22" t="s">
        <v>738</v>
      </c>
      <c r="J143" s="24" t="str">
        <f t="shared" si="16"/>
        <v>{Jahani, 2024 #4064}</v>
      </c>
      <c r="K143" s="9" t="s">
        <v>67</v>
      </c>
      <c r="L143" s="15" t="str">
        <f t="shared" si="17"/>
        <v>Link</v>
      </c>
      <c r="M143" s="16" t="str">
        <f t="shared" si="18"/>
        <v/>
      </c>
      <c r="N143" s="4" t="s">
        <v>68</v>
      </c>
      <c r="O143" s="15" t="str">
        <f t="shared" si="19"/>
        <v>PDF</v>
      </c>
      <c r="P143" s="8" t="s">
        <v>69</v>
      </c>
      <c r="Q143" s="46" t="s">
        <v>13</v>
      </c>
      <c r="R143" s="46" t="s">
        <v>80</v>
      </c>
      <c r="T143" s="15" t="str">
        <f t="shared" si="20"/>
        <v>PDF</v>
      </c>
      <c r="U143" s="8" t="s">
        <v>72</v>
      </c>
      <c r="V143" s="3" t="s">
        <v>13</v>
      </c>
      <c r="W143" s="3" t="s">
        <v>80</v>
      </c>
      <c r="Y143" s="51" t="str">
        <f t="shared" si="15"/>
        <v>Exclude</v>
      </c>
      <c r="Z143" s="26" t="str">
        <f t="shared" si="21"/>
        <v>1. No relevant information</v>
      </c>
    </row>
    <row r="144" spans="1:26" x14ac:dyDescent="0.25">
      <c r="A144" s="21" t="s">
        <v>739</v>
      </c>
      <c r="B144" s="22" t="s">
        <v>740</v>
      </c>
      <c r="C144" s="22">
        <v>2024</v>
      </c>
      <c r="D144" s="22" t="s">
        <v>741</v>
      </c>
      <c r="E144" s="22">
        <v>25</v>
      </c>
      <c r="F144" s="22">
        <v>8</v>
      </c>
      <c r="G144" s="28">
        <v>105082</v>
      </c>
      <c r="H144" s="22">
        <v>4065</v>
      </c>
      <c r="I144" s="22" t="s">
        <v>742</v>
      </c>
      <c r="J144" s="24" t="str">
        <f t="shared" si="16"/>
        <v>{Jain, 2024 #4065}</v>
      </c>
      <c r="K144" s="9" t="s">
        <v>67</v>
      </c>
      <c r="L144" s="15" t="str">
        <f t="shared" si="17"/>
        <v>Link</v>
      </c>
      <c r="M144" s="16" t="str">
        <f t="shared" si="18"/>
        <v/>
      </c>
      <c r="N144" s="4" t="s">
        <v>68</v>
      </c>
      <c r="O144" s="15" t="str">
        <f t="shared" si="19"/>
        <v>PDF</v>
      </c>
      <c r="P144" s="8" t="s">
        <v>69</v>
      </c>
      <c r="Q144" s="46" t="s">
        <v>13</v>
      </c>
      <c r="R144" s="46" t="s">
        <v>78</v>
      </c>
      <c r="S144" s="75" t="s">
        <v>743</v>
      </c>
      <c r="T144" s="15" t="str">
        <f t="shared" si="20"/>
        <v>PDF</v>
      </c>
      <c r="U144" s="8" t="s">
        <v>72</v>
      </c>
      <c r="V144" s="3" t="s">
        <v>13</v>
      </c>
      <c r="W144" s="3" t="s">
        <v>78</v>
      </c>
      <c r="Y144" s="51" t="str">
        <f t="shared" si="15"/>
        <v>Exclude</v>
      </c>
      <c r="Z144" s="26" t="str">
        <f t="shared" si="21"/>
        <v>3. Wrong setting</v>
      </c>
    </row>
    <row r="145" spans="1:26" x14ac:dyDescent="0.25">
      <c r="A145" s="21" t="s">
        <v>744</v>
      </c>
      <c r="B145" s="22" t="s">
        <v>745</v>
      </c>
      <c r="C145" s="22">
        <v>2022</v>
      </c>
      <c r="D145" s="22" t="s">
        <v>653</v>
      </c>
      <c r="E145" s="22">
        <v>22</v>
      </c>
      <c r="F145" s="22">
        <v>1</v>
      </c>
      <c r="G145" s="22">
        <v>167</v>
      </c>
      <c r="H145" s="22">
        <v>4066</v>
      </c>
      <c r="I145" s="22" t="s">
        <v>746</v>
      </c>
      <c r="J145" s="24" t="str">
        <f t="shared" si="16"/>
        <v>{Jardim, 2022 #4066}</v>
      </c>
      <c r="K145" s="9" t="s">
        <v>67</v>
      </c>
      <c r="L145" s="15" t="str">
        <f t="shared" si="17"/>
        <v>Link</v>
      </c>
      <c r="M145" s="16" t="str">
        <f t="shared" si="18"/>
        <v/>
      </c>
      <c r="N145" s="4" t="s">
        <v>68</v>
      </c>
      <c r="O145" s="15" t="str">
        <f t="shared" si="19"/>
        <v>PDF</v>
      </c>
      <c r="P145" s="8" t="s">
        <v>69</v>
      </c>
      <c r="Q145" s="46" t="s">
        <v>11</v>
      </c>
      <c r="S145" s="75" t="s">
        <v>356</v>
      </c>
      <c r="T145" s="15" t="str">
        <f t="shared" si="20"/>
        <v>PDF</v>
      </c>
      <c r="U145" s="8" t="s">
        <v>72</v>
      </c>
      <c r="V145" s="3" t="s">
        <v>11</v>
      </c>
      <c r="W145" s="46"/>
      <c r="Y145" s="51" t="str">
        <f t="shared" si="15"/>
        <v>Include</v>
      </c>
      <c r="Z145" s="26" t="str">
        <f t="shared" si="21"/>
        <v/>
      </c>
    </row>
    <row r="146" spans="1:26" x14ac:dyDescent="0.25">
      <c r="A146" s="21" t="s">
        <v>747</v>
      </c>
      <c r="B146" s="22" t="s">
        <v>748</v>
      </c>
      <c r="C146" s="22">
        <v>2021</v>
      </c>
      <c r="D146" s="22" t="s">
        <v>175</v>
      </c>
      <c r="E146" s="22">
        <v>18</v>
      </c>
      <c r="F146" s="22">
        <v>19</v>
      </c>
      <c r="H146" s="22">
        <v>4067</v>
      </c>
      <c r="I146" s="22" t="s">
        <v>749</v>
      </c>
      <c r="J146" s="24" t="str">
        <f t="shared" si="16"/>
        <v>{Ji, 2021 #4067}</v>
      </c>
      <c r="K146" s="9" t="s">
        <v>67</v>
      </c>
      <c r="L146" s="15" t="str">
        <f t="shared" si="17"/>
        <v>Link</v>
      </c>
      <c r="M146" s="16" t="str">
        <f t="shared" si="18"/>
        <v/>
      </c>
      <c r="N146" s="4" t="s">
        <v>68</v>
      </c>
      <c r="O146" s="15" t="str">
        <f t="shared" si="19"/>
        <v>PDF</v>
      </c>
      <c r="P146" s="8" t="s">
        <v>69</v>
      </c>
      <c r="Q146" s="46" t="s">
        <v>13</v>
      </c>
      <c r="R146" s="46" t="s">
        <v>78</v>
      </c>
      <c r="S146" s="75" t="s">
        <v>750</v>
      </c>
      <c r="T146" s="15" t="str">
        <f t="shared" si="20"/>
        <v>PDF</v>
      </c>
      <c r="U146" s="8" t="s">
        <v>72</v>
      </c>
      <c r="V146" s="3" t="s">
        <v>13</v>
      </c>
      <c r="W146" s="3" t="s">
        <v>78</v>
      </c>
      <c r="X146" s="12" t="s">
        <v>751</v>
      </c>
      <c r="Y146" s="51" t="str">
        <f t="shared" si="15"/>
        <v>Exclude</v>
      </c>
      <c r="Z146" s="26" t="str">
        <f t="shared" si="21"/>
        <v>3. Wrong setting</v>
      </c>
    </row>
    <row r="147" spans="1:26" x14ac:dyDescent="0.25">
      <c r="A147" s="21" t="s">
        <v>752</v>
      </c>
      <c r="B147" s="22" t="s">
        <v>753</v>
      </c>
      <c r="C147" s="22">
        <v>2017</v>
      </c>
      <c r="D147" s="22" t="s">
        <v>754</v>
      </c>
      <c r="E147" s="22">
        <v>65</v>
      </c>
      <c r="G147" s="22" t="s">
        <v>755</v>
      </c>
      <c r="H147" s="22">
        <v>4068</v>
      </c>
      <c r="I147" s="22" t="s">
        <v>756</v>
      </c>
      <c r="J147" s="24" t="str">
        <f t="shared" si="16"/>
        <v>{Kalyanam, 2017 #4068}</v>
      </c>
      <c r="K147" s="9" t="s">
        <v>67</v>
      </c>
      <c r="L147" s="15" t="str">
        <f t="shared" si="17"/>
        <v>Link</v>
      </c>
      <c r="M147" s="16" t="str">
        <f t="shared" si="18"/>
        <v/>
      </c>
      <c r="N147" s="4" t="s">
        <v>68</v>
      </c>
      <c r="O147" s="15" t="str">
        <f t="shared" si="19"/>
        <v>PDF</v>
      </c>
      <c r="P147" s="8" t="s">
        <v>69</v>
      </c>
      <c r="Q147" s="46" t="s">
        <v>13</v>
      </c>
      <c r="R147" s="46" t="s">
        <v>1833</v>
      </c>
      <c r="S147" s="75" t="s">
        <v>1834</v>
      </c>
      <c r="T147" s="15" t="str">
        <f t="shared" si="20"/>
        <v>PDF</v>
      </c>
      <c r="U147" s="8" t="s">
        <v>72</v>
      </c>
      <c r="V147" s="3" t="s">
        <v>13</v>
      </c>
      <c r="W147" s="46" t="s">
        <v>1833</v>
      </c>
      <c r="Y147" s="51" t="str">
        <f t="shared" si="15"/>
        <v>Exclude</v>
      </c>
      <c r="Z147" s="26" t="str">
        <f t="shared" si="21"/>
        <v>7. Wrong time period</v>
      </c>
    </row>
    <row r="148" spans="1:26" x14ac:dyDescent="0.25">
      <c r="A148" s="21" t="s">
        <v>757</v>
      </c>
      <c r="B148" s="22" t="s">
        <v>758</v>
      </c>
      <c r="C148" s="22">
        <v>2022</v>
      </c>
      <c r="D148" s="22" t="s">
        <v>759</v>
      </c>
      <c r="E148" s="22">
        <v>21</v>
      </c>
      <c r="F148" s="22">
        <v>1</v>
      </c>
      <c r="G148" s="22">
        <v>1</v>
      </c>
      <c r="H148" s="22">
        <v>4069</v>
      </c>
      <c r="I148" s="22" t="s">
        <v>760</v>
      </c>
      <c r="J148" s="24" t="str">
        <f t="shared" si="16"/>
        <v>{Kamel Boulos, 2022 #4069}</v>
      </c>
      <c r="K148" s="9" t="s">
        <v>67</v>
      </c>
      <c r="L148" s="15" t="str">
        <f t="shared" si="17"/>
        <v>Link</v>
      </c>
      <c r="M148" s="16" t="str">
        <f t="shared" si="18"/>
        <v/>
      </c>
      <c r="N148" s="4" t="s">
        <v>68</v>
      </c>
      <c r="O148" s="15" t="str">
        <f t="shared" si="19"/>
        <v>PDF</v>
      </c>
      <c r="P148" s="8" t="s">
        <v>69</v>
      </c>
      <c r="Q148" s="46" t="s">
        <v>13</v>
      </c>
      <c r="R148" s="46" t="s">
        <v>80</v>
      </c>
      <c r="T148" s="15" t="str">
        <f t="shared" si="20"/>
        <v>PDF</v>
      </c>
      <c r="U148" s="8" t="s">
        <v>72</v>
      </c>
      <c r="V148" s="3" t="s">
        <v>13</v>
      </c>
      <c r="W148" s="46" t="s">
        <v>80</v>
      </c>
      <c r="Y148" s="51" t="str">
        <f t="shared" si="15"/>
        <v>Exclude</v>
      </c>
      <c r="Z148" s="26" t="str">
        <f t="shared" si="21"/>
        <v>1. No relevant information</v>
      </c>
    </row>
    <row r="149" spans="1:26" x14ac:dyDescent="0.25">
      <c r="A149" s="21" t="s">
        <v>761</v>
      </c>
      <c r="B149" s="22" t="s">
        <v>762</v>
      </c>
      <c r="C149" s="22">
        <v>2025</v>
      </c>
      <c r="D149" s="22" t="s">
        <v>763</v>
      </c>
      <c r="E149" s="22">
        <v>39</v>
      </c>
      <c r="F149" s="22">
        <v>10</v>
      </c>
      <c r="G149" s="22" t="s">
        <v>764</v>
      </c>
      <c r="H149" s="22">
        <v>4070</v>
      </c>
      <c r="I149" s="22" t="s">
        <v>765</v>
      </c>
      <c r="J149" s="24" t="str">
        <f t="shared" si="16"/>
        <v>{Kamitani, 2025 #4070}</v>
      </c>
      <c r="K149" s="9" t="s">
        <v>67</v>
      </c>
      <c r="L149" s="15" t="str">
        <f t="shared" si="17"/>
        <v>Link</v>
      </c>
      <c r="M149" s="16" t="str">
        <f t="shared" si="18"/>
        <v/>
      </c>
      <c r="N149" s="4" t="s">
        <v>68</v>
      </c>
      <c r="O149" s="15" t="str">
        <f t="shared" si="19"/>
        <v>PDF</v>
      </c>
      <c r="P149" s="8" t="s">
        <v>69</v>
      </c>
      <c r="Q149" s="46" t="s">
        <v>11</v>
      </c>
      <c r="S149" s="75" t="s">
        <v>132</v>
      </c>
      <c r="T149" s="15" t="str">
        <f t="shared" si="20"/>
        <v>PDF</v>
      </c>
      <c r="U149" s="8" t="s">
        <v>72</v>
      </c>
      <c r="V149" s="3" t="s">
        <v>11</v>
      </c>
      <c r="Y149" s="51" t="str">
        <f t="shared" si="15"/>
        <v>Include</v>
      </c>
      <c r="Z149" s="26" t="str">
        <f t="shared" si="21"/>
        <v/>
      </c>
    </row>
    <row r="150" spans="1:26" x14ac:dyDescent="0.25">
      <c r="A150" s="21" t="s">
        <v>766</v>
      </c>
      <c r="B150" s="22" t="s">
        <v>767</v>
      </c>
      <c r="C150" s="22">
        <v>2021</v>
      </c>
      <c r="D150" s="22" t="s">
        <v>768</v>
      </c>
      <c r="E150" s="22">
        <v>45</v>
      </c>
      <c r="F150" s="22">
        <v>1</v>
      </c>
      <c r="G150" s="22" t="s">
        <v>769</v>
      </c>
      <c r="H150" s="22">
        <v>4071</v>
      </c>
      <c r="I150" s="22" t="s">
        <v>770</v>
      </c>
      <c r="J150" s="24" t="str">
        <f t="shared" si="16"/>
        <v>{Kang, 2021 #4071}</v>
      </c>
      <c r="K150" s="9" t="s">
        <v>67</v>
      </c>
      <c r="L150" s="15" t="str">
        <f t="shared" si="17"/>
        <v>Link</v>
      </c>
      <c r="M150" s="16" t="str">
        <f t="shared" si="18"/>
        <v/>
      </c>
      <c r="N150" s="4" t="s">
        <v>68</v>
      </c>
      <c r="O150" s="15" t="str">
        <f t="shared" si="19"/>
        <v>PDF</v>
      </c>
      <c r="P150" s="8" t="s">
        <v>69</v>
      </c>
      <c r="Q150" s="46" t="s">
        <v>13</v>
      </c>
      <c r="R150" s="46" t="s">
        <v>78</v>
      </c>
      <c r="S150" s="75" t="s">
        <v>103</v>
      </c>
      <c r="T150" s="15" t="str">
        <f t="shared" si="20"/>
        <v>PDF</v>
      </c>
      <c r="U150" s="8" t="s">
        <v>72</v>
      </c>
      <c r="V150" s="3" t="s">
        <v>13</v>
      </c>
      <c r="W150" s="3" t="s">
        <v>78</v>
      </c>
      <c r="Y150" s="51" t="str">
        <f t="shared" si="15"/>
        <v>Exclude</v>
      </c>
      <c r="Z150" s="26" t="str">
        <f t="shared" si="21"/>
        <v>3. Wrong setting</v>
      </c>
    </row>
    <row r="151" spans="1:26" x14ac:dyDescent="0.25">
      <c r="A151" s="21" t="s">
        <v>771</v>
      </c>
      <c r="B151" s="22" t="s">
        <v>772</v>
      </c>
      <c r="C151" s="22">
        <v>2023</v>
      </c>
      <c r="D151" s="22" t="s">
        <v>773</v>
      </c>
      <c r="E151" s="22">
        <v>11</v>
      </c>
      <c r="G151" s="22" t="s">
        <v>774</v>
      </c>
      <c r="H151" s="22">
        <v>4320</v>
      </c>
      <c r="I151" s="22" t="s">
        <v>775</v>
      </c>
      <c r="J151" s="24" t="str">
        <f t="shared" si="16"/>
        <v>{Khalemsky, 2023 #4320}</v>
      </c>
      <c r="K151" s="9" t="s">
        <v>67</v>
      </c>
      <c r="L151" s="15" t="str">
        <f t="shared" si="17"/>
        <v>Link</v>
      </c>
      <c r="M151" s="16" t="str">
        <f t="shared" si="18"/>
        <v/>
      </c>
      <c r="N151" s="4" t="s">
        <v>68</v>
      </c>
      <c r="O151" s="15" t="str">
        <f t="shared" si="19"/>
        <v>PDF</v>
      </c>
      <c r="P151" s="8" t="s">
        <v>69</v>
      </c>
      <c r="Q151" s="46" t="s">
        <v>11</v>
      </c>
      <c r="T151" s="15" t="str">
        <f t="shared" si="20"/>
        <v>PDF</v>
      </c>
      <c r="U151" s="8" t="s">
        <v>72</v>
      </c>
      <c r="V151" s="3" t="s">
        <v>11</v>
      </c>
      <c r="X151" s="12" t="s">
        <v>1832</v>
      </c>
      <c r="Y151" s="51" t="str">
        <f t="shared" si="15"/>
        <v>Include</v>
      </c>
      <c r="Z151" s="26" t="str">
        <f t="shared" si="21"/>
        <v/>
      </c>
    </row>
    <row r="152" spans="1:26" x14ac:dyDescent="0.25">
      <c r="A152" s="21" t="s">
        <v>776</v>
      </c>
      <c r="B152" s="22" t="s">
        <v>777</v>
      </c>
      <c r="C152" s="22">
        <v>2010</v>
      </c>
      <c r="D152" s="22" t="s">
        <v>778</v>
      </c>
      <c r="E152" s="22">
        <v>60</v>
      </c>
      <c r="F152" s="22">
        <v>4</v>
      </c>
      <c r="G152" s="22" t="s">
        <v>779</v>
      </c>
      <c r="H152" s="22">
        <v>4072</v>
      </c>
      <c r="I152" s="22" t="s">
        <v>780</v>
      </c>
      <c r="J152" s="24" t="str">
        <f t="shared" si="16"/>
        <v>{Khanna, 2010 #4072}</v>
      </c>
      <c r="K152" s="9" t="s">
        <v>67</v>
      </c>
      <c r="L152" s="15" t="str">
        <f t="shared" si="17"/>
        <v>Link</v>
      </c>
      <c r="M152" s="16" t="str">
        <f t="shared" si="18"/>
        <v/>
      </c>
      <c r="N152" s="4" t="s">
        <v>68</v>
      </c>
      <c r="O152" s="15" t="str">
        <f t="shared" si="19"/>
        <v>PDF</v>
      </c>
      <c r="P152" s="8" t="s">
        <v>69</v>
      </c>
      <c r="Q152" s="46" t="s">
        <v>13</v>
      </c>
      <c r="R152" s="46" t="s">
        <v>78</v>
      </c>
      <c r="S152" s="75" t="s">
        <v>103</v>
      </c>
      <c r="T152" s="15" t="str">
        <f t="shared" si="20"/>
        <v>PDF</v>
      </c>
      <c r="U152" s="8" t="s">
        <v>72</v>
      </c>
      <c r="V152" s="3" t="s">
        <v>13</v>
      </c>
      <c r="W152" s="3" t="s">
        <v>78</v>
      </c>
      <c r="Y152" s="51" t="str">
        <f t="shared" si="15"/>
        <v>Exclude</v>
      </c>
      <c r="Z152" s="26" t="str">
        <f t="shared" si="21"/>
        <v>3. Wrong setting</v>
      </c>
    </row>
    <row r="153" spans="1:26" x14ac:dyDescent="0.25">
      <c r="A153" s="21" t="s">
        <v>781</v>
      </c>
      <c r="B153" s="22" t="s">
        <v>782</v>
      </c>
      <c r="C153" s="22">
        <v>2025</v>
      </c>
      <c r="D153" s="22" t="s">
        <v>783</v>
      </c>
      <c r="E153" s="22">
        <v>20</v>
      </c>
      <c r="F153" s="22">
        <v>1</v>
      </c>
      <c r="H153" s="22">
        <v>4073</v>
      </c>
      <c r="I153" s="22" t="s">
        <v>784</v>
      </c>
      <c r="J153" s="24" t="str">
        <f t="shared" si="16"/>
        <v>{Kianfar, 2025 #4073}</v>
      </c>
      <c r="K153" s="9" t="s">
        <v>67</v>
      </c>
      <c r="L153" s="15" t="str">
        <f t="shared" si="17"/>
        <v>Link</v>
      </c>
      <c r="M153" s="16" t="str">
        <f t="shared" si="18"/>
        <v/>
      </c>
      <c r="N153" s="4" t="s">
        <v>68</v>
      </c>
      <c r="O153" s="15" t="str">
        <f t="shared" si="19"/>
        <v>PDF</v>
      </c>
      <c r="P153" s="8" t="s">
        <v>69</v>
      </c>
      <c r="Q153" s="46" t="s">
        <v>13</v>
      </c>
      <c r="R153" s="46" t="s">
        <v>80</v>
      </c>
      <c r="T153" s="15" t="str">
        <f t="shared" si="20"/>
        <v>PDF</v>
      </c>
      <c r="U153" s="8" t="s">
        <v>72</v>
      </c>
      <c r="V153" s="3" t="s">
        <v>13</v>
      </c>
      <c r="W153" s="46" t="s">
        <v>80</v>
      </c>
      <c r="Y153" s="51" t="str">
        <f t="shared" ref="Y153:Y216" si="22">IF(K153="Yes",IF(Q153="","",IF(Q153="Include",IF(V153="","Include",IF(V153="Exclude","Consensus required",IF(V153="Include","Include","Check required"))),IF(Q153="Exclude",IF(V153="","Check required",IF(V153="Exclude","Exclude",IF(V153="Include","Consensus required","Check required"))),"Check required"))),IF(M153="","","Find PDF"))</f>
        <v>Exclude</v>
      </c>
      <c r="Z153" s="26" t="str">
        <f t="shared" si="21"/>
        <v>1. No relevant information</v>
      </c>
    </row>
    <row r="154" spans="1:26" x14ac:dyDescent="0.25">
      <c r="A154" s="21" t="s">
        <v>781</v>
      </c>
      <c r="B154" s="22" t="s">
        <v>782</v>
      </c>
      <c r="C154" s="22">
        <v>2025</v>
      </c>
      <c r="D154" s="22" t="s">
        <v>783</v>
      </c>
      <c r="E154" s="22">
        <v>20</v>
      </c>
      <c r="F154" s="22">
        <v>1</v>
      </c>
      <c r="H154" s="22">
        <v>4074</v>
      </c>
      <c r="I154" s="22" t="s">
        <v>784</v>
      </c>
      <c r="J154" s="24" t="str">
        <f t="shared" si="16"/>
        <v>{Kianfar, 2025 #4074}</v>
      </c>
      <c r="K154" s="9" t="s">
        <v>67</v>
      </c>
      <c r="L154" s="15" t="str">
        <f t="shared" si="17"/>
        <v>Link</v>
      </c>
      <c r="M154" s="16" t="str">
        <f t="shared" si="18"/>
        <v/>
      </c>
      <c r="N154" s="4" t="s">
        <v>68</v>
      </c>
      <c r="O154" s="15" t="str">
        <f t="shared" si="19"/>
        <v>PDF</v>
      </c>
      <c r="P154" s="8" t="s">
        <v>69</v>
      </c>
      <c r="Q154" s="46" t="s">
        <v>13</v>
      </c>
      <c r="R154" s="46" t="s">
        <v>73</v>
      </c>
      <c r="T154" s="15" t="str">
        <f t="shared" si="20"/>
        <v>PDF</v>
      </c>
      <c r="U154" s="8" t="s">
        <v>72</v>
      </c>
      <c r="V154" s="3" t="s">
        <v>13</v>
      </c>
      <c r="W154" s="46" t="s">
        <v>73</v>
      </c>
      <c r="Y154" s="51" t="str">
        <f t="shared" si="22"/>
        <v>Exclude</v>
      </c>
      <c r="Z154" s="26" t="str">
        <f t="shared" si="21"/>
        <v>0. Duplicate</v>
      </c>
    </row>
    <row r="155" spans="1:26" x14ac:dyDescent="0.25">
      <c r="A155" s="21" t="s">
        <v>785</v>
      </c>
      <c r="B155" s="22" t="s">
        <v>786</v>
      </c>
      <c r="C155" s="22">
        <v>2024</v>
      </c>
      <c r="D155" s="22" t="s">
        <v>787</v>
      </c>
      <c r="E155" s="22">
        <v>51</v>
      </c>
      <c r="F155" s="22">
        <v>9</v>
      </c>
      <c r="G155" s="22" t="s">
        <v>788</v>
      </c>
      <c r="H155" s="22">
        <v>4075</v>
      </c>
      <c r="I155" s="22" t="s">
        <v>789</v>
      </c>
      <c r="J155" s="24" t="str">
        <f t="shared" si="16"/>
        <v>{Klausner, 2024 #4075}</v>
      </c>
      <c r="K155" s="9" t="s">
        <v>67</v>
      </c>
      <c r="L155" s="15" t="str">
        <f t="shared" si="17"/>
        <v>Link</v>
      </c>
      <c r="M155" s="16" t="str">
        <f t="shared" si="18"/>
        <v/>
      </c>
      <c r="N155" s="4" t="s">
        <v>68</v>
      </c>
      <c r="O155" s="15" t="str">
        <f t="shared" si="19"/>
        <v>PDF</v>
      </c>
      <c r="P155" s="8" t="s">
        <v>69</v>
      </c>
      <c r="Q155" s="46" t="s">
        <v>13</v>
      </c>
      <c r="R155" s="46" t="s">
        <v>80</v>
      </c>
      <c r="T155" s="15" t="str">
        <f t="shared" si="20"/>
        <v>PDF</v>
      </c>
      <c r="U155" s="8" t="s">
        <v>72</v>
      </c>
      <c r="V155" s="3" t="s">
        <v>13</v>
      </c>
      <c r="W155" s="3" t="s">
        <v>80</v>
      </c>
      <c r="Y155" s="51" t="str">
        <f t="shared" si="22"/>
        <v>Exclude</v>
      </c>
      <c r="Z155" s="26" t="str">
        <f t="shared" si="21"/>
        <v>1. No relevant information</v>
      </c>
    </row>
    <row r="156" spans="1:26" x14ac:dyDescent="0.25">
      <c r="A156" s="21" t="s">
        <v>790</v>
      </c>
      <c r="B156" s="22" t="s">
        <v>791</v>
      </c>
      <c r="C156" s="22">
        <v>2023</v>
      </c>
      <c r="D156" s="22" t="s">
        <v>679</v>
      </c>
      <c r="E156" s="22">
        <v>28</v>
      </c>
      <c r="F156" s="22">
        <v>3</v>
      </c>
      <c r="H156" s="22">
        <v>4323</v>
      </c>
      <c r="I156" s="22" t="s">
        <v>792</v>
      </c>
      <c r="J156" s="24" t="str">
        <f t="shared" si="16"/>
        <v>{Kokki, 2023 #4323}</v>
      </c>
      <c r="K156" s="9" t="s">
        <v>67</v>
      </c>
      <c r="L156" s="15" t="str">
        <f t="shared" si="17"/>
        <v>Link</v>
      </c>
      <c r="M156" s="16" t="str">
        <f t="shared" si="18"/>
        <v/>
      </c>
      <c r="N156" s="4" t="s">
        <v>68</v>
      </c>
      <c r="O156" s="15" t="str">
        <f t="shared" si="19"/>
        <v>PDF</v>
      </c>
      <c r="P156" s="8" t="s">
        <v>69</v>
      </c>
      <c r="Q156" s="46" t="s">
        <v>13</v>
      </c>
      <c r="R156" s="46" t="s">
        <v>80</v>
      </c>
      <c r="T156" s="15" t="str">
        <f t="shared" si="20"/>
        <v>PDF</v>
      </c>
      <c r="U156" s="8" t="s">
        <v>72</v>
      </c>
      <c r="V156" s="3" t="s">
        <v>13</v>
      </c>
      <c r="W156" s="3" t="s">
        <v>80</v>
      </c>
      <c r="Y156" s="51" t="str">
        <f t="shared" si="22"/>
        <v>Exclude</v>
      </c>
      <c r="Z156" s="26" t="str">
        <f t="shared" si="21"/>
        <v>1. No relevant information</v>
      </c>
    </row>
    <row r="157" spans="1:26" x14ac:dyDescent="0.25">
      <c r="A157" s="21" t="s">
        <v>793</v>
      </c>
      <c r="B157" s="22" t="s">
        <v>794</v>
      </c>
      <c r="C157" s="22">
        <v>2025</v>
      </c>
      <c r="D157" s="22" t="s">
        <v>795</v>
      </c>
      <c r="E157" s="22">
        <v>39</v>
      </c>
      <c r="F157" s="22">
        <v>2</v>
      </c>
      <c r="G157" s="22" t="s">
        <v>796</v>
      </c>
      <c r="H157" s="22">
        <v>4076</v>
      </c>
      <c r="I157" s="22" t="s">
        <v>797</v>
      </c>
      <c r="J157" s="24" t="str">
        <f t="shared" si="16"/>
        <v>{Kon, 2025 #4076}</v>
      </c>
      <c r="K157" s="9" t="s">
        <v>67</v>
      </c>
      <c r="L157" s="15" t="str">
        <f t="shared" si="17"/>
        <v>Link</v>
      </c>
      <c r="M157" s="16" t="str">
        <f t="shared" si="18"/>
        <v/>
      </c>
      <c r="N157" s="4" t="s">
        <v>68</v>
      </c>
      <c r="O157" s="15" t="str">
        <f t="shared" si="19"/>
        <v>PDF</v>
      </c>
      <c r="P157" s="8" t="s">
        <v>69</v>
      </c>
      <c r="Q157" s="46" t="s">
        <v>11</v>
      </c>
      <c r="S157" s="75" t="s">
        <v>798</v>
      </c>
      <c r="T157" s="15" t="str">
        <f t="shared" si="20"/>
        <v>PDF</v>
      </c>
      <c r="U157" s="8" t="s">
        <v>72</v>
      </c>
      <c r="V157" s="3" t="s">
        <v>11</v>
      </c>
      <c r="W157" s="46"/>
      <c r="Y157" s="51" t="str">
        <f t="shared" si="22"/>
        <v>Include</v>
      </c>
      <c r="Z157" s="26" t="str">
        <f t="shared" si="21"/>
        <v/>
      </c>
    </row>
    <row r="158" spans="1:26" x14ac:dyDescent="0.25">
      <c r="A158" s="21" t="s">
        <v>799</v>
      </c>
      <c r="B158" s="22" t="s">
        <v>800</v>
      </c>
      <c r="C158" s="22">
        <v>2023</v>
      </c>
      <c r="D158" s="22" t="s">
        <v>801</v>
      </c>
      <c r="E158" s="22">
        <v>59</v>
      </c>
      <c r="F158" s="22">
        <v>5</v>
      </c>
      <c r="G158" s="22" t="s">
        <v>802</v>
      </c>
      <c r="H158" s="22">
        <v>4077</v>
      </c>
      <c r="I158" s="22" t="s">
        <v>803</v>
      </c>
      <c r="J158" s="24" t="str">
        <f t="shared" si="16"/>
        <v>{Koo, 2023 #4077}</v>
      </c>
      <c r="K158" s="9" t="s">
        <v>67</v>
      </c>
      <c r="L158" s="15" t="str">
        <f t="shared" si="17"/>
        <v>Link</v>
      </c>
      <c r="M158" s="16" t="str">
        <f t="shared" si="18"/>
        <v/>
      </c>
      <c r="N158" s="4" t="s">
        <v>68</v>
      </c>
      <c r="O158" s="15" t="str">
        <f t="shared" si="19"/>
        <v>PDF</v>
      </c>
      <c r="P158" s="8" t="s">
        <v>69</v>
      </c>
      <c r="Q158" s="46" t="s">
        <v>13</v>
      </c>
      <c r="R158" s="46" t="s">
        <v>78</v>
      </c>
      <c r="S158" s="75" t="s">
        <v>612</v>
      </c>
      <c r="T158" s="15" t="str">
        <f t="shared" si="20"/>
        <v>PDF</v>
      </c>
      <c r="U158" s="8" t="s">
        <v>72</v>
      </c>
      <c r="V158" s="3" t="s">
        <v>13</v>
      </c>
      <c r="W158" s="46" t="s">
        <v>78</v>
      </c>
      <c r="Y158" s="51" t="str">
        <f t="shared" si="22"/>
        <v>Exclude</v>
      </c>
      <c r="Z158" s="26" t="str">
        <f t="shared" si="21"/>
        <v>3. Wrong setting</v>
      </c>
    </row>
    <row r="159" spans="1:26" x14ac:dyDescent="0.25">
      <c r="A159" s="21" t="s">
        <v>804</v>
      </c>
      <c r="B159" s="22" t="s">
        <v>805</v>
      </c>
      <c r="C159" s="22">
        <v>2024</v>
      </c>
      <c r="D159" s="22" t="s">
        <v>806</v>
      </c>
      <c r="E159" s="22">
        <v>139</v>
      </c>
      <c r="F159" s="22">
        <v>1</v>
      </c>
      <c r="G159" s="28">
        <v>46300</v>
      </c>
      <c r="H159" s="22">
        <v>4326</v>
      </c>
      <c r="I159" s="22" t="s">
        <v>807</v>
      </c>
      <c r="J159" s="24" t="str">
        <f t="shared" si="16"/>
        <v>{Kothari, 2024 #4326}</v>
      </c>
      <c r="K159" s="9" t="s">
        <v>67</v>
      </c>
      <c r="L159" s="15" t="str">
        <f t="shared" si="17"/>
        <v>Link</v>
      </c>
      <c r="M159" s="16" t="str">
        <f t="shared" si="18"/>
        <v/>
      </c>
      <c r="N159" s="4" t="s">
        <v>68</v>
      </c>
      <c r="O159" s="15" t="str">
        <f t="shared" si="19"/>
        <v>PDF</v>
      </c>
      <c r="P159" s="8" t="s">
        <v>69</v>
      </c>
      <c r="Q159" s="46" t="s">
        <v>13</v>
      </c>
      <c r="R159" s="46" t="s">
        <v>80</v>
      </c>
      <c r="T159" s="15" t="str">
        <f t="shared" si="20"/>
        <v>PDF</v>
      </c>
      <c r="U159" s="8" t="s">
        <v>72</v>
      </c>
      <c r="V159" s="3" t="s">
        <v>13</v>
      </c>
      <c r="W159" s="3" t="s">
        <v>80</v>
      </c>
      <c r="Y159" s="51" t="str">
        <f t="shared" si="22"/>
        <v>Exclude</v>
      </c>
      <c r="Z159" s="26" t="str">
        <f t="shared" si="21"/>
        <v>1. No relevant information</v>
      </c>
    </row>
    <row r="160" spans="1:26" x14ac:dyDescent="0.25">
      <c r="A160" s="21" t="s">
        <v>808</v>
      </c>
      <c r="B160" s="22" t="s">
        <v>809</v>
      </c>
      <c r="C160" s="22">
        <v>2022</v>
      </c>
      <c r="D160" s="22" t="s">
        <v>101</v>
      </c>
      <c r="E160" s="22">
        <v>11</v>
      </c>
      <c r="F160" s="22">
        <v>1</v>
      </c>
      <c r="H160" s="22">
        <v>4078</v>
      </c>
      <c r="I160" s="22" t="s">
        <v>810</v>
      </c>
      <c r="J160" s="24" t="str">
        <f t="shared" si="16"/>
        <v>{Kumar, 2022 #4078}</v>
      </c>
      <c r="K160" s="9" t="s">
        <v>67</v>
      </c>
      <c r="L160" s="15" t="str">
        <f t="shared" si="17"/>
        <v>Link</v>
      </c>
      <c r="M160" s="16" t="str">
        <f t="shared" si="18"/>
        <v/>
      </c>
      <c r="N160" s="4" t="s">
        <v>68</v>
      </c>
      <c r="O160" s="15" t="str">
        <f t="shared" si="19"/>
        <v>PDF</v>
      </c>
      <c r="P160" s="8" t="s">
        <v>69</v>
      </c>
      <c r="Q160" s="46" t="s">
        <v>13</v>
      </c>
      <c r="R160" s="46" t="s">
        <v>78</v>
      </c>
      <c r="S160" s="75" t="s">
        <v>103</v>
      </c>
      <c r="T160" s="15" t="str">
        <f t="shared" si="20"/>
        <v>PDF</v>
      </c>
      <c r="U160" s="8" t="s">
        <v>72</v>
      </c>
      <c r="V160" s="3" t="s">
        <v>13</v>
      </c>
      <c r="W160" s="3" t="s">
        <v>78</v>
      </c>
      <c r="Y160" s="51" t="str">
        <f t="shared" si="22"/>
        <v>Exclude</v>
      </c>
      <c r="Z160" s="26" t="str">
        <f t="shared" si="21"/>
        <v>3. Wrong setting</v>
      </c>
    </row>
    <row r="161" spans="1:26" x14ac:dyDescent="0.25">
      <c r="A161" s="21" t="s">
        <v>811</v>
      </c>
      <c r="B161" s="22" t="s">
        <v>812</v>
      </c>
      <c r="C161" s="22">
        <v>2023</v>
      </c>
      <c r="D161" s="22" t="s">
        <v>813</v>
      </c>
      <c r="E161" s="22">
        <v>176</v>
      </c>
      <c r="G161" s="22">
        <v>107969</v>
      </c>
      <c r="H161" s="22">
        <v>4079</v>
      </c>
      <c r="I161" s="22" t="s">
        <v>814</v>
      </c>
      <c r="J161" s="24" t="str">
        <f t="shared" si="16"/>
        <v>{Kuo, 2023 #4079}</v>
      </c>
      <c r="K161" s="9" t="s">
        <v>67</v>
      </c>
      <c r="L161" s="15" t="str">
        <f t="shared" si="17"/>
        <v>Link</v>
      </c>
      <c r="M161" s="16" t="str">
        <f t="shared" si="18"/>
        <v/>
      </c>
      <c r="N161" s="4" t="s">
        <v>68</v>
      </c>
      <c r="O161" s="15" t="str">
        <f t="shared" si="19"/>
        <v>PDF</v>
      </c>
      <c r="P161" s="8" t="s">
        <v>69</v>
      </c>
      <c r="Q161" s="46" t="s">
        <v>13</v>
      </c>
      <c r="R161" s="46" t="s">
        <v>78</v>
      </c>
      <c r="S161" s="75" t="s">
        <v>612</v>
      </c>
      <c r="T161" s="15" t="str">
        <f t="shared" si="20"/>
        <v>PDF</v>
      </c>
      <c r="U161" s="8" t="s">
        <v>72</v>
      </c>
      <c r="V161" s="3" t="s">
        <v>13</v>
      </c>
      <c r="W161" s="3" t="s">
        <v>78</v>
      </c>
      <c r="Y161" s="51" t="str">
        <f t="shared" si="22"/>
        <v>Exclude</v>
      </c>
      <c r="Z161" s="26" t="str">
        <f t="shared" si="21"/>
        <v>3. Wrong setting</v>
      </c>
    </row>
    <row r="162" spans="1:26" x14ac:dyDescent="0.25">
      <c r="A162" s="21" t="s">
        <v>815</v>
      </c>
      <c r="B162" s="22" t="s">
        <v>816</v>
      </c>
      <c r="C162" s="22">
        <v>2025</v>
      </c>
      <c r="D162" s="22" t="s">
        <v>210</v>
      </c>
      <c r="E162" s="22">
        <v>47</v>
      </c>
      <c r="F162" s="22">
        <v>1</v>
      </c>
      <c r="G162" s="22" t="s">
        <v>817</v>
      </c>
      <c r="H162" s="22">
        <v>4080</v>
      </c>
      <c r="I162" s="22" t="s">
        <v>818</v>
      </c>
      <c r="J162" s="24" t="str">
        <f t="shared" si="16"/>
        <v>{Lacsa, 2025 #4080}</v>
      </c>
      <c r="K162" s="9" t="s">
        <v>67</v>
      </c>
      <c r="L162" s="15" t="str">
        <f t="shared" si="17"/>
        <v>Link</v>
      </c>
      <c r="M162" s="16" t="str">
        <f t="shared" si="18"/>
        <v/>
      </c>
      <c r="N162" s="4" t="s">
        <v>68</v>
      </c>
      <c r="O162" s="15" t="str">
        <f t="shared" si="19"/>
        <v>PDF</v>
      </c>
      <c r="P162" s="8" t="s">
        <v>69</v>
      </c>
      <c r="Q162" s="46" t="s">
        <v>13</v>
      </c>
      <c r="R162" s="46" t="s">
        <v>80</v>
      </c>
      <c r="T162" s="15" t="str">
        <f t="shared" si="20"/>
        <v>PDF</v>
      </c>
      <c r="U162" s="8" t="s">
        <v>72</v>
      </c>
      <c r="V162" s="3" t="s">
        <v>13</v>
      </c>
      <c r="W162" s="3" t="s">
        <v>80</v>
      </c>
      <c r="Y162" s="51" t="str">
        <f t="shared" si="22"/>
        <v>Exclude</v>
      </c>
      <c r="Z162" s="26" t="str">
        <f t="shared" si="21"/>
        <v>1. No relevant information</v>
      </c>
    </row>
    <row r="163" spans="1:26" x14ac:dyDescent="0.25">
      <c r="A163" s="21" t="s">
        <v>819</v>
      </c>
      <c r="B163" s="22" t="s">
        <v>820</v>
      </c>
      <c r="C163" s="22">
        <v>2024</v>
      </c>
      <c r="D163" s="22" t="s">
        <v>194</v>
      </c>
      <c r="E163" s="22">
        <v>10</v>
      </c>
      <c r="G163" s="22" t="s">
        <v>821</v>
      </c>
      <c r="H163" s="22">
        <v>4081</v>
      </c>
      <c r="I163" s="22" t="s">
        <v>822</v>
      </c>
      <c r="J163" s="24" t="str">
        <f t="shared" si="16"/>
        <v>{Leal Neto, 2024 #4081}</v>
      </c>
      <c r="K163" s="9" t="s">
        <v>67</v>
      </c>
      <c r="L163" s="15" t="str">
        <f t="shared" si="17"/>
        <v>Link</v>
      </c>
      <c r="M163" s="16" t="str">
        <f t="shared" si="18"/>
        <v/>
      </c>
      <c r="N163" s="4" t="s">
        <v>68</v>
      </c>
      <c r="O163" s="15" t="str">
        <f t="shared" si="19"/>
        <v>PDF</v>
      </c>
      <c r="P163" s="8" t="s">
        <v>69</v>
      </c>
      <c r="Q163" s="46" t="s">
        <v>11</v>
      </c>
      <c r="S163" s="75" t="s">
        <v>417</v>
      </c>
      <c r="T163" s="15" t="str">
        <f t="shared" si="20"/>
        <v>PDF</v>
      </c>
      <c r="U163" s="8" t="s">
        <v>72</v>
      </c>
      <c r="V163" s="3" t="s">
        <v>11</v>
      </c>
      <c r="Y163" s="51" t="str">
        <f t="shared" si="22"/>
        <v>Include</v>
      </c>
      <c r="Z163" s="26" t="str">
        <f t="shared" si="21"/>
        <v/>
      </c>
    </row>
    <row r="164" spans="1:26" x14ac:dyDescent="0.25">
      <c r="A164" s="21" t="s">
        <v>823</v>
      </c>
      <c r="B164" s="22" t="s">
        <v>824</v>
      </c>
      <c r="C164" s="22">
        <v>2024</v>
      </c>
      <c r="D164" s="22" t="s">
        <v>194</v>
      </c>
      <c r="E164" s="22">
        <v>10</v>
      </c>
      <c r="G164" s="22" t="s">
        <v>825</v>
      </c>
      <c r="H164" s="22">
        <v>4329</v>
      </c>
      <c r="I164" s="22" t="s">
        <v>826</v>
      </c>
      <c r="J164" s="24" t="str">
        <f t="shared" si="16"/>
        <v>{Lee, 2024 #4329}</v>
      </c>
      <c r="K164" s="9" t="s">
        <v>67</v>
      </c>
      <c r="L164" s="15" t="str">
        <f t="shared" si="17"/>
        <v>Link</v>
      </c>
      <c r="M164" s="16" t="str">
        <f t="shared" si="18"/>
        <v/>
      </c>
      <c r="N164" s="4" t="s">
        <v>68</v>
      </c>
      <c r="O164" s="15" t="str">
        <f t="shared" si="19"/>
        <v>PDF</v>
      </c>
      <c r="P164" s="8" t="s">
        <v>69</v>
      </c>
      <c r="Q164" s="46" t="s">
        <v>13</v>
      </c>
      <c r="R164" s="46" t="s">
        <v>80</v>
      </c>
      <c r="T164" s="15" t="str">
        <f t="shared" si="20"/>
        <v>PDF</v>
      </c>
      <c r="U164" s="8" t="s">
        <v>72</v>
      </c>
      <c r="V164" s="3" t="s">
        <v>13</v>
      </c>
      <c r="W164" s="3" t="s">
        <v>80</v>
      </c>
      <c r="Y164" s="51" t="str">
        <f t="shared" si="22"/>
        <v>Exclude</v>
      </c>
      <c r="Z164" s="26" t="str">
        <f t="shared" si="21"/>
        <v>1. No relevant information</v>
      </c>
    </row>
    <row r="165" spans="1:26" x14ac:dyDescent="0.25">
      <c r="A165" s="21" t="s">
        <v>827</v>
      </c>
      <c r="B165" s="22" t="s">
        <v>828</v>
      </c>
      <c r="C165" s="22">
        <v>2024</v>
      </c>
      <c r="D165" s="22" t="s">
        <v>829</v>
      </c>
      <c r="E165" s="22">
        <v>40</v>
      </c>
      <c r="F165" s="22">
        <v>6</v>
      </c>
      <c r="G165" s="22" t="s">
        <v>830</v>
      </c>
      <c r="H165" s="22">
        <v>4082</v>
      </c>
      <c r="I165" s="22" t="s">
        <v>831</v>
      </c>
      <c r="J165" s="24" t="str">
        <f t="shared" si="16"/>
        <v>{Levin, 2024 #4082}</v>
      </c>
      <c r="K165" s="9" t="s">
        <v>67</v>
      </c>
      <c r="L165" s="15" t="str">
        <f t="shared" si="17"/>
        <v>Link</v>
      </c>
      <c r="M165" s="16" t="str">
        <f t="shared" si="18"/>
        <v/>
      </c>
      <c r="N165" s="4" t="s">
        <v>68</v>
      </c>
      <c r="O165" s="15" t="str">
        <f t="shared" si="19"/>
        <v>PDF</v>
      </c>
      <c r="P165" s="8" t="s">
        <v>69</v>
      </c>
      <c r="Q165" s="46" t="s">
        <v>13</v>
      </c>
      <c r="R165" s="46" t="s">
        <v>80</v>
      </c>
      <c r="T165" s="15" t="str">
        <f t="shared" si="20"/>
        <v>PDF</v>
      </c>
      <c r="U165" s="8" t="s">
        <v>72</v>
      </c>
      <c r="V165" s="3" t="s">
        <v>13</v>
      </c>
      <c r="W165" s="3" t="s">
        <v>80</v>
      </c>
      <c r="Y165" s="51" t="str">
        <f t="shared" si="22"/>
        <v>Exclude</v>
      </c>
      <c r="Z165" s="26" t="str">
        <f t="shared" si="21"/>
        <v>1. No relevant information</v>
      </c>
    </row>
    <row r="166" spans="1:26" x14ac:dyDescent="0.25">
      <c r="A166" s="21" t="s">
        <v>832</v>
      </c>
      <c r="B166" s="22" t="s">
        <v>833</v>
      </c>
      <c r="C166" s="22">
        <v>2020</v>
      </c>
      <c r="D166" s="22" t="s">
        <v>590</v>
      </c>
      <c r="E166" s="22">
        <v>698</v>
      </c>
      <c r="G166" s="22">
        <v>134315</v>
      </c>
      <c r="H166" s="22">
        <v>4084</v>
      </c>
      <c r="I166" s="22" t="s">
        <v>834</v>
      </c>
      <c r="J166" s="24" t="str">
        <f t="shared" si="16"/>
        <v>{Li, 2020 #4084}</v>
      </c>
      <c r="K166" s="9" t="s">
        <v>67</v>
      </c>
      <c r="L166" s="15" t="str">
        <f t="shared" si="17"/>
        <v>Link</v>
      </c>
      <c r="M166" s="16" t="str">
        <f t="shared" si="18"/>
        <v/>
      </c>
      <c r="N166" s="4" t="s">
        <v>68</v>
      </c>
      <c r="O166" s="15" t="str">
        <f t="shared" si="19"/>
        <v>PDF</v>
      </c>
      <c r="P166" s="8" t="s">
        <v>69</v>
      </c>
      <c r="Q166" s="46" t="s">
        <v>13</v>
      </c>
      <c r="R166" s="46" t="s">
        <v>78</v>
      </c>
      <c r="S166" s="75" t="s">
        <v>612</v>
      </c>
      <c r="T166" s="15" t="str">
        <f t="shared" si="20"/>
        <v>PDF</v>
      </c>
      <c r="U166" s="8" t="s">
        <v>72</v>
      </c>
      <c r="V166" s="3" t="s">
        <v>13</v>
      </c>
      <c r="W166" s="3" t="s">
        <v>78</v>
      </c>
      <c r="Y166" s="51" t="str">
        <f t="shared" si="22"/>
        <v>Exclude</v>
      </c>
      <c r="Z166" s="26" t="str">
        <f t="shared" si="21"/>
        <v>3. Wrong setting</v>
      </c>
    </row>
    <row r="167" spans="1:26" x14ac:dyDescent="0.25">
      <c r="A167" s="21" t="s">
        <v>835</v>
      </c>
      <c r="B167" s="22" t="s">
        <v>836</v>
      </c>
      <c r="C167" s="22">
        <v>2020</v>
      </c>
      <c r="D167" s="22" t="s">
        <v>837</v>
      </c>
      <c r="E167" s="22">
        <v>55</v>
      </c>
      <c r="F167" s="22">
        <v>3</v>
      </c>
      <c r="G167" s="22" t="s">
        <v>838</v>
      </c>
      <c r="H167" s="22">
        <v>4085</v>
      </c>
      <c r="I167" s="22" t="s">
        <v>839</v>
      </c>
      <c r="J167" s="24" t="str">
        <f t="shared" si="16"/>
        <v>{Li, 2020 #4085}</v>
      </c>
      <c r="K167" s="9" t="s">
        <v>67</v>
      </c>
      <c r="L167" s="15" t="str">
        <f t="shared" si="17"/>
        <v>Link</v>
      </c>
      <c r="M167" s="16" t="str">
        <f t="shared" si="18"/>
        <v/>
      </c>
      <c r="N167" s="4" t="s">
        <v>68</v>
      </c>
      <c r="O167" s="15" t="str">
        <f t="shared" si="19"/>
        <v>PDF</v>
      </c>
      <c r="P167" s="8" t="s">
        <v>69</v>
      </c>
      <c r="Q167" s="46" t="s">
        <v>13</v>
      </c>
      <c r="R167" s="46" t="s">
        <v>78</v>
      </c>
      <c r="S167" s="75" t="s">
        <v>612</v>
      </c>
      <c r="T167" s="15" t="str">
        <f t="shared" si="20"/>
        <v>PDF</v>
      </c>
      <c r="U167" s="8" t="s">
        <v>72</v>
      </c>
      <c r="V167" s="3" t="s">
        <v>13</v>
      </c>
      <c r="W167" s="3" t="s">
        <v>78</v>
      </c>
      <c r="Y167" s="51" t="str">
        <f t="shared" si="22"/>
        <v>Exclude</v>
      </c>
      <c r="Z167" s="26" t="str">
        <f t="shared" si="21"/>
        <v>3. Wrong setting</v>
      </c>
    </row>
    <row r="168" spans="1:26" x14ac:dyDescent="0.25">
      <c r="A168" s="21" t="s">
        <v>840</v>
      </c>
      <c r="B168" s="22" t="s">
        <v>841</v>
      </c>
      <c r="C168" s="22">
        <v>2025</v>
      </c>
      <c r="D168" s="22" t="s">
        <v>463</v>
      </c>
      <c r="E168" s="22">
        <v>490</v>
      </c>
      <c r="G168" s="22">
        <v>145170</v>
      </c>
      <c r="H168" s="22">
        <v>4083</v>
      </c>
      <c r="I168" s="22" t="s">
        <v>842</v>
      </c>
      <c r="J168" s="24" t="str">
        <f t="shared" si="16"/>
        <v>{Li, 2025 #4083}</v>
      </c>
      <c r="K168" s="9" t="s">
        <v>67</v>
      </c>
      <c r="L168" s="15" t="str">
        <f t="shared" si="17"/>
        <v>Link</v>
      </c>
      <c r="M168" s="16" t="str">
        <f t="shared" si="18"/>
        <v/>
      </c>
      <c r="N168" s="4" t="s">
        <v>68</v>
      </c>
      <c r="O168" s="15" t="str">
        <f t="shared" si="19"/>
        <v>PDF</v>
      </c>
      <c r="P168" s="8" t="s">
        <v>69</v>
      </c>
      <c r="Q168" s="46" t="s">
        <v>13</v>
      </c>
      <c r="R168" s="46" t="s">
        <v>78</v>
      </c>
      <c r="S168" s="75" t="s">
        <v>156</v>
      </c>
      <c r="T168" s="15" t="str">
        <f t="shared" si="20"/>
        <v>PDF</v>
      </c>
      <c r="U168" s="8" t="s">
        <v>72</v>
      </c>
      <c r="V168" s="3" t="s">
        <v>13</v>
      </c>
      <c r="W168" s="3" t="s">
        <v>78</v>
      </c>
      <c r="Y168" s="51" t="str">
        <f t="shared" si="22"/>
        <v>Exclude</v>
      </c>
      <c r="Z168" s="26" t="str">
        <f t="shared" si="21"/>
        <v>3. Wrong setting</v>
      </c>
    </row>
    <row r="169" spans="1:26" x14ac:dyDescent="0.25">
      <c r="A169" s="21" t="s">
        <v>843</v>
      </c>
      <c r="B169" s="22" t="s">
        <v>844</v>
      </c>
      <c r="C169" s="22">
        <v>2025</v>
      </c>
      <c r="D169" s="22" t="s">
        <v>101</v>
      </c>
      <c r="E169" s="22">
        <v>13</v>
      </c>
      <c r="F169" s="22">
        <v>10</v>
      </c>
      <c r="H169" s="22">
        <v>4086</v>
      </c>
      <c r="I169" s="22" t="s">
        <v>845</v>
      </c>
      <c r="J169" s="24" t="str">
        <f t="shared" si="16"/>
        <v>{Liao, 2025 #4086}</v>
      </c>
      <c r="K169" s="9" t="s">
        <v>67</v>
      </c>
      <c r="L169" s="15" t="str">
        <f t="shared" si="17"/>
        <v>Link</v>
      </c>
      <c r="M169" s="16" t="str">
        <f t="shared" si="18"/>
        <v/>
      </c>
      <c r="N169" s="4" t="s">
        <v>68</v>
      </c>
      <c r="O169" s="15" t="str">
        <f t="shared" si="19"/>
        <v>PDF</v>
      </c>
      <c r="P169" s="8" t="s">
        <v>69</v>
      </c>
      <c r="Q169" s="46" t="s">
        <v>13</v>
      </c>
      <c r="R169" s="46" t="s">
        <v>78</v>
      </c>
      <c r="S169" s="75" t="s">
        <v>743</v>
      </c>
      <c r="T169" s="15" t="str">
        <f t="shared" si="20"/>
        <v>PDF</v>
      </c>
      <c r="U169" s="8" t="s">
        <v>72</v>
      </c>
      <c r="V169" s="3" t="s">
        <v>13</v>
      </c>
      <c r="W169" s="3" t="s">
        <v>78</v>
      </c>
      <c r="Y169" s="51" t="str">
        <f t="shared" si="22"/>
        <v>Exclude</v>
      </c>
      <c r="Z169" s="26" t="str">
        <f t="shared" si="21"/>
        <v>3. Wrong setting</v>
      </c>
    </row>
    <row r="170" spans="1:26" x14ac:dyDescent="0.25">
      <c r="A170" s="21" t="s">
        <v>846</v>
      </c>
      <c r="B170" s="22" t="s">
        <v>847</v>
      </c>
      <c r="C170" s="22">
        <v>2024</v>
      </c>
      <c r="D170" s="22" t="s">
        <v>848</v>
      </c>
      <c r="E170" s="22">
        <v>16</v>
      </c>
      <c r="F170" s="22">
        <v>6</v>
      </c>
      <c r="G170" s="22" t="s">
        <v>849</v>
      </c>
      <c r="H170" s="22">
        <v>4334</v>
      </c>
      <c r="I170" s="22" t="s">
        <v>850</v>
      </c>
      <c r="J170" s="24" t="str">
        <f t="shared" si="16"/>
        <v>{Liaqat, 2024 #4334}</v>
      </c>
      <c r="K170" s="9" t="s">
        <v>67</v>
      </c>
      <c r="L170" s="15" t="str">
        <f t="shared" si="17"/>
        <v>Link</v>
      </c>
      <c r="M170" s="16" t="str">
        <f t="shared" si="18"/>
        <v/>
      </c>
      <c r="N170" s="4" t="s">
        <v>68</v>
      </c>
      <c r="O170" s="15" t="str">
        <f t="shared" si="19"/>
        <v>PDF</v>
      </c>
      <c r="P170" s="8" t="s">
        <v>69</v>
      </c>
      <c r="Q170" s="46" t="s">
        <v>13</v>
      </c>
      <c r="R170" s="46" t="s">
        <v>80</v>
      </c>
      <c r="T170" s="15" t="str">
        <f t="shared" si="20"/>
        <v>PDF</v>
      </c>
      <c r="U170" s="8" t="s">
        <v>72</v>
      </c>
      <c r="V170" s="3" t="s">
        <v>13</v>
      </c>
      <c r="W170" s="3" t="s">
        <v>80</v>
      </c>
      <c r="Y170" s="51" t="str">
        <f t="shared" si="22"/>
        <v>Exclude</v>
      </c>
      <c r="Z170" s="26" t="str">
        <f t="shared" si="21"/>
        <v>1. No relevant information</v>
      </c>
    </row>
    <row r="171" spans="1:26" x14ac:dyDescent="0.25">
      <c r="A171" s="21" t="s">
        <v>851</v>
      </c>
      <c r="B171" s="22" t="s">
        <v>852</v>
      </c>
      <c r="C171" s="22">
        <v>2025</v>
      </c>
      <c r="D171" s="22" t="s">
        <v>853</v>
      </c>
      <c r="E171" s="22">
        <v>176</v>
      </c>
      <c r="H171" s="22">
        <v>4087</v>
      </c>
      <c r="I171" s="22" t="s">
        <v>854</v>
      </c>
      <c r="J171" s="24" t="str">
        <f t="shared" si="16"/>
        <v>{Liberty, 2025 #4087}</v>
      </c>
      <c r="K171" s="9" t="s">
        <v>67</v>
      </c>
      <c r="L171" s="15" t="str">
        <f t="shared" si="17"/>
        <v>Link</v>
      </c>
      <c r="M171" s="16" t="str">
        <f t="shared" si="18"/>
        <v/>
      </c>
      <c r="N171" s="4" t="s">
        <v>68</v>
      </c>
      <c r="O171" s="15" t="str">
        <f t="shared" si="19"/>
        <v>PDF</v>
      </c>
      <c r="P171" s="8" t="s">
        <v>69</v>
      </c>
      <c r="Q171" s="46" t="s">
        <v>13</v>
      </c>
      <c r="R171" s="46" t="s">
        <v>78</v>
      </c>
      <c r="S171" s="75" t="s">
        <v>156</v>
      </c>
      <c r="T171" s="15" t="str">
        <f t="shared" si="20"/>
        <v>PDF</v>
      </c>
      <c r="U171" s="8" t="s">
        <v>72</v>
      </c>
      <c r="V171" s="3" t="s">
        <v>13</v>
      </c>
      <c r="W171" s="3" t="s">
        <v>78</v>
      </c>
      <c r="Y171" s="51" t="str">
        <f t="shared" si="22"/>
        <v>Exclude</v>
      </c>
      <c r="Z171" s="26" t="str">
        <f t="shared" si="21"/>
        <v>3. Wrong setting</v>
      </c>
    </row>
    <row r="172" spans="1:26" x14ac:dyDescent="0.25">
      <c r="A172" s="21" t="s">
        <v>855</v>
      </c>
      <c r="B172" s="22" t="s">
        <v>856</v>
      </c>
      <c r="C172" s="22">
        <v>2024</v>
      </c>
      <c r="D172" s="22" t="s">
        <v>679</v>
      </c>
      <c r="E172" s="22">
        <v>29</v>
      </c>
      <c r="F172" s="22">
        <v>38</v>
      </c>
      <c r="H172" s="22">
        <v>4088</v>
      </c>
      <c r="I172" s="22" t="s">
        <v>857</v>
      </c>
      <c r="J172" s="24" t="str">
        <f t="shared" si="16"/>
        <v>{Lieftink, 2024 #4088}</v>
      </c>
      <c r="K172" s="9" t="s">
        <v>67</v>
      </c>
      <c r="L172" s="15" t="str">
        <f t="shared" si="17"/>
        <v>Link</v>
      </c>
      <c r="M172" s="16" t="str">
        <f t="shared" si="18"/>
        <v/>
      </c>
      <c r="N172" s="4" t="s">
        <v>68</v>
      </c>
      <c r="O172" s="15" t="str">
        <f t="shared" si="19"/>
        <v>PDF</v>
      </c>
      <c r="P172" s="8" t="s">
        <v>69</v>
      </c>
      <c r="Q172" s="46" t="s">
        <v>13</v>
      </c>
      <c r="R172" s="46" t="s">
        <v>80</v>
      </c>
      <c r="T172" s="15" t="str">
        <f t="shared" si="20"/>
        <v>PDF</v>
      </c>
      <c r="U172" s="8" t="s">
        <v>72</v>
      </c>
      <c r="V172" s="3" t="s">
        <v>13</v>
      </c>
      <c r="W172" s="3" t="s">
        <v>80</v>
      </c>
      <c r="Y172" s="51" t="str">
        <f t="shared" si="22"/>
        <v>Exclude</v>
      </c>
      <c r="Z172" s="26" t="str">
        <f t="shared" si="21"/>
        <v>1. No relevant information</v>
      </c>
    </row>
    <row r="173" spans="1:26" x14ac:dyDescent="0.25">
      <c r="A173" s="21" t="s">
        <v>858</v>
      </c>
      <c r="B173" s="22" t="s">
        <v>859</v>
      </c>
      <c r="C173" s="22">
        <v>2025</v>
      </c>
      <c r="D173" s="22" t="s">
        <v>860</v>
      </c>
      <c r="E173" s="22">
        <v>59</v>
      </c>
      <c r="H173" s="22">
        <v>4089</v>
      </c>
      <c r="I173" s="22" t="s">
        <v>861</v>
      </c>
      <c r="J173" s="24" t="str">
        <f t="shared" si="16"/>
        <v>{Lilhore, 2025 #4089}</v>
      </c>
      <c r="K173" s="9" t="s">
        <v>67</v>
      </c>
      <c r="L173" s="15" t="str">
        <f t="shared" si="17"/>
        <v>Link</v>
      </c>
      <c r="M173" s="16" t="str">
        <f t="shared" si="18"/>
        <v/>
      </c>
      <c r="N173" s="4" t="s">
        <v>68</v>
      </c>
      <c r="O173" s="15" t="str">
        <f t="shared" si="19"/>
        <v>PDF</v>
      </c>
      <c r="P173" s="8" t="s">
        <v>69</v>
      </c>
      <c r="Q173" s="46" t="s">
        <v>13</v>
      </c>
      <c r="R173" s="46" t="s">
        <v>78</v>
      </c>
      <c r="S173" s="75" t="s">
        <v>612</v>
      </c>
      <c r="T173" s="15" t="str">
        <f t="shared" si="20"/>
        <v>PDF</v>
      </c>
      <c r="U173" s="8" t="s">
        <v>72</v>
      </c>
      <c r="V173" s="3" t="s">
        <v>13</v>
      </c>
      <c r="W173" s="3" t="s">
        <v>78</v>
      </c>
      <c r="Y173" s="51" t="str">
        <f t="shared" si="22"/>
        <v>Exclude</v>
      </c>
      <c r="Z173" s="26" t="str">
        <f t="shared" si="21"/>
        <v>3. Wrong setting</v>
      </c>
    </row>
    <row r="174" spans="1:26" x14ac:dyDescent="0.25">
      <c r="A174" s="21" t="s">
        <v>862</v>
      </c>
      <c r="B174" s="22" t="s">
        <v>863</v>
      </c>
      <c r="C174" s="22">
        <v>2025</v>
      </c>
      <c r="D174" s="22" t="s">
        <v>864</v>
      </c>
      <c r="E174" s="22">
        <v>40</v>
      </c>
      <c r="F174" s="22">
        <v>8</v>
      </c>
      <c r="G174" s="22" t="s">
        <v>865</v>
      </c>
      <c r="H174" s="22">
        <v>4337</v>
      </c>
      <c r="I174" s="22" t="s">
        <v>866</v>
      </c>
      <c r="J174" s="24" t="str">
        <f t="shared" si="16"/>
        <v>{Lim, 2025 #4337}</v>
      </c>
      <c r="K174" s="9" t="s">
        <v>67</v>
      </c>
      <c r="L174" s="15" t="str">
        <f t="shared" si="17"/>
        <v>Link</v>
      </c>
      <c r="M174" s="16" t="str">
        <f t="shared" si="18"/>
        <v/>
      </c>
      <c r="N174" s="4" t="s">
        <v>68</v>
      </c>
      <c r="O174" s="15" t="str">
        <f t="shared" si="19"/>
        <v>PDF</v>
      </c>
      <c r="P174" s="8" t="s">
        <v>69</v>
      </c>
      <c r="Q174" s="46" t="s">
        <v>13</v>
      </c>
      <c r="R174" s="46" t="s">
        <v>78</v>
      </c>
      <c r="S174" s="75" t="s">
        <v>103</v>
      </c>
      <c r="T174" s="15" t="str">
        <f t="shared" si="20"/>
        <v>PDF</v>
      </c>
      <c r="U174" s="8" t="s">
        <v>72</v>
      </c>
      <c r="V174" s="3" t="s">
        <v>13</v>
      </c>
      <c r="W174" s="3" t="s">
        <v>78</v>
      </c>
      <c r="Y174" s="51" t="str">
        <f t="shared" si="22"/>
        <v>Exclude</v>
      </c>
      <c r="Z174" s="26" t="str">
        <f t="shared" si="21"/>
        <v>3. Wrong setting</v>
      </c>
    </row>
    <row r="175" spans="1:26" x14ac:dyDescent="0.25">
      <c r="A175" s="21" t="s">
        <v>867</v>
      </c>
      <c r="B175" s="22" t="s">
        <v>868</v>
      </c>
      <c r="C175" s="22">
        <v>2022</v>
      </c>
      <c r="D175" s="22" t="s">
        <v>869</v>
      </c>
      <c r="E175" s="22">
        <v>29</v>
      </c>
      <c r="F175" s="22">
        <v>6</v>
      </c>
      <c r="G175" s="22" t="s">
        <v>870</v>
      </c>
      <c r="H175" s="22">
        <v>4092</v>
      </c>
      <c r="I175" s="22" t="s">
        <v>871</v>
      </c>
      <c r="J175" s="24" t="str">
        <f t="shared" si="16"/>
        <v>{Liu, 2022 #4092}</v>
      </c>
      <c r="K175" s="9" t="s">
        <v>67</v>
      </c>
      <c r="L175" s="15" t="str">
        <f t="shared" si="17"/>
        <v>Link</v>
      </c>
      <c r="M175" s="16" t="str">
        <f t="shared" si="18"/>
        <v/>
      </c>
      <c r="N175" s="4" t="s">
        <v>68</v>
      </c>
      <c r="O175" s="15" t="str">
        <f t="shared" si="19"/>
        <v>PDF</v>
      </c>
      <c r="P175" s="8" t="s">
        <v>69</v>
      </c>
      <c r="Q175" s="46" t="s">
        <v>13</v>
      </c>
      <c r="R175" s="46" t="s">
        <v>78</v>
      </c>
      <c r="S175" s="75" t="s">
        <v>612</v>
      </c>
      <c r="T175" s="15" t="str">
        <f t="shared" si="20"/>
        <v>PDF</v>
      </c>
      <c r="U175" s="8" t="s">
        <v>72</v>
      </c>
      <c r="V175" s="3" t="s">
        <v>13</v>
      </c>
      <c r="W175" s="3" t="s">
        <v>78</v>
      </c>
      <c r="Y175" s="51" t="str">
        <f t="shared" si="22"/>
        <v>Exclude</v>
      </c>
      <c r="Z175" s="26" t="str">
        <f t="shared" si="21"/>
        <v>3. Wrong setting</v>
      </c>
    </row>
    <row r="176" spans="1:26" x14ac:dyDescent="0.25">
      <c r="A176" s="21" t="s">
        <v>872</v>
      </c>
      <c r="B176" s="22" t="s">
        <v>873</v>
      </c>
      <c r="C176" s="22">
        <v>2024</v>
      </c>
      <c r="D176" s="22" t="s">
        <v>688</v>
      </c>
      <c r="E176" s="22">
        <v>111</v>
      </c>
      <c r="G176" s="22" t="s">
        <v>874</v>
      </c>
      <c r="H176" s="22">
        <v>4093</v>
      </c>
      <c r="I176" s="22" t="s">
        <v>875</v>
      </c>
      <c r="J176" s="24" t="str">
        <f t="shared" si="16"/>
        <v>{Liu, 2024 #4093}</v>
      </c>
      <c r="K176" s="9" t="s">
        <v>67</v>
      </c>
      <c r="L176" s="15" t="str">
        <f t="shared" si="17"/>
        <v>Link</v>
      </c>
      <c r="M176" s="16" t="str">
        <f t="shared" si="18"/>
        <v/>
      </c>
      <c r="N176" s="4" t="s">
        <v>68</v>
      </c>
      <c r="O176" s="15" t="str">
        <f t="shared" si="19"/>
        <v>PDF</v>
      </c>
      <c r="P176" s="8" t="s">
        <v>69</v>
      </c>
      <c r="Q176" s="46" t="s">
        <v>13</v>
      </c>
      <c r="R176" s="46" t="s">
        <v>98</v>
      </c>
      <c r="S176" s="75" t="s">
        <v>552</v>
      </c>
      <c r="T176" s="15" t="str">
        <f t="shared" si="20"/>
        <v>PDF</v>
      </c>
      <c r="U176" s="8" t="s">
        <v>72</v>
      </c>
      <c r="V176" s="3" t="s">
        <v>13</v>
      </c>
      <c r="W176" s="3" t="s">
        <v>98</v>
      </c>
      <c r="Y176" s="51" t="str">
        <f t="shared" si="22"/>
        <v>Exclude</v>
      </c>
      <c r="Z176" s="26" t="str">
        <f t="shared" si="21"/>
        <v>4. Wrong study type</v>
      </c>
    </row>
    <row r="177" spans="1:26" x14ac:dyDescent="0.25">
      <c r="A177" s="21" t="s">
        <v>876</v>
      </c>
      <c r="B177" s="22" t="s">
        <v>877</v>
      </c>
      <c r="C177" s="22">
        <v>2025</v>
      </c>
      <c r="D177" s="22" t="s">
        <v>878</v>
      </c>
      <c r="E177" s="22">
        <v>19</v>
      </c>
      <c r="F177" s="22">
        <v>3</v>
      </c>
      <c r="G177" s="22" t="s">
        <v>879</v>
      </c>
      <c r="H177" s="22">
        <v>4094</v>
      </c>
      <c r="I177" s="22" t="s">
        <v>880</v>
      </c>
      <c r="J177" s="24" t="str">
        <f t="shared" si="16"/>
        <v>{Liu, 2025 #4094}</v>
      </c>
      <c r="K177" s="9" t="s">
        <v>67</v>
      </c>
      <c r="L177" s="15" t="str">
        <f t="shared" si="17"/>
        <v>Link</v>
      </c>
      <c r="M177" s="16" t="str">
        <f t="shared" si="18"/>
        <v/>
      </c>
      <c r="N177" s="4" t="s">
        <v>68</v>
      </c>
      <c r="O177" s="15" t="str">
        <f t="shared" si="19"/>
        <v>PDF</v>
      </c>
      <c r="P177" s="8" t="s">
        <v>69</v>
      </c>
      <c r="Q177" s="46" t="s">
        <v>11</v>
      </c>
      <c r="S177" s="75" t="s">
        <v>881</v>
      </c>
      <c r="T177" s="15" t="str">
        <f t="shared" si="20"/>
        <v>PDF</v>
      </c>
      <c r="U177" s="8" t="s">
        <v>72</v>
      </c>
      <c r="V177" s="3" t="s">
        <v>11</v>
      </c>
      <c r="W177" s="46"/>
      <c r="Y177" s="51" t="str">
        <f t="shared" si="22"/>
        <v>Include</v>
      </c>
      <c r="Z177" s="26" t="str">
        <f t="shared" si="21"/>
        <v/>
      </c>
    </row>
    <row r="178" spans="1:26" x14ac:dyDescent="0.25">
      <c r="A178" s="21" t="s">
        <v>882</v>
      </c>
      <c r="B178" s="22" t="s">
        <v>883</v>
      </c>
      <c r="C178" s="22">
        <v>2024</v>
      </c>
      <c r="D178" s="22" t="s">
        <v>884</v>
      </c>
      <c r="E178" s="22">
        <v>1734</v>
      </c>
      <c r="G178" s="22">
        <v>465262</v>
      </c>
      <c r="H178" s="22">
        <v>4095</v>
      </c>
      <c r="I178" s="22" t="s">
        <v>885</v>
      </c>
      <c r="J178" s="24" t="str">
        <f t="shared" si="16"/>
        <v>{Lopez-Cortes, 2024 #4095}</v>
      </c>
      <c r="K178" s="9" t="s">
        <v>67</v>
      </c>
      <c r="L178" s="15" t="str">
        <f t="shared" si="17"/>
        <v>Link</v>
      </c>
      <c r="M178" s="16" t="str">
        <f t="shared" si="18"/>
        <v/>
      </c>
      <c r="N178" s="4" t="s">
        <v>68</v>
      </c>
      <c r="O178" s="15" t="str">
        <f t="shared" si="19"/>
        <v>PDF</v>
      </c>
      <c r="P178" s="8" t="s">
        <v>69</v>
      </c>
      <c r="Q178" s="46" t="s">
        <v>13</v>
      </c>
      <c r="R178" s="46" t="s">
        <v>78</v>
      </c>
      <c r="S178" s="75" t="s">
        <v>309</v>
      </c>
      <c r="T178" s="15" t="str">
        <f t="shared" si="20"/>
        <v>PDF</v>
      </c>
      <c r="U178" s="8" t="s">
        <v>72</v>
      </c>
      <c r="V178" s="3" t="s">
        <v>13</v>
      </c>
      <c r="W178" s="3" t="s">
        <v>78</v>
      </c>
      <c r="Y178" s="51" t="str">
        <f t="shared" si="22"/>
        <v>Exclude</v>
      </c>
      <c r="Z178" s="26" t="str">
        <f t="shared" si="21"/>
        <v>3. Wrong setting</v>
      </c>
    </row>
    <row r="179" spans="1:26" x14ac:dyDescent="0.25">
      <c r="A179" s="21" t="s">
        <v>886</v>
      </c>
      <c r="B179" s="22" t="s">
        <v>887</v>
      </c>
      <c r="C179" s="22">
        <v>2023</v>
      </c>
      <c r="D179" s="22" t="s">
        <v>270</v>
      </c>
      <c r="E179" s="22">
        <v>25</v>
      </c>
      <c r="G179" s="22" t="s">
        <v>888</v>
      </c>
      <c r="H179" s="22">
        <v>4096</v>
      </c>
      <c r="I179" s="22" t="s">
        <v>889</v>
      </c>
      <c r="J179" s="24" t="str">
        <f t="shared" si="16"/>
        <v>{Losch, 2023 #4096}</v>
      </c>
      <c r="K179" s="9" t="s">
        <v>67</v>
      </c>
      <c r="L179" s="15" t="str">
        <f t="shared" si="17"/>
        <v>Link</v>
      </c>
      <c r="M179" s="16" t="str">
        <f t="shared" si="18"/>
        <v/>
      </c>
      <c r="N179" s="4" t="s">
        <v>68</v>
      </c>
      <c r="O179" s="15" t="str">
        <f t="shared" si="19"/>
        <v>PDF</v>
      </c>
      <c r="P179" s="8" t="s">
        <v>69</v>
      </c>
      <c r="Q179" s="46" t="s">
        <v>11</v>
      </c>
      <c r="S179" s="75" t="s">
        <v>506</v>
      </c>
      <c r="T179" s="15" t="str">
        <f t="shared" si="20"/>
        <v>PDF</v>
      </c>
      <c r="U179" s="8" t="s">
        <v>72</v>
      </c>
      <c r="V179" s="3" t="s">
        <v>11</v>
      </c>
      <c r="Y179" s="51" t="str">
        <f t="shared" si="22"/>
        <v>Include</v>
      </c>
      <c r="Z179" s="26" t="str">
        <f t="shared" si="21"/>
        <v/>
      </c>
    </row>
    <row r="180" spans="1:26" x14ac:dyDescent="0.25">
      <c r="A180" s="21" t="s">
        <v>890</v>
      </c>
      <c r="B180" s="22" t="s">
        <v>891</v>
      </c>
      <c r="C180" s="22">
        <v>2025</v>
      </c>
      <c r="D180" s="22" t="s">
        <v>892</v>
      </c>
      <c r="G180" s="22">
        <v>1.52483992513209E+16</v>
      </c>
      <c r="H180" s="22">
        <v>4097</v>
      </c>
      <c r="I180" s="22" t="s">
        <v>893</v>
      </c>
      <c r="J180" s="24" t="str">
        <f t="shared" si="16"/>
        <v>{Love, 2025 #4097}</v>
      </c>
      <c r="K180" s="9" t="s">
        <v>67</v>
      </c>
      <c r="L180" s="15" t="str">
        <f t="shared" si="17"/>
        <v>Link</v>
      </c>
      <c r="M180" s="16" t="str">
        <f t="shared" si="18"/>
        <v/>
      </c>
      <c r="N180" s="4" t="s">
        <v>68</v>
      </c>
      <c r="O180" s="15" t="str">
        <f t="shared" si="19"/>
        <v>PDF</v>
      </c>
      <c r="P180" s="8" t="s">
        <v>69</v>
      </c>
      <c r="Q180" s="46" t="s">
        <v>11</v>
      </c>
      <c r="S180" s="75" t="s">
        <v>85</v>
      </c>
      <c r="T180" s="15" t="str">
        <f t="shared" si="20"/>
        <v>PDF</v>
      </c>
      <c r="U180" s="8" t="s">
        <v>72</v>
      </c>
      <c r="V180" s="3" t="s">
        <v>11</v>
      </c>
      <c r="Y180" s="51" t="str">
        <f t="shared" si="22"/>
        <v>Include</v>
      </c>
      <c r="Z180" s="26" t="str">
        <f t="shared" si="21"/>
        <v/>
      </c>
    </row>
    <row r="181" spans="1:26" x14ac:dyDescent="0.25">
      <c r="A181" s="21" t="s">
        <v>894</v>
      </c>
      <c r="B181" s="22" t="s">
        <v>895</v>
      </c>
      <c r="C181" s="22">
        <v>2004</v>
      </c>
      <c r="D181" s="22" t="s">
        <v>896</v>
      </c>
      <c r="E181" s="22">
        <v>96</v>
      </c>
      <c r="F181" s="22">
        <v>1</v>
      </c>
      <c r="G181" s="22" t="s">
        <v>897</v>
      </c>
      <c r="H181" s="22">
        <v>4100</v>
      </c>
      <c r="I181" s="22" t="s">
        <v>898</v>
      </c>
      <c r="J181" s="24" t="str">
        <f t="shared" si="16"/>
        <v>{Lu, 2004 #4100}</v>
      </c>
      <c r="K181" s="9" t="s">
        <v>67</v>
      </c>
      <c r="L181" s="15" t="str">
        <f t="shared" si="17"/>
        <v>Link</v>
      </c>
      <c r="M181" s="16" t="str">
        <f t="shared" si="18"/>
        <v/>
      </c>
      <c r="N181" s="4" t="s">
        <v>68</v>
      </c>
      <c r="O181" s="15" t="str">
        <f t="shared" si="19"/>
        <v>PDF</v>
      </c>
      <c r="P181" s="8" t="s">
        <v>69</v>
      </c>
      <c r="Q181" s="46" t="s">
        <v>13</v>
      </c>
      <c r="R181" s="46" t="s">
        <v>78</v>
      </c>
      <c r="S181" s="75" t="s">
        <v>612</v>
      </c>
      <c r="T181" s="15" t="str">
        <f t="shared" si="20"/>
        <v>PDF</v>
      </c>
      <c r="U181" s="8" t="s">
        <v>72</v>
      </c>
      <c r="V181" s="3" t="s">
        <v>13</v>
      </c>
      <c r="W181" s="3" t="s">
        <v>78</v>
      </c>
      <c r="Y181" s="51" t="str">
        <f t="shared" si="22"/>
        <v>Exclude</v>
      </c>
      <c r="Z181" s="26" t="str">
        <f t="shared" si="21"/>
        <v>3. Wrong setting</v>
      </c>
    </row>
    <row r="182" spans="1:26" x14ac:dyDescent="0.25">
      <c r="A182" s="21" t="s">
        <v>899</v>
      </c>
      <c r="B182" s="22" t="s">
        <v>900</v>
      </c>
      <c r="C182" s="22">
        <v>2020</v>
      </c>
      <c r="G182" s="22" t="s">
        <v>901</v>
      </c>
      <c r="H182" s="22">
        <v>4343</v>
      </c>
      <c r="I182" s="22" t="s">
        <v>902</v>
      </c>
      <c r="J182" s="24" t="str">
        <f t="shared" si="16"/>
        <v>{Lu, 2020 #4343}</v>
      </c>
      <c r="K182" s="9" t="s">
        <v>67</v>
      </c>
      <c r="L182" s="15" t="str">
        <f t="shared" si="17"/>
        <v>Link</v>
      </c>
      <c r="M182" s="16" t="str">
        <f t="shared" si="18"/>
        <v/>
      </c>
      <c r="N182" s="4" t="s">
        <v>68</v>
      </c>
      <c r="O182" s="15" t="str">
        <f t="shared" si="19"/>
        <v>PDF</v>
      </c>
      <c r="P182" s="8" t="s">
        <v>69</v>
      </c>
      <c r="Q182" s="46" t="s">
        <v>13</v>
      </c>
      <c r="R182" s="46" t="s">
        <v>78</v>
      </c>
      <c r="S182" s="75" t="s">
        <v>903</v>
      </c>
      <c r="T182" s="15" t="str">
        <f t="shared" si="20"/>
        <v>PDF</v>
      </c>
      <c r="U182" s="8" t="s">
        <v>72</v>
      </c>
      <c r="V182" s="3" t="s">
        <v>13</v>
      </c>
      <c r="W182" s="3" t="s">
        <v>78</v>
      </c>
      <c r="Y182" s="51" t="str">
        <f t="shared" si="22"/>
        <v>Exclude</v>
      </c>
      <c r="Z182" s="26" t="str">
        <f t="shared" si="21"/>
        <v>3. Wrong setting</v>
      </c>
    </row>
    <row r="183" spans="1:26" x14ac:dyDescent="0.25">
      <c r="A183" s="21" t="s">
        <v>904</v>
      </c>
      <c r="B183" s="22" t="s">
        <v>905</v>
      </c>
      <c r="C183" s="22">
        <v>2022</v>
      </c>
      <c r="D183" s="22" t="s">
        <v>323</v>
      </c>
      <c r="E183" s="22">
        <v>16</v>
      </c>
      <c r="F183" s="22">
        <v>4</v>
      </c>
      <c r="G183" s="22" t="s">
        <v>906</v>
      </c>
      <c r="H183" s="22">
        <v>4099</v>
      </c>
      <c r="I183" s="22" t="s">
        <v>907</v>
      </c>
      <c r="J183" s="24" t="str">
        <f t="shared" si="16"/>
        <v>{Lu, 2022 #4099}</v>
      </c>
      <c r="K183" s="9" t="s">
        <v>67</v>
      </c>
      <c r="L183" s="15" t="str">
        <f t="shared" si="17"/>
        <v>Link</v>
      </c>
      <c r="M183" s="16" t="str">
        <f t="shared" si="18"/>
        <v/>
      </c>
      <c r="N183" s="4" t="s">
        <v>68</v>
      </c>
      <c r="O183" s="15" t="str">
        <f t="shared" si="19"/>
        <v>PDF</v>
      </c>
      <c r="P183" s="8" t="s">
        <v>69</v>
      </c>
      <c r="Q183" s="46" t="s">
        <v>11</v>
      </c>
      <c r="S183" s="75" t="s">
        <v>908</v>
      </c>
      <c r="T183" s="15" t="str">
        <f t="shared" si="20"/>
        <v>PDF</v>
      </c>
      <c r="U183" s="8" t="s">
        <v>72</v>
      </c>
      <c r="V183" s="3" t="s">
        <v>11</v>
      </c>
      <c r="Y183" s="51" t="str">
        <f t="shared" si="22"/>
        <v>Include</v>
      </c>
      <c r="Z183" s="26" t="str">
        <f t="shared" si="21"/>
        <v/>
      </c>
    </row>
    <row r="184" spans="1:26" x14ac:dyDescent="0.25">
      <c r="A184" s="21" t="s">
        <v>909</v>
      </c>
      <c r="B184" s="22" t="s">
        <v>910</v>
      </c>
      <c r="C184" s="22">
        <v>2025</v>
      </c>
      <c r="D184" s="22" t="s">
        <v>911</v>
      </c>
      <c r="E184" s="22">
        <v>373</v>
      </c>
      <c r="G184" s="22">
        <v>144178</v>
      </c>
      <c r="H184" s="22">
        <v>4098</v>
      </c>
      <c r="I184" s="22" t="s">
        <v>912</v>
      </c>
      <c r="J184" s="24" t="str">
        <f t="shared" si="16"/>
        <v>{Lu, 2025 #4098}</v>
      </c>
      <c r="K184" s="9" t="s">
        <v>67</v>
      </c>
      <c r="L184" s="15" t="str">
        <f t="shared" si="17"/>
        <v>Link</v>
      </c>
      <c r="M184" s="16" t="str">
        <f t="shared" si="18"/>
        <v/>
      </c>
      <c r="N184" s="4" t="s">
        <v>68</v>
      </c>
      <c r="O184" s="15" t="str">
        <f t="shared" si="19"/>
        <v>PDF</v>
      </c>
      <c r="P184" s="8" t="s">
        <v>69</v>
      </c>
      <c r="Q184" s="46" t="s">
        <v>13</v>
      </c>
      <c r="R184" s="46" t="s">
        <v>78</v>
      </c>
      <c r="S184" s="75" t="s">
        <v>612</v>
      </c>
      <c r="T184" s="15" t="str">
        <f t="shared" si="20"/>
        <v>PDF</v>
      </c>
      <c r="U184" s="8" t="s">
        <v>72</v>
      </c>
      <c r="V184" s="3" t="s">
        <v>13</v>
      </c>
      <c r="W184" s="3" t="s">
        <v>78</v>
      </c>
      <c r="Y184" s="51" t="str">
        <f t="shared" si="22"/>
        <v>Exclude</v>
      </c>
      <c r="Z184" s="26" t="str">
        <f t="shared" si="21"/>
        <v>3. Wrong setting</v>
      </c>
    </row>
    <row r="185" spans="1:26" x14ac:dyDescent="0.25">
      <c r="A185" s="21" t="s">
        <v>913</v>
      </c>
      <c r="B185" s="22" t="s">
        <v>914</v>
      </c>
      <c r="C185" s="22">
        <v>2023</v>
      </c>
      <c r="D185" s="22" t="s">
        <v>368</v>
      </c>
      <c r="E185" s="22">
        <v>6</v>
      </c>
      <c r="G185" s="22">
        <v>1124526</v>
      </c>
      <c r="H185" s="22">
        <v>4346</v>
      </c>
      <c r="I185" s="22" t="s">
        <v>915</v>
      </c>
      <c r="J185" s="24" t="str">
        <f t="shared" si="16"/>
        <v>{Luca, 2023 #4346}</v>
      </c>
      <c r="K185" s="9" t="s">
        <v>67</v>
      </c>
      <c r="L185" s="15" t="str">
        <f t="shared" si="17"/>
        <v>Link</v>
      </c>
      <c r="M185" s="16" t="str">
        <f t="shared" si="18"/>
        <v/>
      </c>
      <c r="N185" s="4" t="s">
        <v>68</v>
      </c>
      <c r="O185" s="15" t="str">
        <f t="shared" si="19"/>
        <v>PDF</v>
      </c>
      <c r="P185" s="8" t="s">
        <v>69</v>
      </c>
      <c r="Q185" s="46" t="s">
        <v>13</v>
      </c>
      <c r="R185" s="46" t="s">
        <v>80</v>
      </c>
      <c r="T185" s="15" t="str">
        <f t="shared" si="20"/>
        <v>PDF</v>
      </c>
      <c r="U185" s="8" t="s">
        <v>72</v>
      </c>
      <c r="V185" s="3" t="s">
        <v>13</v>
      </c>
      <c r="W185" s="3" t="s">
        <v>80</v>
      </c>
      <c r="Y185" s="51" t="str">
        <f t="shared" si="22"/>
        <v>Exclude</v>
      </c>
      <c r="Z185" s="26" t="str">
        <f t="shared" si="21"/>
        <v>1. No relevant information</v>
      </c>
    </row>
    <row r="186" spans="1:26" x14ac:dyDescent="0.25">
      <c r="A186" s="21" t="s">
        <v>916</v>
      </c>
      <c r="B186" s="22" t="s">
        <v>917</v>
      </c>
      <c r="C186" s="22">
        <v>2023</v>
      </c>
      <c r="D186" s="22" t="s">
        <v>918</v>
      </c>
      <c r="E186" s="22">
        <v>693</v>
      </c>
      <c r="G186" s="22" t="s">
        <v>919</v>
      </c>
      <c r="H186" s="22">
        <v>4102</v>
      </c>
      <c r="I186" s="22" t="s">
        <v>920</v>
      </c>
      <c r="J186" s="24" t="str">
        <f t="shared" si="16"/>
        <v>{Luo, 2023 #4102}</v>
      </c>
      <c r="K186" s="9" t="s">
        <v>67</v>
      </c>
      <c r="L186" s="15" t="str">
        <f t="shared" si="17"/>
        <v>Link</v>
      </c>
      <c r="M186" s="16" t="str">
        <f t="shared" si="18"/>
        <v/>
      </c>
      <c r="N186" s="4" t="s">
        <v>68</v>
      </c>
      <c r="O186" s="15" t="str">
        <f t="shared" si="19"/>
        <v>PDF</v>
      </c>
      <c r="P186" s="8" t="s">
        <v>69</v>
      </c>
      <c r="Q186" s="46" t="s">
        <v>13</v>
      </c>
      <c r="R186" s="46" t="s">
        <v>78</v>
      </c>
      <c r="S186" s="75" t="s">
        <v>147</v>
      </c>
      <c r="T186" s="15" t="str">
        <f t="shared" si="20"/>
        <v>PDF</v>
      </c>
      <c r="U186" s="8" t="s">
        <v>72</v>
      </c>
      <c r="V186" s="3" t="s">
        <v>13</v>
      </c>
      <c r="W186" s="46" t="s">
        <v>78</v>
      </c>
      <c r="Y186" s="51" t="str">
        <f t="shared" si="22"/>
        <v>Exclude</v>
      </c>
      <c r="Z186" s="26" t="str">
        <f t="shared" si="21"/>
        <v>3. Wrong setting</v>
      </c>
    </row>
    <row r="187" spans="1:26" x14ac:dyDescent="0.25">
      <c r="A187" s="21" t="s">
        <v>921</v>
      </c>
      <c r="B187" s="22" t="s">
        <v>922</v>
      </c>
      <c r="C187" s="22">
        <v>2024</v>
      </c>
      <c r="D187" s="22" t="s">
        <v>270</v>
      </c>
      <c r="E187" s="22">
        <v>26</v>
      </c>
      <c r="G187" s="22" t="s">
        <v>923</v>
      </c>
      <c r="H187" s="22">
        <v>4101</v>
      </c>
      <c r="I187" s="22" t="s">
        <v>924</v>
      </c>
      <c r="J187" s="24" t="str">
        <f t="shared" si="16"/>
        <v>{Luo, 2024 #4101}</v>
      </c>
      <c r="K187" s="9" t="s">
        <v>67</v>
      </c>
      <c r="L187" s="15" t="str">
        <f t="shared" si="17"/>
        <v>Link</v>
      </c>
      <c r="M187" s="16" t="str">
        <f t="shared" si="18"/>
        <v/>
      </c>
      <c r="N187" s="4" t="s">
        <v>68</v>
      </c>
      <c r="O187" s="15" t="str">
        <f t="shared" si="19"/>
        <v>PDF</v>
      </c>
      <c r="P187" s="8" t="s">
        <v>69</v>
      </c>
      <c r="Q187" s="46" t="s">
        <v>11</v>
      </c>
      <c r="S187" s="75" t="s">
        <v>356</v>
      </c>
      <c r="T187" s="15" t="str">
        <f t="shared" si="20"/>
        <v>PDF</v>
      </c>
      <c r="U187" s="8" t="s">
        <v>72</v>
      </c>
      <c r="V187" s="3" t="s">
        <v>11</v>
      </c>
      <c r="Y187" s="51" t="str">
        <f t="shared" si="22"/>
        <v>Include</v>
      </c>
      <c r="Z187" s="26" t="str">
        <f t="shared" si="21"/>
        <v/>
      </c>
    </row>
    <row r="188" spans="1:26" x14ac:dyDescent="0.25">
      <c r="A188" s="21" t="s">
        <v>925</v>
      </c>
      <c r="B188" s="22" t="s">
        <v>926</v>
      </c>
      <c r="C188" s="22">
        <v>2024</v>
      </c>
      <c r="D188" s="22" t="s">
        <v>927</v>
      </c>
      <c r="G188" s="22" t="s">
        <v>928</v>
      </c>
      <c r="H188" s="22">
        <v>4103</v>
      </c>
      <c r="I188" s="22" t="s">
        <v>929</v>
      </c>
      <c r="J188" s="24" t="str">
        <f t="shared" si="16"/>
        <v>{Luxton, 2024 #4103}</v>
      </c>
      <c r="K188" s="9" t="s">
        <v>67</v>
      </c>
      <c r="L188" s="15" t="str">
        <f t="shared" si="17"/>
        <v>Link</v>
      </c>
      <c r="M188" s="16" t="str">
        <f t="shared" si="18"/>
        <v/>
      </c>
      <c r="N188" s="4" t="s">
        <v>68</v>
      </c>
      <c r="O188" s="15" t="str">
        <f t="shared" si="19"/>
        <v>PDF</v>
      </c>
      <c r="P188" s="8" t="s">
        <v>69</v>
      </c>
      <c r="Q188" s="46" t="s">
        <v>13</v>
      </c>
      <c r="R188" s="46" t="s">
        <v>98</v>
      </c>
      <c r="S188" s="75" t="s">
        <v>552</v>
      </c>
      <c r="T188" s="15" t="str">
        <f t="shared" si="20"/>
        <v>PDF</v>
      </c>
      <c r="U188" s="8" t="s">
        <v>72</v>
      </c>
      <c r="V188" s="3" t="s">
        <v>13</v>
      </c>
      <c r="W188" s="46" t="s">
        <v>98</v>
      </c>
      <c r="Y188" s="51" t="str">
        <f t="shared" si="22"/>
        <v>Exclude</v>
      </c>
      <c r="Z188" s="26" t="str">
        <f t="shared" si="21"/>
        <v>4. Wrong study type</v>
      </c>
    </row>
    <row r="189" spans="1:26" x14ac:dyDescent="0.25">
      <c r="A189" s="21" t="s">
        <v>930</v>
      </c>
      <c r="B189" s="22" t="s">
        <v>931</v>
      </c>
      <c r="C189" s="22">
        <v>2024</v>
      </c>
      <c r="D189" s="22" t="s">
        <v>927</v>
      </c>
      <c r="G189" s="22" t="s">
        <v>932</v>
      </c>
      <c r="H189" s="22">
        <v>4348</v>
      </c>
      <c r="I189" s="22" t="s">
        <v>933</v>
      </c>
      <c r="J189" s="24" t="str">
        <f t="shared" si="16"/>
        <v>{Luxton, 2024 #4348}</v>
      </c>
      <c r="K189" s="9" t="s">
        <v>67</v>
      </c>
      <c r="L189" s="15" t="str">
        <f t="shared" si="17"/>
        <v>Link</v>
      </c>
      <c r="M189" s="16" t="str">
        <f t="shared" si="18"/>
        <v/>
      </c>
      <c r="N189" s="4" t="s">
        <v>68</v>
      </c>
      <c r="O189" s="15" t="str">
        <f t="shared" si="19"/>
        <v>PDF</v>
      </c>
      <c r="P189" s="8" t="s">
        <v>69</v>
      </c>
      <c r="Q189" s="46" t="s">
        <v>13</v>
      </c>
      <c r="R189" s="46" t="s">
        <v>98</v>
      </c>
      <c r="S189" s="75" t="s">
        <v>552</v>
      </c>
      <c r="T189" s="15" t="str">
        <f t="shared" si="20"/>
        <v>PDF</v>
      </c>
      <c r="U189" s="8" t="s">
        <v>72</v>
      </c>
      <c r="V189" s="3" t="s">
        <v>13</v>
      </c>
      <c r="W189" s="46" t="s">
        <v>98</v>
      </c>
      <c r="Y189" s="51" t="str">
        <f t="shared" si="22"/>
        <v>Exclude</v>
      </c>
      <c r="Z189" s="26" t="str">
        <f t="shared" si="21"/>
        <v>4. Wrong study type</v>
      </c>
    </row>
    <row r="190" spans="1:26" x14ac:dyDescent="0.25">
      <c r="A190" s="21" t="s">
        <v>934</v>
      </c>
      <c r="B190" s="22" t="s">
        <v>935</v>
      </c>
      <c r="C190" s="22">
        <v>2022</v>
      </c>
      <c r="D190" s="22" t="s">
        <v>936</v>
      </c>
      <c r="E190" s="22">
        <v>2</v>
      </c>
      <c r="F190" s="22">
        <v>1</v>
      </c>
      <c r="G190" s="22" t="s">
        <v>937</v>
      </c>
      <c r="H190" s="22">
        <v>4349</v>
      </c>
      <c r="I190" s="22" t="s">
        <v>938</v>
      </c>
      <c r="J190" s="24" t="str">
        <f t="shared" si="16"/>
        <v>{Mackey, 2022 #4349}</v>
      </c>
      <c r="K190" s="9" t="s">
        <v>67</v>
      </c>
      <c r="L190" s="15" t="str">
        <f t="shared" si="17"/>
        <v>Link</v>
      </c>
      <c r="M190" s="16" t="str">
        <f t="shared" si="18"/>
        <v/>
      </c>
      <c r="N190" s="4" t="s">
        <v>68</v>
      </c>
      <c r="O190" s="15" t="str">
        <f t="shared" si="19"/>
        <v>PDF</v>
      </c>
      <c r="P190" s="8" t="s">
        <v>69</v>
      </c>
      <c r="Q190" s="46" t="s">
        <v>13</v>
      </c>
      <c r="R190" s="46" t="s">
        <v>80</v>
      </c>
      <c r="T190" s="15" t="str">
        <f t="shared" si="20"/>
        <v>PDF</v>
      </c>
      <c r="U190" s="8" t="s">
        <v>72</v>
      </c>
      <c r="V190" s="3" t="s">
        <v>13</v>
      </c>
      <c r="W190" s="3" t="s">
        <v>80</v>
      </c>
      <c r="Y190" s="51" t="str">
        <f t="shared" si="22"/>
        <v>Exclude</v>
      </c>
      <c r="Z190" s="26" t="str">
        <f t="shared" si="21"/>
        <v>1. No relevant information</v>
      </c>
    </row>
    <row r="191" spans="1:26" x14ac:dyDescent="0.25">
      <c r="A191" s="21" t="s">
        <v>939</v>
      </c>
      <c r="B191" s="22" t="s">
        <v>940</v>
      </c>
      <c r="C191" s="22">
        <v>2025</v>
      </c>
      <c r="D191" s="22" t="s">
        <v>941</v>
      </c>
      <c r="E191" s="22">
        <v>43</v>
      </c>
      <c r="F191" s="22">
        <v>8</v>
      </c>
      <c r="G191" s="22" t="s">
        <v>942</v>
      </c>
      <c r="H191" s="22">
        <v>4104</v>
      </c>
      <c r="I191" s="22" t="s">
        <v>943</v>
      </c>
      <c r="J191" s="24" t="str">
        <f t="shared" si="16"/>
        <v>{Madan, 2025 #4104}</v>
      </c>
      <c r="K191" s="9" t="s">
        <v>67</v>
      </c>
      <c r="L191" s="15" t="str">
        <f t="shared" si="17"/>
        <v>Link</v>
      </c>
      <c r="M191" s="16" t="str">
        <f t="shared" si="18"/>
        <v/>
      </c>
      <c r="N191" s="4" t="s">
        <v>68</v>
      </c>
      <c r="O191" s="15" t="str">
        <f t="shared" si="19"/>
        <v>PDF</v>
      </c>
      <c r="P191" s="8" t="s">
        <v>69</v>
      </c>
      <c r="Q191" s="46" t="s">
        <v>13</v>
      </c>
      <c r="R191" s="46" t="s">
        <v>78</v>
      </c>
      <c r="S191" s="75" t="s">
        <v>612</v>
      </c>
      <c r="T191" s="15" t="str">
        <f t="shared" si="20"/>
        <v>PDF</v>
      </c>
      <c r="U191" s="8" t="s">
        <v>72</v>
      </c>
      <c r="V191" s="3" t="s">
        <v>13</v>
      </c>
      <c r="W191" s="46" t="s">
        <v>78</v>
      </c>
      <c r="Y191" s="51" t="str">
        <f t="shared" si="22"/>
        <v>Exclude</v>
      </c>
      <c r="Z191" s="26" t="str">
        <f t="shared" si="21"/>
        <v>3. Wrong setting</v>
      </c>
    </row>
    <row r="192" spans="1:26" x14ac:dyDescent="0.25">
      <c r="A192" s="21" t="s">
        <v>944</v>
      </c>
      <c r="B192" s="22" t="s">
        <v>945</v>
      </c>
      <c r="C192" s="22">
        <v>2021</v>
      </c>
      <c r="D192" s="22" t="s">
        <v>946</v>
      </c>
      <c r="E192" s="22">
        <v>31</v>
      </c>
      <c r="F192" s="22">
        <v>5</v>
      </c>
      <c r="G192" s="28">
        <v>45962</v>
      </c>
      <c r="H192" s="22">
        <v>4107</v>
      </c>
      <c r="I192" s="22" t="s">
        <v>947</v>
      </c>
      <c r="J192" s="24" t="str">
        <f t="shared" si="16"/>
        <v>{Malik, 2021 #4107}</v>
      </c>
      <c r="K192" s="9" t="s">
        <v>67</v>
      </c>
      <c r="L192" s="15" t="str">
        <f t="shared" si="17"/>
        <v>Link</v>
      </c>
      <c r="M192" s="16" t="str">
        <f t="shared" si="18"/>
        <v/>
      </c>
      <c r="N192" s="4" t="s">
        <v>68</v>
      </c>
      <c r="O192" s="15" t="str">
        <f t="shared" si="19"/>
        <v>PDF</v>
      </c>
      <c r="P192" s="8" t="s">
        <v>69</v>
      </c>
      <c r="Q192" s="46" t="s">
        <v>13</v>
      </c>
      <c r="R192" s="46" t="s">
        <v>78</v>
      </c>
      <c r="S192" s="75" t="s">
        <v>147</v>
      </c>
      <c r="T192" s="15" t="str">
        <f t="shared" si="20"/>
        <v>PDF</v>
      </c>
      <c r="U192" s="8" t="s">
        <v>72</v>
      </c>
      <c r="V192" s="3" t="s">
        <v>13</v>
      </c>
      <c r="W192" s="46" t="s">
        <v>78</v>
      </c>
      <c r="Y192" s="51" t="str">
        <f t="shared" si="22"/>
        <v>Exclude</v>
      </c>
      <c r="Z192" s="26" t="str">
        <f t="shared" si="21"/>
        <v>3. Wrong setting</v>
      </c>
    </row>
    <row r="193" spans="1:26" x14ac:dyDescent="0.25">
      <c r="A193" s="21" t="s">
        <v>948</v>
      </c>
      <c r="B193" s="22" t="s">
        <v>949</v>
      </c>
      <c r="C193" s="22">
        <v>2024</v>
      </c>
      <c r="D193" s="22" t="s">
        <v>950</v>
      </c>
      <c r="E193" s="22">
        <v>22</v>
      </c>
      <c r="F193" s="22">
        <v>1</v>
      </c>
      <c r="G193" s="22">
        <v>11</v>
      </c>
      <c r="H193" s="22">
        <v>4352</v>
      </c>
      <c r="I193" s="22" t="s">
        <v>951</v>
      </c>
      <c r="J193" s="24" t="str">
        <f t="shared" si="16"/>
        <v>{Mann, 2024 #4352}</v>
      </c>
      <c r="K193" s="9" t="s">
        <v>67</v>
      </c>
      <c r="L193" s="15" t="str">
        <f t="shared" si="17"/>
        <v>Link</v>
      </c>
      <c r="M193" s="16" t="str">
        <f t="shared" si="18"/>
        <v/>
      </c>
      <c r="N193" s="4" t="s">
        <v>68</v>
      </c>
      <c r="O193" s="15" t="str">
        <f t="shared" si="19"/>
        <v>PDF</v>
      </c>
      <c r="P193" s="8" t="s">
        <v>69</v>
      </c>
      <c r="Q193" s="46" t="s">
        <v>13</v>
      </c>
      <c r="R193" s="46" t="s">
        <v>78</v>
      </c>
      <c r="S193" s="75" t="s">
        <v>103</v>
      </c>
      <c r="T193" s="15" t="str">
        <f t="shared" si="20"/>
        <v>PDF</v>
      </c>
      <c r="U193" s="8" t="s">
        <v>72</v>
      </c>
      <c r="V193" s="3" t="s">
        <v>13</v>
      </c>
      <c r="W193" s="46" t="s">
        <v>80</v>
      </c>
      <c r="X193" s="12" t="s">
        <v>952</v>
      </c>
      <c r="Y193" s="51" t="str">
        <f t="shared" si="22"/>
        <v>Exclude</v>
      </c>
      <c r="Z193" s="26" t="str">
        <f t="shared" si="21"/>
        <v>3. Wrong setting</v>
      </c>
    </row>
    <row r="194" spans="1:26" x14ac:dyDescent="0.25">
      <c r="A194" s="21" t="s">
        <v>953</v>
      </c>
      <c r="B194" s="22" t="s">
        <v>954</v>
      </c>
      <c r="C194" s="22">
        <v>2020</v>
      </c>
      <c r="D194" s="22" t="s">
        <v>950</v>
      </c>
      <c r="E194" s="22">
        <v>17</v>
      </c>
      <c r="F194" s="22">
        <v>3</v>
      </c>
      <c r="G194" s="22" t="s">
        <v>482</v>
      </c>
      <c r="H194" s="22">
        <v>4108</v>
      </c>
      <c r="I194" s="22" t="s">
        <v>955</v>
      </c>
      <c r="J194" s="24" t="str">
        <f t="shared" ref="J194:J257" si="23">IF(A194&lt;&gt;"",_xlfn.CONCAT("{",IF(ISERROR(FIND(",",A194))=FALSE,LEFT(A194,FIND(",",A194)-1),A194),", ",C194," #",H194,"}"),"")</f>
        <v>{Marcus, 2020 #4108}</v>
      </c>
      <c r="K194" s="9" t="s">
        <v>67</v>
      </c>
      <c r="L194" s="15" t="str">
        <f t="shared" ref="L194:L257" si="24">IF(LEFT(I194,2)="10",HYPERLINK(_xlfn.CONCAT("https://doi.org/",I194),"Link"),IF(I194="","",HYPERLINK(I194,"Link")))</f>
        <v>Link</v>
      </c>
      <c r="M194" s="16" t="str">
        <f t="shared" ref="M194:M257" si="25">IF(A194&lt;&gt;"",IF(K194="No",_xlfn.CONCAT(IF(ISERROR(FIND(",",A194))=FALSE,LEFT(A194,FIND(",",A194)-1),A194),"-",C194,"-",H194),""),"")</f>
        <v/>
      </c>
      <c r="N194" s="4" t="s">
        <v>68</v>
      </c>
      <c r="O194" s="15" t="str">
        <f t="shared" ref="O194:O257" si="26">IF(K194="Yes",IF(P194&lt;&gt;"",HYPERLINK(_xlfn.CONCAT(VLOOKUP(P194,AE:AF,2,FALSE),"\",IF(ISERROR(FIND(",",A194))=FALSE,LEFT(A194,FIND(",",A194)-1),A194),"-",C194,"-",H194,".pdf"),"PDF"),""),"")</f>
        <v>PDF</v>
      </c>
      <c r="P194" s="8" t="s">
        <v>69</v>
      </c>
      <c r="Q194" s="46" t="s">
        <v>11</v>
      </c>
      <c r="S194" s="75" t="s">
        <v>956</v>
      </c>
      <c r="T194" s="15" t="str">
        <f t="shared" ref="T194:T257" si="27">IF(K194="Yes",IF(U194&lt;&gt;"",HYPERLINK(_xlfn.CONCAT(VLOOKUP(U194,AE:AF,2,FALSE),"\",IF(ISERROR(FIND(",",A194))=FALSE,LEFT(A194,FIND(",",A194)-1),A194),"-",C194,"-",H194,".pdf"),"PDF"),""),"")</f>
        <v>PDF</v>
      </c>
      <c r="U194" s="8" t="s">
        <v>72</v>
      </c>
      <c r="V194" s="3" t="s">
        <v>11</v>
      </c>
      <c r="W194" s="46"/>
      <c r="Y194" s="51" t="str">
        <f t="shared" si="22"/>
        <v>Include</v>
      </c>
      <c r="Z194" s="26" t="str">
        <f t="shared" ref="Z194:Z257" si="28">IF(Y194="Exclude",R194,"")</f>
        <v/>
      </c>
    </row>
    <row r="195" spans="1:26" x14ac:dyDescent="0.25">
      <c r="A195" s="21" t="s">
        <v>957</v>
      </c>
      <c r="B195" s="22" t="s">
        <v>958</v>
      </c>
      <c r="C195" s="22">
        <v>2023</v>
      </c>
      <c r="D195" s="22" t="s">
        <v>959</v>
      </c>
      <c r="E195" s="22">
        <v>3</v>
      </c>
      <c r="F195" s="22">
        <v>1</v>
      </c>
      <c r="G195" s="22" t="s">
        <v>960</v>
      </c>
      <c r="H195" s="22">
        <v>4109</v>
      </c>
      <c r="I195" s="22" t="s">
        <v>961</v>
      </c>
      <c r="J195" s="24" t="str">
        <f t="shared" si="23"/>
        <v>{Marra, 2023 #4109}</v>
      </c>
      <c r="K195" s="9" t="s">
        <v>67</v>
      </c>
      <c r="L195" s="15" t="str">
        <f t="shared" si="24"/>
        <v>Link</v>
      </c>
      <c r="M195" s="16" t="str">
        <f t="shared" si="25"/>
        <v/>
      </c>
      <c r="N195" s="4" t="s">
        <v>68</v>
      </c>
      <c r="O195" s="15" t="str">
        <f t="shared" si="26"/>
        <v>PDF</v>
      </c>
      <c r="P195" s="8" t="s">
        <v>69</v>
      </c>
      <c r="Q195" s="46" t="s">
        <v>11</v>
      </c>
      <c r="S195" s="75" t="s">
        <v>417</v>
      </c>
      <c r="T195" s="15" t="str">
        <f t="shared" si="27"/>
        <v>PDF</v>
      </c>
      <c r="U195" s="8" t="s">
        <v>72</v>
      </c>
      <c r="V195" s="3" t="s">
        <v>11</v>
      </c>
      <c r="W195" s="46"/>
      <c r="Y195" s="51" t="str">
        <f t="shared" si="22"/>
        <v>Include</v>
      </c>
      <c r="Z195" s="26" t="str">
        <f t="shared" si="28"/>
        <v/>
      </c>
    </row>
    <row r="196" spans="1:26" x14ac:dyDescent="0.25">
      <c r="A196" s="21" t="s">
        <v>962</v>
      </c>
      <c r="B196" s="22" t="s">
        <v>963</v>
      </c>
      <c r="C196" s="22">
        <v>2021</v>
      </c>
      <c r="D196" s="22" t="s">
        <v>964</v>
      </c>
      <c r="E196" s="22">
        <v>322</v>
      </c>
      <c r="H196" s="22">
        <v>4110</v>
      </c>
      <c r="I196" s="22" t="s">
        <v>965</v>
      </c>
      <c r="J196" s="24" t="str">
        <f t="shared" si="23"/>
        <v>{Masood, 2021 #4110}</v>
      </c>
      <c r="K196" s="9" t="s">
        <v>67</v>
      </c>
      <c r="L196" s="15" t="str">
        <f t="shared" si="24"/>
        <v>Link</v>
      </c>
      <c r="M196" s="16" t="str">
        <f t="shared" si="25"/>
        <v/>
      </c>
      <c r="N196" s="4" t="s">
        <v>68</v>
      </c>
      <c r="O196" s="15" t="str">
        <f t="shared" si="26"/>
        <v>PDF</v>
      </c>
      <c r="P196" s="8" t="s">
        <v>69</v>
      </c>
      <c r="Q196" s="46" t="s">
        <v>13</v>
      </c>
      <c r="R196" s="46" t="s">
        <v>78</v>
      </c>
      <c r="S196" s="75" t="s">
        <v>612</v>
      </c>
      <c r="T196" s="15" t="str">
        <f t="shared" si="27"/>
        <v>PDF</v>
      </c>
      <c r="U196" s="8" t="s">
        <v>72</v>
      </c>
      <c r="V196" s="3" t="s">
        <v>13</v>
      </c>
      <c r="W196" s="3" t="s">
        <v>78</v>
      </c>
      <c r="Y196" s="51" t="str">
        <f t="shared" si="22"/>
        <v>Exclude</v>
      </c>
      <c r="Z196" s="26" t="str">
        <f t="shared" si="28"/>
        <v>3. Wrong setting</v>
      </c>
    </row>
    <row r="197" spans="1:26" x14ac:dyDescent="0.25">
      <c r="A197" s="21" t="s">
        <v>966</v>
      </c>
      <c r="B197" s="22" t="s">
        <v>967</v>
      </c>
      <c r="C197" s="22">
        <v>2024</v>
      </c>
      <c r="D197" s="22" t="s">
        <v>968</v>
      </c>
      <c r="E197" s="22">
        <v>315</v>
      </c>
      <c r="G197" s="22">
        <v>124261</v>
      </c>
      <c r="H197" s="22">
        <v>4111</v>
      </c>
      <c r="I197" s="22" t="s">
        <v>969</v>
      </c>
      <c r="J197" s="24" t="str">
        <f t="shared" si="23"/>
        <v>{Matenda, 2024 #4111}</v>
      </c>
      <c r="K197" s="9" t="s">
        <v>67</v>
      </c>
      <c r="L197" s="15" t="str">
        <f t="shared" si="24"/>
        <v>Link</v>
      </c>
      <c r="M197" s="16" t="str">
        <f t="shared" si="25"/>
        <v/>
      </c>
      <c r="N197" s="4" t="s">
        <v>68</v>
      </c>
      <c r="O197" s="15" t="str">
        <f t="shared" si="26"/>
        <v>PDF</v>
      </c>
      <c r="P197" s="8" t="s">
        <v>69</v>
      </c>
      <c r="Q197" s="46" t="s">
        <v>13</v>
      </c>
      <c r="R197" s="46" t="s">
        <v>78</v>
      </c>
      <c r="S197" s="75" t="s">
        <v>156</v>
      </c>
      <c r="T197" s="15" t="str">
        <f t="shared" si="27"/>
        <v>PDF</v>
      </c>
      <c r="U197" s="8" t="s">
        <v>72</v>
      </c>
      <c r="V197" s="3" t="s">
        <v>13</v>
      </c>
      <c r="W197" s="3" t="s">
        <v>78</v>
      </c>
      <c r="Y197" s="51" t="str">
        <f t="shared" si="22"/>
        <v>Exclude</v>
      </c>
      <c r="Z197" s="26" t="str">
        <f t="shared" si="28"/>
        <v>3. Wrong setting</v>
      </c>
    </row>
    <row r="198" spans="1:26" x14ac:dyDescent="0.25">
      <c r="A198" s="21" t="s">
        <v>970</v>
      </c>
      <c r="B198" s="22" t="s">
        <v>971</v>
      </c>
      <c r="C198" s="22">
        <v>2023</v>
      </c>
      <c r="D198" s="22" t="s">
        <v>972</v>
      </c>
      <c r="E198" s="22">
        <v>58</v>
      </c>
      <c r="F198" s="22">
        <v>14</v>
      </c>
      <c r="G198" s="22" t="s">
        <v>973</v>
      </c>
      <c r="H198" s="22">
        <v>4112</v>
      </c>
      <c r="I198" s="22" t="s">
        <v>974</v>
      </c>
      <c r="J198" s="24" t="str">
        <f t="shared" si="23"/>
        <v>{Mathaba, 2023 #4112}</v>
      </c>
      <c r="K198" s="9" t="s">
        <v>67</v>
      </c>
      <c r="L198" s="15" t="str">
        <f t="shared" si="24"/>
        <v>Link</v>
      </c>
      <c r="M198" s="16" t="str">
        <f t="shared" si="25"/>
        <v/>
      </c>
      <c r="N198" s="4" t="s">
        <v>68</v>
      </c>
      <c r="O198" s="15" t="str">
        <f t="shared" si="26"/>
        <v>PDF</v>
      </c>
      <c r="P198" s="8" t="s">
        <v>69</v>
      </c>
      <c r="Q198" s="46" t="s">
        <v>13</v>
      </c>
      <c r="R198" s="46" t="s">
        <v>78</v>
      </c>
      <c r="S198" s="75" t="s">
        <v>34</v>
      </c>
      <c r="T198" s="15" t="str">
        <f t="shared" si="27"/>
        <v>PDF</v>
      </c>
      <c r="U198" s="8" t="s">
        <v>72</v>
      </c>
      <c r="V198" s="3" t="s">
        <v>13</v>
      </c>
      <c r="W198" s="3" t="s">
        <v>78</v>
      </c>
      <c r="Y198" s="51" t="str">
        <f t="shared" si="22"/>
        <v>Exclude</v>
      </c>
      <c r="Z198" s="26" t="str">
        <f t="shared" si="28"/>
        <v>3. Wrong setting</v>
      </c>
    </row>
    <row r="199" spans="1:26" x14ac:dyDescent="0.25">
      <c r="A199" s="21" t="s">
        <v>975</v>
      </c>
      <c r="B199" s="22" t="s">
        <v>976</v>
      </c>
      <c r="C199" s="22">
        <v>2020</v>
      </c>
      <c r="D199" s="22" t="s">
        <v>977</v>
      </c>
      <c r="E199" s="22">
        <v>26</v>
      </c>
      <c r="F199" s="22">
        <v>1</v>
      </c>
      <c r="G199" s="22">
        <v>1</v>
      </c>
      <c r="H199" s="22">
        <v>4358</v>
      </c>
      <c r="I199" s="22" t="s">
        <v>978</v>
      </c>
      <c r="J199" s="24" t="str">
        <f t="shared" si="23"/>
        <v>{McClure, 2020 #4358}</v>
      </c>
      <c r="K199" s="9" t="s">
        <v>67</v>
      </c>
      <c r="L199" s="15" t="str">
        <f t="shared" si="24"/>
        <v>Link</v>
      </c>
      <c r="M199" s="16" t="str">
        <f t="shared" si="25"/>
        <v/>
      </c>
      <c r="N199" s="4" t="s">
        <v>68</v>
      </c>
      <c r="O199" s="15" t="str">
        <f t="shared" si="26"/>
        <v>PDF</v>
      </c>
      <c r="P199" s="8" t="s">
        <v>69</v>
      </c>
      <c r="Q199" s="46" t="s">
        <v>13</v>
      </c>
      <c r="R199" s="46" t="s">
        <v>80</v>
      </c>
      <c r="T199" s="15" t="str">
        <f t="shared" si="27"/>
        <v>PDF</v>
      </c>
      <c r="U199" s="8" t="s">
        <v>72</v>
      </c>
      <c r="V199" s="3" t="s">
        <v>13</v>
      </c>
      <c r="W199" s="3" t="s">
        <v>80</v>
      </c>
      <c r="Y199" s="51" t="str">
        <f t="shared" si="22"/>
        <v>Exclude</v>
      </c>
      <c r="Z199" s="26" t="str">
        <f t="shared" si="28"/>
        <v>1. No relevant information</v>
      </c>
    </row>
    <row r="200" spans="1:26" x14ac:dyDescent="0.25">
      <c r="A200" s="21" t="s">
        <v>979</v>
      </c>
      <c r="B200" s="22" t="s">
        <v>980</v>
      </c>
      <c r="C200" s="22">
        <v>2023</v>
      </c>
      <c r="D200" s="22" t="s">
        <v>981</v>
      </c>
      <c r="E200" s="22">
        <v>9</v>
      </c>
      <c r="G200" s="22" t="s">
        <v>982</v>
      </c>
      <c r="H200" s="22">
        <v>4113</v>
      </c>
      <c r="I200" s="22" t="s">
        <v>983</v>
      </c>
      <c r="J200" s="24" t="str">
        <f t="shared" si="23"/>
        <v>{McDaniel, 2023 #4113}</v>
      </c>
      <c r="K200" s="9" t="s">
        <v>67</v>
      </c>
      <c r="L200" s="15" t="str">
        <f t="shared" si="24"/>
        <v>Link</v>
      </c>
      <c r="M200" s="16" t="str">
        <f t="shared" si="25"/>
        <v/>
      </c>
      <c r="N200" s="4" t="s">
        <v>68</v>
      </c>
      <c r="O200" s="15" t="str">
        <f t="shared" si="26"/>
        <v>PDF</v>
      </c>
      <c r="P200" s="8" t="s">
        <v>69</v>
      </c>
      <c r="Q200" s="46" t="s">
        <v>11</v>
      </c>
      <c r="S200" s="75" t="s">
        <v>908</v>
      </c>
      <c r="T200" s="15" t="str">
        <f t="shared" si="27"/>
        <v>PDF</v>
      </c>
      <c r="U200" s="8" t="s">
        <v>72</v>
      </c>
      <c r="V200" s="3" t="s">
        <v>11</v>
      </c>
      <c r="W200" s="46"/>
      <c r="Y200" s="51" t="str">
        <f t="shared" si="22"/>
        <v>Include</v>
      </c>
      <c r="Z200" s="26" t="str">
        <f t="shared" si="28"/>
        <v/>
      </c>
    </row>
    <row r="201" spans="1:26" x14ac:dyDescent="0.25">
      <c r="A201" s="21" t="s">
        <v>984</v>
      </c>
      <c r="B201" s="22" t="s">
        <v>985</v>
      </c>
      <c r="C201" s="22">
        <v>2025</v>
      </c>
      <c r="D201" s="22" t="s">
        <v>986</v>
      </c>
      <c r="E201" s="22">
        <v>80</v>
      </c>
      <c r="F201" s="22">
        <v>7</v>
      </c>
      <c r="H201" s="22">
        <v>4114</v>
      </c>
      <c r="I201" s="22" t="s">
        <v>987</v>
      </c>
      <c r="J201" s="24" t="str">
        <f t="shared" si="23"/>
        <v>{McDaniel, 2025 #4114}</v>
      </c>
      <c r="K201" s="9" t="s">
        <v>67</v>
      </c>
      <c r="L201" s="15" t="str">
        <f t="shared" si="24"/>
        <v>Link</v>
      </c>
      <c r="M201" s="16" t="str">
        <f t="shared" si="25"/>
        <v/>
      </c>
      <c r="N201" s="4" t="s">
        <v>68</v>
      </c>
      <c r="O201" s="15" t="str">
        <f t="shared" si="26"/>
        <v>PDF</v>
      </c>
      <c r="P201" s="8" t="s">
        <v>69</v>
      </c>
      <c r="Q201" s="46" t="s">
        <v>11</v>
      </c>
      <c r="S201" s="75" t="s">
        <v>988</v>
      </c>
      <c r="T201" s="15" t="str">
        <f t="shared" si="27"/>
        <v>PDF</v>
      </c>
      <c r="U201" s="8" t="s">
        <v>72</v>
      </c>
      <c r="V201" s="3" t="s">
        <v>11</v>
      </c>
      <c r="X201" s="12" t="s">
        <v>1832</v>
      </c>
      <c r="Y201" s="51" t="str">
        <f t="shared" si="22"/>
        <v>Include</v>
      </c>
      <c r="Z201" s="26" t="str">
        <f t="shared" si="28"/>
        <v/>
      </c>
    </row>
    <row r="202" spans="1:26" x14ac:dyDescent="0.25">
      <c r="A202" s="21" t="s">
        <v>989</v>
      </c>
      <c r="B202" s="22" t="s">
        <v>990</v>
      </c>
      <c r="C202" s="22">
        <v>2018</v>
      </c>
      <c r="D202" s="22" t="s">
        <v>813</v>
      </c>
      <c r="E202" s="22">
        <v>121</v>
      </c>
      <c r="F202" s="22" t="s">
        <v>991</v>
      </c>
      <c r="G202" s="22" t="s">
        <v>992</v>
      </c>
      <c r="H202" s="22">
        <v>4115</v>
      </c>
      <c r="I202" s="22" t="s">
        <v>993</v>
      </c>
      <c r="J202" s="24" t="str">
        <f t="shared" si="23"/>
        <v>{Meng, 2018 #4115}</v>
      </c>
      <c r="K202" s="9" t="s">
        <v>67</v>
      </c>
      <c r="L202" s="15" t="str">
        <f t="shared" si="24"/>
        <v>Link</v>
      </c>
      <c r="M202" s="16" t="str">
        <f t="shared" si="25"/>
        <v/>
      </c>
      <c r="N202" s="4" t="s">
        <v>68</v>
      </c>
      <c r="O202" s="15" t="str">
        <f t="shared" si="26"/>
        <v>PDF</v>
      </c>
      <c r="P202" s="8" t="s">
        <v>69</v>
      </c>
      <c r="Q202" s="46" t="s">
        <v>13</v>
      </c>
      <c r="R202" s="46" t="s">
        <v>78</v>
      </c>
      <c r="S202" s="75" t="s">
        <v>612</v>
      </c>
      <c r="T202" s="15" t="str">
        <f t="shared" si="27"/>
        <v>PDF</v>
      </c>
      <c r="U202" s="8" t="s">
        <v>72</v>
      </c>
      <c r="V202" s="3" t="s">
        <v>13</v>
      </c>
      <c r="W202" s="3" t="s">
        <v>78</v>
      </c>
      <c r="Y202" s="51" t="str">
        <f t="shared" si="22"/>
        <v>Exclude</v>
      </c>
      <c r="Z202" s="26" t="str">
        <f t="shared" si="28"/>
        <v>3. Wrong setting</v>
      </c>
    </row>
    <row r="203" spans="1:26" x14ac:dyDescent="0.25">
      <c r="A203" s="21" t="s">
        <v>994</v>
      </c>
      <c r="B203" s="22" t="s">
        <v>995</v>
      </c>
      <c r="C203" s="22">
        <v>2024</v>
      </c>
      <c r="D203" s="22" t="s">
        <v>996</v>
      </c>
      <c r="E203" s="22">
        <v>30</v>
      </c>
      <c r="F203" s="22">
        <v>4</v>
      </c>
      <c r="G203" s="22" t="s">
        <v>997</v>
      </c>
      <c r="H203" s="22">
        <v>4116</v>
      </c>
      <c r="I203" s="22" t="s">
        <v>998</v>
      </c>
      <c r="J203" s="24" t="str">
        <f t="shared" si="23"/>
        <v>{Miller, 2024 #4116}</v>
      </c>
      <c r="K203" s="9" t="s">
        <v>67</v>
      </c>
      <c r="L203" s="15" t="str">
        <f t="shared" si="24"/>
        <v>Link</v>
      </c>
      <c r="M203" s="16" t="str">
        <f t="shared" si="25"/>
        <v/>
      </c>
      <c r="N203" s="4" t="s">
        <v>68</v>
      </c>
      <c r="O203" s="15" t="str">
        <f t="shared" si="26"/>
        <v>PDF</v>
      </c>
      <c r="P203" s="8" t="s">
        <v>69</v>
      </c>
      <c r="Q203" s="46" t="s">
        <v>11</v>
      </c>
      <c r="S203" s="75" t="s">
        <v>999</v>
      </c>
      <c r="T203" s="15" t="str">
        <f t="shared" si="27"/>
        <v>PDF</v>
      </c>
      <c r="U203" s="8" t="s">
        <v>72</v>
      </c>
      <c r="V203" s="3" t="s">
        <v>11</v>
      </c>
      <c r="Y203" s="51" t="str">
        <f t="shared" si="22"/>
        <v>Include</v>
      </c>
      <c r="Z203" s="26" t="str">
        <f t="shared" si="28"/>
        <v/>
      </c>
    </row>
    <row r="204" spans="1:26" x14ac:dyDescent="0.25">
      <c r="A204" s="21" t="s">
        <v>1000</v>
      </c>
      <c r="B204" s="22" t="s">
        <v>1001</v>
      </c>
      <c r="C204" s="22">
        <v>2024</v>
      </c>
      <c r="D204" s="22" t="s">
        <v>1002</v>
      </c>
      <c r="E204" s="22">
        <v>8</v>
      </c>
      <c r="G204" s="22" t="s">
        <v>1003</v>
      </c>
      <c r="H204" s="22">
        <v>4117</v>
      </c>
      <c r="I204" s="22" t="s">
        <v>1004</v>
      </c>
      <c r="J204" s="24" t="str">
        <f t="shared" si="23"/>
        <v>{Moore, 2024 #4117}</v>
      </c>
      <c r="K204" s="9" t="s">
        <v>67</v>
      </c>
      <c r="L204" s="15" t="str">
        <f t="shared" si="24"/>
        <v>Link</v>
      </c>
      <c r="M204" s="16" t="str">
        <f t="shared" si="25"/>
        <v/>
      </c>
      <c r="N204" s="4" t="s">
        <v>68</v>
      </c>
      <c r="O204" s="15" t="str">
        <f t="shared" si="26"/>
        <v>PDF</v>
      </c>
      <c r="P204" s="8" t="s">
        <v>69</v>
      </c>
      <c r="Q204" s="46" t="s">
        <v>11</v>
      </c>
      <c r="S204" s="75" t="s">
        <v>1005</v>
      </c>
      <c r="T204" s="15" t="str">
        <f t="shared" si="27"/>
        <v>PDF</v>
      </c>
      <c r="U204" s="8" t="s">
        <v>72</v>
      </c>
      <c r="V204" s="3" t="s">
        <v>11</v>
      </c>
      <c r="W204" s="46"/>
      <c r="Y204" s="51" t="str">
        <f t="shared" si="22"/>
        <v>Include</v>
      </c>
      <c r="Z204" s="26" t="str">
        <f t="shared" si="28"/>
        <v/>
      </c>
    </row>
    <row r="205" spans="1:26" x14ac:dyDescent="0.25">
      <c r="A205" s="21" t="s">
        <v>1006</v>
      </c>
      <c r="B205" s="22" t="s">
        <v>1007</v>
      </c>
      <c r="C205" s="22">
        <v>2023</v>
      </c>
      <c r="D205" s="22" t="s">
        <v>188</v>
      </c>
      <c r="E205" s="22">
        <v>18</v>
      </c>
      <c r="F205" s="22">
        <v>10</v>
      </c>
      <c r="G205" s="22" t="s">
        <v>1008</v>
      </c>
      <c r="H205" s="22">
        <v>4118</v>
      </c>
      <c r="I205" s="22" t="s">
        <v>1009</v>
      </c>
      <c r="J205" s="24" t="str">
        <f t="shared" si="23"/>
        <v>{Mu, 2023 #4118}</v>
      </c>
      <c r="K205" s="9" t="s">
        <v>67</v>
      </c>
      <c r="L205" s="15" t="str">
        <f t="shared" si="24"/>
        <v>Link</v>
      </c>
      <c r="M205" s="16" t="str">
        <f t="shared" si="25"/>
        <v/>
      </c>
      <c r="N205" s="4" t="s">
        <v>68</v>
      </c>
      <c r="O205" s="15" t="str">
        <f t="shared" si="26"/>
        <v>PDF</v>
      </c>
      <c r="P205" s="8" t="s">
        <v>69</v>
      </c>
      <c r="Q205" s="46" t="s">
        <v>13</v>
      </c>
      <c r="R205" s="46" t="s">
        <v>70</v>
      </c>
      <c r="S205" s="75" t="s">
        <v>1010</v>
      </c>
      <c r="T205" s="15" t="str">
        <f t="shared" si="27"/>
        <v>PDF</v>
      </c>
      <c r="U205" s="8" t="s">
        <v>72</v>
      </c>
      <c r="V205" s="3" t="s">
        <v>13</v>
      </c>
      <c r="W205" s="46" t="s">
        <v>70</v>
      </c>
      <c r="Y205" s="51" t="str">
        <f t="shared" si="22"/>
        <v>Exclude</v>
      </c>
      <c r="Z205" s="26" t="str">
        <f t="shared" si="28"/>
        <v>2. Wrong country</v>
      </c>
    </row>
    <row r="206" spans="1:26" x14ac:dyDescent="0.25">
      <c r="A206" s="21" t="s">
        <v>1011</v>
      </c>
      <c r="B206" s="22" t="s">
        <v>1012</v>
      </c>
      <c r="C206" s="22">
        <v>2023</v>
      </c>
      <c r="D206" s="22" t="s">
        <v>1013</v>
      </c>
      <c r="E206" s="22">
        <v>33</v>
      </c>
      <c r="F206" s="22">
        <v>7</v>
      </c>
      <c r="G206" s="22" t="s">
        <v>1014</v>
      </c>
      <c r="H206" s="22">
        <v>4119</v>
      </c>
      <c r="I206" s="22" t="s">
        <v>1015</v>
      </c>
      <c r="J206" s="24" t="str">
        <f t="shared" si="23"/>
        <v>{Mwase, 2023 #4119}</v>
      </c>
      <c r="K206" s="9" t="s">
        <v>67</v>
      </c>
      <c r="L206" s="15" t="str">
        <f t="shared" si="24"/>
        <v>Link</v>
      </c>
      <c r="M206" s="16" t="str">
        <f t="shared" si="25"/>
        <v/>
      </c>
      <c r="N206" s="4" t="s">
        <v>68</v>
      </c>
      <c r="O206" s="15" t="str">
        <f t="shared" si="26"/>
        <v>PDF</v>
      </c>
      <c r="P206" s="8" t="s">
        <v>69</v>
      </c>
      <c r="Q206" s="46" t="s">
        <v>13</v>
      </c>
      <c r="R206" s="46" t="s">
        <v>70</v>
      </c>
      <c r="S206" s="75" t="s">
        <v>1016</v>
      </c>
      <c r="T206" s="15" t="str">
        <f t="shared" si="27"/>
        <v>PDF</v>
      </c>
      <c r="U206" s="8" t="s">
        <v>72</v>
      </c>
      <c r="V206" s="3" t="s">
        <v>13</v>
      </c>
      <c r="W206" s="46" t="s">
        <v>70</v>
      </c>
      <c r="Y206" s="51" t="str">
        <f t="shared" si="22"/>
        <v>Exclude</v>
      </c>
      <c r="Z206" s="26" t="str">
        <f t="shared" si="28"/>
        <v>2. Wrong country</v>
      </c>
    </row>
    <row r="207" spans="1:26" x14ac:dyDescent="0.25">
      <c r="A207" s="21" t="s">
        <v>1017</v>
      </c>
      <c r="B207" s="22" t="s">
        <v>1018</v>
      </c>
      <c r="C207" s="22">
        <v>2020</v>
      </c>
      <c r="D207" s="22" t="s">
        <v>1019</v>
      </c>
      <c r="E207" s="22">
        <v>721</v>
      </c>
      <c r="G207" s="22">
        <v>134804</v>
      </c>
      <c r="H207" s="22">
        <v>4120</v>
      </c>
      <c r="I207" s="22" t="s">
        <v>1020</v>
      </c>
      <c r="J207" s="24" t="str">
        <f t="shared" si="23"/>
        <v>{Na, 2020 #4120}</v>
      </c>
      <c r="K207" s="9" t="s">
        <v>67</v>
      </c>
      <c r="L207" s="15" t="str">
        <f t="shared" si="24"/>
        <v>Link</v>
      </c>
      <c r="M207" s="16" t="str">
        <f t="shared" si="25"/>
        <v/>
      </c>
      <c r="N207" s="4" t="s">
        <v>68</v>
      </c>
      <c r="O207" s="15" t="str">
        <f t="shared" si="26"/>
        <v>PDF</v>
      </c>
      <c r="P207" s="8" t="s">
        <v>69</v>
      </c>
      <c r="Q207" s="46" t="s">
        <v>13</v>
      </c>
      <c r="R207" s="46" t="s">
        <v>78</v>
      </c>
      <c r="S207" s="75" t="s">
        <v>1021</v>
      </c>
      <c r="T207" s="15" t="str">
        <f t="shared" si="27"/>
        <v>PDF</v>
      </c>
      <c r="U207" s="8" t="s">
        <v>72</v>
      </c>
      <c r="V207" s="3" t="s">
        <v>13</v>
      </c>
      <c r="W207" s="3" t="s">
        <v>78</v>
      </c>
      <c r="Y207" s="51" t="str">
        <f t="shared" si="22"/>
        <v>Exclude</v>
      </c>
      <c r="Z207" s="26" t="str">
        <f t="shared" si="28"/>
        <v>3. Wrong setting</v>
      </c>
    </row>
    <row r="208" spans="1:26" x14ac:dyDescent="0.25">
      <c r="A208" s="21" t="s">
        <v>1022</v>
      </c>
      <c r="B208" s="22" t="s">
        <v>1023</v>
      </c>
      <c r="C208" s="22">
        <v>2023</v>
      </c>
      <c r="D208" s="22" t="s">
        <v>1024</v>
      </c>
      <c r="E208" s="22">
        <v>44</v>
      </c>
      <c r="F208" s="22">
        <v>4</v>
      </c>
      <c r="G208" s="22" t="s">
        <v>1025</v>
      </c>
      <c r="H208" s="22">
        <v>4121</v>
      </c>
      <c r="I208" s="22" t="s">
        <v>1026</v>
      </c>
      <c r="J208" s="24" t="str">
        <f t="shared" si="23"/>
        <v>{Naumova, 2023 #4121}</v>
      </c>
      <c r="K208" s="9" t="s">
        <v>67</v>
      </c>
      <c r="L208" s="15" t="str">
        <f t="shared" si="24"/>
        <v>Link</v>
      </c>
      <c r="M208" s="16" t="str">
        <f t="shared" si="25"/>
        <v/>
      </c>
      <c r="N208" s="4" t="s">
        <v>68</v>
      </c>
      <c r="O208" s="15" t="str">
        <f t="shared" si="26"/>
        <v>PDF</v>
      </c>
      <c r="P208" s="8" t="s">
        <v>69</v>
      </c>
      <c r="Q208" s="46" t="s">
        <v>13</v>
      </c>
      <c r="R208" s="46" t="s">
        <v>80</v>
      </c>
      <c r="T208" s="15" t="str">
        <f t="shared" si="27"/>
        <v>PDF</v>
      </c>
      <c r="U208" s="8" t="s">
        <v>72</v>
      </c>
      <c r="V208" s="3" t="s">
        <v>13</v>
      </c>
      <c r="W208" s="46" t="s">
        <v>80</v>
      </c>
      <c r="Y208" s="51" t="str">
        <f t="shared" si="22"/>
        <v>Exclude</v>
      </c>
      <c r="Z208" s="26" t="str">
        <f t="shared" si="28"/>
        <v>1. No relevant information</v>
      </c>
    </row>
    <row r="209" spans="1:26" x14ac:dyDescent="0.25">
      <c r="A209" s="21" t="s">
        <v>1022</v>
      </c>
      <c r="B209" s="22" t="s">
        <v>1027</v>
      </c>
      <c r="C209" s="22">
        <v>2024</v>
      </c>
      <c r="D209" s="22" t="s">
        <v>1024</v>
      </c>
      <c r="E209" s="22">
        <v>45</v>
      </c>
      <c r="F209" s="22">
        <v>3</v>
      </c>
      <c r="G209" s="22" t="s">
        <v>1028</v>
      </c>
      <c r="H209" s="22">
        <v>4122</v>
      </c>
      <c r="I209" s="22" t="s">
        <v>1029</v>
      </c>
      <c r="J209" s="24" t="str">
        <f t="shared" si="23"/>
        <v>{Naumova, 2024 #4122}</v>
      </c>
      <c r="K209" s="9" t="s">
        <v>67</v>
      </c>
      <c r="L209" s="15" t="str">
        <f t="shared" si="24"/>
        <v>Link</v>
      </c>
      <c r="M209" s="16" t="str">
        <f t="shared" si="25"/>
        <v/>
      </c>
      <c r="N209" s="4" t="s">
        <v>68</v>
      </c>
      <c r="O209" s="15" t="str">
        <f t="shared" si="26"/>
        <v>PDF</v>
      </c>
      <c r="P209" s="8" t="s">
        <v>69</v>
      </c>
      <c r="Q209" s="46" t="s">
        <v>13</v>
      </c>
      <c r="R209" s="46" t="s">
        <v>80</v>
      </c>
      <c r="T209" s="15" t="str">
        <f t="shared" si="27"/>
        <v>PDF</v>
      </c>
      <c r="U209" s="8" t="s">
        <v>72</v>
      </c>
      <c r="V209" s="3" t="s">
        <v>13</v>
      </c>
      <c r="W209" s="46" t="s">
        <v>80</v>
      </c>
      <c r="Y209" s="51" t="str">
        <f t="shared" si="22"/>
        <v>Exclude</v>
      </c>
      <c r="Z209" s="26" t="str">
        <f t="shared" si="28"/>
        <v>1. No relevant information</v>
      </c>
    </row>
    <row r="210" spans="1:26" x14ac:dyDescent="0.25">
      <c r="A210" s="21" t="s">
        <v>1022</v>
      </c>
      <c r="B210" s="22" t="s">
        <v>1030</v>
      </c>
      <c r="C210" s="22">
        <v>2025</v>
      </c>
      <c r="D210" s="22" t="s">
        <v>1024</v>
      </c>
      <c r="E210" s="22">
        <v>46</v>
      </c>
      <c r="F210" s="22">
        <v>1</v>
      </c>
      <c r="G210" s="28">
        <v>45839</v>
      </c>
      <c r="H210" s="22">
        <v>4123</v>
      </c>
      <c r="I210" s="22" t="s">
        <v>1031</v>
      </c>
      <c r="J210" s="24" t="str">
        <f t="shared" si="23"/>
        <v>{Naumova, 2025 #4123}</v>
      </c>
      <c r="K210" s="9" t="s">
        <v>67</v>
      </c>
      <c r="L210" s="15" t="str">
        <f t="shared" si="24"/>
        <v>Link</v>
      </c>
      <c r="M210" s="16" t="str">
        <f t="shared" si="25"/>
        <v/>
      </c>
      <c r="N210" s="4" t="s">
        <v>68</v>
      </c>
      <c r="O210" s="15" t="str">
        <f t="shared" si="26"/>
        <v>PDF</v>
      </c>
      <c r="P210" s="8" t="s">
        <v>69</v>
      </c>
      <c r="Q210" s="46" t="s">
        <v>13</v>
      </c>
      <c r="R210" s="46" t="s">
        <v>80</v>
      </c>
      <c r="T210" s="15" t="str">
        <f t="shared" si="27"/>
        <v>PDF</v>
      </c>
      <c r="U210" s="8" t="s">
        <v>72</v>
      </c>
      <c r="V210" s="3" t="s">
        <v>13</v>
      </c>
      <c r="W210" s="46" t="s">
        <v>80</v>
      </c>
      <c r="Y210" s="51" t="str">
        <f t="shared" si="22"/>
        <v>Exclude</v>
      </c>
      <c r="Z210" s="26" t="str">
        <f t="shared" si="28"/>
        <v>1. No relevant information</v>
      </c>
    </row>
    <row r="211" spans="1:26" x14ac:dyDescent="0.25">
      <c r="A211" s="21" t="s">
        <v>1032</v>
      </c>
      <c r="B211" s="22" t="s">
        <v>1033</v>
      </c>
      <c r="C211" s="22">
        <v>2021</v>
      </c>
      <c r="D211" s="22" t="s">
        <v>1034</v>
      </c>
      <c r="E211" s="22">
        <v>12</v>
      </c>
      <c r="F211" s="22">
        <v>4</v>
      </c>
      <c r="G211" s="22" t="s">
        <v>1035</v>
      </c>
      <c r="H211" s="22">
        <v>4124</v>
      </c>
      <c r="I211" s="22" t="s">
        <v>1036</v>
      </c>
      <c r="J211" s="24" t="str">
        <f t="shared" si="23"/>
        <v>{Nayak, 2021 #4124}</v>
      </c>
      <c r="K211" s="9" t="s">
        <v>67</v>
      </c>
      <c r="L211" s="15" t="str">
        <f t="shared" si="24"/>
        <v>Link</v>
      </c>
      <c r="M211" s="16" t="str">
        <f t="shared" si="25"/>
        <v/>
      </c>
      <c r="N211" s="4" t="s">
        <v>68</v>
      </c>
      <c r="O211" s="15" t="str">
        <f t="shared" si="26"/>
        <v>PDF</v>
      </c>
      <c r="P211" s="8" t="s">
        <v>69</v>
      </c>
      <c r="Q211" s="46" t="s">
        <v>13</v>
      </c>
      <c r="R211" s="46" t="s">
        <v>80</v>
      </c>
      <c r="T211" s="15" t="str">
        <f t="shared" si="27"/>
        <v>PDF</v>
      </c>
      <c r="U211" s="8" t="s">
        <v>72</v>
      </c>
      <c r="V211" s="3" t="s">
        <v>13</v>
      </c>
      <c r="W211" s="46" t="s">
        <v>80</v>
      </c>
      <c r="Y211" s="51" t="str">
        <f t="shared" si="22"/>
        <v>Exclude</v>
      </c>
      <c r="Z211" s="26" t="str">
        <f t="shared" si="28"/>
        <v>1. No relevant information</v>
      </c>
    </row>
    <row r="212" spans="1:26" x14ac:dyDescent="0.25">
      <c r="A212" s="21" t="s">
        <v>1037</v>
      </c>
      <c r="B212" s="22" t="s">
        <v>1038</v>
      </c>
      <c r="C212" s="22">
        <v>2024</v>
      </c>
      <c r="D212" s="22" t="s">
        <v>1039</v>
      </c>
      <c r="E212" s="22">
        <v>35</v>
      </c>
      <c r="F212" s="22">
        <v>6</v>
      </c>
      <c r="G212" s="22" t="s">
        <v>1040</v>
      </c>
      <c r="H212" s="22">
        <v>4091</v>
      </c>
      <c r="I212" s="22" t="s">
        <v>1041</v>
      </c>
      <c r="J212" s="24" t="str">
        <f t="shared" si="23"/>
        <v>{Ng Yin Ling, 2024 #4091}</v>
      </c>
      <c r="K212" s="9" t="s">
        <v>67</v>
      </c>
      <c r="L212" s="15" t="str">
        <f t="shared" si="24"/>
        <v>Link</v>
      </c>
      <c r="M212" s="16" t="str">
        <f t="shared" si="25"/>
        <v/>
      </c>
      <c r="N212" s="4" t="s">
        <v>68</v>
      </c>
      <c r="O212" s="15" t="str">
        <f t="shared" si="26"/>
        <v>PDF</v>
      </c>
      <c r="P212" s="8" t="s">
        <v>69</v>
      </c>
      <c r="Q212" s="46" t="s">
        <v>13</v>
      </c>
      <c r="R212" s="46" t="s">
        <v>78</v>
      </c>
      <c r="S212" s="75" t="s">
        <v>1042</v>
      </c>
      <c r="T212" s="15" t="str">
        <f t="shared" si="27"/>
        <v>PDF</v>
      </c>
      <c r="U212" s="8" t="s">
        <v>72</v>
      </c>
      <c r="V212" s="3" t="s">
        <v>13</v>
      </c>
      <c r="W212" s="46" t="s">
        <v>78</v>
      </c>
      <c r="Y212" s="51" t="str">
        <f t="shared" si="22"/>
        <v>Exclude</v>
      </c>
      <c r="Z212" s="26" t="str">
        <f t="shared" si="28"/>
        <v>3. Wrong setting</v>
      </c>
    </row>
    <row r="213" spans="1:26" x14ac:dyDescent="0.25">
      <c r="A213" s="21" t="s">
        <v>1043</v>
      </c>
      <c r="B213" s="22" t="s">
        <v>1044</v>
      </c>
      <c r="C213" s="22">
        <v>2022</v>
      </c>
      <c r="D213" s="22" t="s">
        <v>1045</v>
      </c>
      <c r="E213" s="22">
        <v>29</v>
      </c>
      <c r="G213" s="22">
        <v>100590</v>
      </c>
      <c r="H213" s="22">
        <v>4363</v>
      </c>
      <c r="I213" s="22" t="s">
        <v>1046</v>
      </c>
      <c r="J213" s="24" t="str">
        <f t="shared" si="23"/>
        <v>{Nguyen Hai, 2022 #4363}</v>
      </c>
      <c r="K213" s="9" t="s">
        <v>67</v>
      </c>
      <c r="L213" s="15" t="str">
        <f t="shared" si="24"/>
        <v>Link</v>
      </c>
      <c r="M213" s="16" t="str">
        <f t="shared" si="25"/>
        <v/>
      </c>
      <c r="N213" s="4" t="s">
        <v>68</v>
      </c>
      <c r="O213" s="15" t="str">
        <f t="shared" si="26"/>
        <v>PDF</v>
      </c>
      <c r="P213" s="8" t="s">
        <v>69</v>
      </c>
      <c r="Q213" s="46" t="s">
        <v>13</v>
      </c>
      <c r="R213" s="46" t="s">
        <v>70</v>
      </c>
      <c r="S213" s="75" t="s">
        <v>1047</v>
      </c>
      <c r="T213" s="15" t="str">
        <f t="shared" si="27"/>
        <v>PDF</v>
      </c>
      <c r="U213" s="8" t="s">
        <v>72</v>
      </c>
      <c r="V213" s="3" t="s">
        <v>13</v>
      </c>
      <c r="W213" s="3" t="s">
        <v>70</v>
      </c>
      <c r="Y213" s="51" t="str">
        <f t="shared" si="22"/>
        <v>Exclude</v>
      </c>
      <c r="Z213" s="26" t="str">
        <f t="shared" si="28"/>
        <v>2. Wrong country</v>
      </c>
    </row>
    <row r="214" spans="1:26" x14ac:dyDescent="0.25">
      <c r="A214" s="21" t="s">
        <v>1048</v>
      </c>
      <c r="B214" s="22" t="s">
        <v>1049</v>
      </c>
      <c r="C214" s="22">
        <v>2025</v>
      </c>
      <c r="D214" s="22" t="s">
        <v>1050</v>
      </c>
      <c r="E214" s="22">
        <v>6</v>
      </c>
      <c r="F214" s="22">
        <v>5</v>
      </c>
      <c r="G214" s="22">
        <v>100707</v>
      </c>
      <c r="H214" s="22">
        <v>4362</v>
      </c>
      <c r="I214" s="22" t="s">
        <v>1051</v>
      </c>
      <c r="J214" s="24" t="str">
        <f t="shared" si="23"/>
        <v>{Nguyen, 2025 #4362}</v>
      </c>
      <c r="K214" s="9" t="s">
        <v>67</v>
      </c>
      <c r="L214" s="15" t="str">
        <f t="shared" si="24"/>
        <v>Link</v>
      </c>
      <c r="M214" s="16" t="str">
        <f t="shared" si="25"/>
        <v/>
      </c>
      <c r="N214" s="4" t="s">
        <v>68</v>
      </c>
      <c r="O214" s="15" t="str">
        <f t="shared" si="26"/>
        <v>PDF</v>
      </c>
      <c r="P214" s="8" t="s">
        <v>69</v>
      </c>
      <c r="Q214" s="46" t="s">
        <v>13</v>
      </c>
      <c r="R214" s="46" t="s">
        <v>78</v>
      </c>
      <c r="S214" s="75" t="s">
        <v>103</v>
      </c>
      <c r="T214" s="15" t="str">
        <f t="shared" si="27"/>
        <v>PDF</v>
      </c>
      <c r="U214" s="8" t="s">
        <v>72</v>
      </c>
      <c r="V214" s="3" t="s">
        <v>13</v>
      </c>
      <c r="W214" s="3" t="s">
        <v>78</v>
      </c>
      <c r="Y214" s="51" t="str">
        <f t="shared" si="22"/>
        <v>Exclude</v>
      </c>
      <c r="Z214" s="26" t="str">
        <f t="shared" si="28"/>
        <v>3. Wrong setting</v>
      </c>
    </row>
    <row r="215" spans="1:26" x14ac:dyDescent="0.25">
      <c r="A215" s="21" t="s">
        <v>1052</v>
      </c>
      <c r="B215" s="22" t="s">
        <v>1053</v>
      </c>
      <c r="C215" s="22">
        <v>2022</v>
      </c>
      <c r="D215" s="22" t="s">
        <v>1054</v>
      </c>
      <c r="E215" s="22">
        <v>8</v>
      </c>
      <c r="F215" s="22">
        <v>44</v>
      </c>
      <c r="G215" s="22" t="s">
        <v>1055</v>
      </c>
      <c r="H215" s="22">
        <v>4125</v>
      </c>
      <c r="I215" s="22" t="s">
        <v>1056</v>
      </c>
      <c r="J215" s="24" t="str">
        <f t="shared" si="23"/>
        <v>{Nobles, 2022 #4125}</v>
      </c>
      <c r="K215" s="9" t="s">
        <v>67</v>
      </c>
      <c r="L215" s="15" t="str">
        <f t="shared" si="24"/>
        <v>Link</v>
      </c>
      <c r="M215" s="16" t="str">
        <f t="shared" si="25"/>
        <v/>
      </c>
      <c r="N215" s="4" t="s">
        <v>68</v>
      </c>
      <c r="O215" s="15" t="str">
        <f t="shared" si="26"/>
        <v>PDF</v>
      </c>
      <c r="P215" s="8" t="s">
        <v>69</v>
      </c>
      <c r="Q215" s="46" t="s">
        <v>13</v>
      </c>
      <c r="R215" s="46" t="s">
        <v>78</v>
      </c>
      <c r="S215" s="75" t="s">
        <v>1057</v>
      </c>
      <c r="T215" s="15" t="str">
        <f t="shared" si="27"/>
        <v>PDF</v>
      </c>
      <c r="U215" s="8" t="s">
        <v>72</v>
      </c>
      <c r="V215" s="3" t="s">
        <v>13</v>
      </c>
      <c r="W215" s="3" t="s">
        <v>78</v>
      </c>
      <c r="Y215" s="51" t="str">
        <f t="shared" si="22"/>
        <v>Exclude</v>
      </c>
      <c r="Z215" s="26" t="str">
        <f t="shared" si="28"/>
        <v>3. Wrong setting</v>
      </c>
    </row>
    <row r="216" spans="1:26" x14ac:dyDescent="0.25">
      <c r="A216" s="21" t="s">
        <v>1058</v>
      </c>
      <c r="B216" s="22" t="s">
        <v>1059</v>
      </c>
      <c r="C216" s="22">
        <v>2019</v>
      </c>
      <c r="D216" s="22" t="s">
        <v>1060</v>
      </c>
      <c r="E216" s="22">
        <v>132</v>
      </c>
      <c r="F216" s="22">
        <v>7</v>
      </c>
      <c r="G216" s="22" t="s">
        <v>1061</v>
      </c>
      <c r="H216" s="22">
        <v>4126</v>
      </c>
      <c r="I216" s="22" t="s">
        <v>1062</v>
      </c>
      <c r="J216" s="24" t="str">
        <f t="shared" si="23"/>
        <v>{Noorbakhsh-Sabet, 2019 #4126}</v>
      </c>
      <c r="K216" s="9" t="s">
        <v>67</v>
      </c>
      <c r="L216" s="15" t="str">
        <f t="shared" si="24"/>
        <v>Link</v>
      </c>
      <c r="M216" s="16" t="str">
        <f t="shared" si="25"/>
        <v/>
      </c>
      <c r="N216" s="4" t="s">
        <v>68</v>
      </c>
      <c r="O216" s="15" t="str">
        <f t="shared" si="26"/>
        <v>PDF</v>
      </c>
      <c r="P216" s="8" t="s">
        <v>69</v>
      </c>
      <c r="Q216" s="46" t="s">
        <v>13</v>
      </c>
      <c r="R216" s="46" t="s">
        <v>78</v>
      </c>
      <c r="S216" s="75" t="s">
        <v>1063</v>
      </c>
      <c r="T216" s="15" t="str">
        <f t="shared" si="27"/>
        <v>PDF</v>
      </c>
      <c r="U216" s="8" t="s">
        <v>72</v>
      </c>
      <c r="V216" s="3" t="s">
        <v>13</v>
      </c>
      <c r="W216" s="3" t="s">
        <v>78</v>
      </c>
      <c r="Y216" s="51" t="str">
        <f t="shared" si="22"/>
        <v>Exclude</v>
      </c>
      <c r="Z216" s="26" t="str">
        <f t="shared" si="28"/>
        <v>3. Wrong setting</v>
      </c>
    </row>
    <row r="217" spans="1:26" x14ac:dyDescent="0.25">
      <c r="A217" s="21" t="s">
        <v>1064</v>
      </c>
      <c r="B217" s="22" t="s">
        <v>1065</v>
      </c>
      <c r="C217" s="22">
        <v>2025</v>
      </c>
      <c r="D217" s="22" t="s">
        <v>1066</v>
      </c>
      <c r="E217" s="22">
        <v>104</v>
      </c>
      <c r="F217" s="22">
        <v>3</v>
      </c>
      <c r="G217" s="22" t="s">
        <v>1067</v>
      </c>
      <c r="H217" s="22">
        <v>4127</v>
      </c>
      <c r="I217" s="22" t="s">
        <v>1068</v>
      </c>
      <c r="J217" s="24" t="str">
        <f t="shared" si="23"/>
        <v>{Ongesa, 2025 #4127}</v>
      </c>
      <c r="K217" s="9" t="s">
        <v>67</v>
      </c>
      <c r="L217" s="15" t="str">
        <f t="shared" si="24"/>
        <v>Link</v>
      </c>
      <c r="M217" s="16" t="str">
        <f t="shared" si="25"/>
        <v/>
      </c>
      <c r="N217" s="4" t="s">
        <v>68</v>
      </c>
      <c r="O217" s="15" t="str">
        <f t="shared" si="26"/>
        <v>PDF</v>
      </c>
      <c r="P217" s="8" t="s">
        <v>69</v>
      </c>
      <c r="Q217" s="46" t="s">
        <v>13</v>
      </c>
      <c r="R217" s="46" t="s">
        <v>80</v>
      </c>
      <c r="S217" s="75" t="s">
        <v>1069</v>
      </c>
      <c r="T217" s="15" t="str">
        <f t="shared" si="27"/>
        <v>PDF</v>
      </c>
      <c r="U217" s="8" t="s">
        <v>72</v>
      </c>
      <c r="V217" s="3" t="s">
        <v>13</v>
      </c>
      <c r="W217" s="3" t="s">
        <v>80</v>
      </c>
      <c r="Y217" s="51" t="str">
        <f t="shared" ref="Y217:Y280" si="29">IF(K217="Yes",IF(Q217="","",IF(Q217="Include",IF(V217="","Include",IF(V217="Exclude","Consensus required",IF(V217="Include","Include","Check required"))),IF(Q217="Exclude",IF(V217="","Check required",IF(V217="Exclude","Exclude",IF(V217="Include","Consensus required","Check required"))),"Check required"))),IF(M217="","","Find PDF"))</f>
        <v>Exclude</v>
      </c>
      <c r="Z217" s="26" t="str">
        <f t="shared" si="28"/>
        <v>1. No relevant information</v>
      </c>
    </row>
    <row r="218" spans="1:26" x14ac:dyDescent="0.25">
      <c r="A218" s="21" t="s">
        <v>1070</v>
      </c>
      <c r="B218" s="22" t="s">
        <v>1071</v>
      </c>
      <c r="C218" s="22">
        <v>2025</v>
      </c>
      <c r="D218" s="22" t="s">
        <v>1072</v>
      </c>
      <c r="E218" s="22">
        <v>18</v>
      </c>
      <c r="F218" s="22">
        <v>1</v>
      </c>
      <c r="G218" s="22">
        <v>91</v>
      </c>
      <c r="H218" s="22">
        <v>4364</v>
      </c>
      <c r="I218" s="22" t="s">
        <v>1073</v>
      </c>
      <c r="J218" s="24" t="str">
        <f t="shared" si="23"/>
        <v>{Onyejesi, 2025 #4364}</v>
      </c>
      <c r="K218" s="9" t="s">
        <v>67</v>
      </c>
      <c r="L218" s="15" t="str">
        <f t="shared" si="24"/>
        <v>Link</v>
      </c>
      <c r="M218" s="16" t="str">
        <f t="shared" si="25"/>
        <v/>
      </c>
      <c r="N218" s="4" t="s">
        <v>68</v>
      </c>
      <c r="O218" s="15" t="str">
        <f t="shared" si="26"/>
        <v>PDF</v>
      </c>
      <c r="P218" s="8" t="s">
        <v>69</v>
      </c>
      <c r="Q218" s="46" t="s">
        <v>11</v>
      </c>
      <c r="T218" s="15" t="str">
        <f t="shared" si="27"/>
        <v>PDF</v>
      </c>
      <c r="U218" s="8" t="s">
        <v>72</v>
      </c>
      <c r="V218" s="3" t="s">
        <v>11</v>
      </c>
      <c r="X218" s="12" t="s">
        <v>1832</v>
      </c>
      <c r="Y218" s="51" t="str">
        <f t="shared" si="29"/>
        <v>Include</v>
      </c>
      <c r="Z218" s="26" t="str">
        <f t="shared" si="28"/>
        <v/>
      </c>
    </row>
    <row r="219" spans="1:26" x14ac:dyDescent="0.25">
      <c r="A219" s="21" t="s">
        <v>1074</v>
      </c>
      <c r="B219" s="22" t="s">
        <v>1075</v>
      </c>
      <c r="C219" s="22">
        <v>2023</v>
      </c>
      <c r="D219" s="22" t="s">
        <v>1076</v>
      </c>
      <c r="E219" s="22">
        <v>14</v>
      </c>
      <c r="G219" s="22">
        <v>1286923</v>
      </c>
      <c r="H219" s="22">
        <v>4128</v>
      </c>
      <c r="I219" s="22" t="s">
        <v>1077</v>
      </c>
      <c r="J219" s="24" t="str">
        <f t="shared" si="23"/>
        <v>{Oon, 2023 #4128}</v>
      </c>
      <c r="K219" s="9" t="s">
        <v>67</v>
      </c>
      <c r="L219" s="15" t="str">
        <f t="shared" si="24"/>
        <v>Link</v>
      </c>
      <c r="M219" s="16" t="str">
        <f t="shared" si="25"/>
        <v/>
      </c>
      <c r="N219" s="4" t="s">
        <v>68</v>
      </c>
      <c r="O219" s="15" t="str">
        <f t="shared" si="26"/>
        <v>PDF</v>
      </c>
      <c r="P219" s="8" t="s">
        <v>69</v>
      </c>
      <c r="Q219" s="46" t="s">
        <v>13</v>
      </c>
      <c r="R219" s="46" t="s">
        <v>78</v>
      </c>
      <c r="S219" s="75" t="s">
        <v>34</v>
      </c>
      <c r="T219" s="15" t="str">
        <f t="shared" si="27"/>
        <v>PDF</v>
      </c>
      <c r="U219" s="8" t="s">
        <v>72</v>
      </c>
      <c r="V219" s="3" t="s">
        <v>13</v>
      </c>
      <c r="W219" s="3" t="s">
        <v>78</v>
      </c>
      <c r="Y219" s="51" t="str">
        <f t="shared" si="29"/>
        <v>Exclude</v>
      </c>
      <c r="Z219" s="26" t="str">
        <f t="shared" si="28"/>
        <v>3. Wrong setting</v>
      </c>
    </row>
    <row r="220" spans="1:26" x14ac:dyDescent="0.25">
      <c r="A220" s="21" t="s">
        <v>1078</v>
      </c>
      <c r="B220" s="22" t="s">
        <v>1079</v>
      </c>
      <c r="C220" s="22">
        <v>2024</v>
      </c>
      <c r="D220" s="22" t="s">
        <v>1080</v>
      </c>
      <c r="E220" s="22">
        <v>71</v>
      </c>
      <c r="F220" s="22">
        <v>3</v>
      </c>
      <c r="G220" s="22" t="s">
        <v>1081</v>
      </c>
      <c r="H220" s="22">
        <v>4129</v>
      </c>
      <c r="I220" s="22" t="s">
        <v>1082</v>
      </c>
      <c r="J220" s="24" t="str">
        <f t="shared" si="23"/>
        <v>{Orang, 2024 #4129}</v>
      </c>
      <c r="K220" s="9" t="s">
        <v>67</v>
      </c>
      <c r="L220" s="15" t="str">
        <f t="shared" si="24"/>
        <v>Link</v>
      </c>
      <c r="M220" s="16" t="str">
        <f t="shared" si="25"/>
        <v/>
      </c>
      <c r="N220" s="4" t="s">
        <v>68</v>
      </c>
      <c r="O220" s="15" t="str">
        <f t="shared" si="26"/>
        <v>PDF</v>
      </c>
      <c r="P220" s="8" t="s">
        <v>69</v>
      </c>
      <c r="Q220" s="46" t="s">
        <v>13</v>
      </c>
      <c r="R220" s="46" t="s">
        <v>78</v>
      </c>
      <c r="S220" s="75" t="s">
        <v>1083</v>
      </c>
      <c r="T220" s="15" t="str">
        <f t="shared" si="27"/>
        <v>PDF</v>
      </c>
      <c r="U220" s="8" t="s">
        <v>72</v>
      </c>
      <c r="V220" s="3" t="s">
        <v>13</v>
      </c>
      <c r="W220" s="3" t="s">
        <v>78</v>
      </c>
      <c r="Y220" s="51" t="str">
        <f t="shared" si="29"/>
        <v>Exclude</v>
      </c>
      <c r="Z220" s="26" t="str">
        <f t="shared" si="28"/>
        <v>3. Wrong setting</v>
      </c>
    </row>
    <row r="221" spans="1:26" x14ac:dyDescent="0.25">
      <c r="A221" s="21" t="s">
        <v>1084</v>
      </c>
      <c r="B221" s="22" t="s">
        <v>1085</v>
      </c>
      <c r="C221" s="22">
        <v>2025</v>
      </c>
      <c r="D221" s="22" t="s">
        <v>1086</v>
      </c>
      <c r="E221" s="22">
        <v>236</v>
      </c>
      <c r="F221" s="22">
        <v>7</v>
      </c>
      <c r="H221" s="22">
        <v>4130</v>
      </c>
      <c r="I221" s="22" t="s">
        <v>1087</v>
      </c>
      <c r="J221" s="24" t="str">
        <f t="shared" si="23"/>
        <v>{Özüpak, 2025 #4130}</v>
      </c>
      <c r="K221" s="9" t="s">
        <v>67</v>
      </c>
      <c r="L221" s="15" t="str">
        <f t="shared" si="24"/>
        <v>Link</v>
      </c>
      <c r="M221" s="16" t="str">
        <f t="shared" si="25"/>
        <v/>
      </c>
      <c r="N221" s="4" t="s">
        <v>68</v>
      </c>
      <c r="O221" s="15" t="str">
        <f t="shared" si="26"/>
        <v>PDF</v>
      </c>
      <c r="P221" s="8" t="s">
        <v>69</v>
      </c>
      <c r="Q221" s="46" t="s">
        <v>13</v>
      </c>
      <c r="R221" s="46" t="s">
        <v>78</v>
      </c>
      <c r="S221" s="75" t="s">
        <v>612</v>
      </c>
      <c r="T221" s="15" t="str">
        <f t="shared" si="27"/>
        <v>PDF</v>
      </c>
      <c r="U221" s="8" t="s">
        <v>72</v>
      </c>
      <c r="V221" s="3" t="s">
        <v>13</v>
      </c>
      <c r="W221" s="3" t="s">
        <v>78</v>
      </c>
      <c r="Y221" s="51" t="str">
        <f t="shared" si="29"/>
        <v>Exclude</v>
      </c>
      <c r="Z221" s="26" t="str">
        <f t="shared" si="28"/>
        <v>3. Wrong setting</v>
      </c>
    </row>
    <row r="222" spans="1:26" x14ac:dyDescent="0.25">
      <c r="A222" s="21" t="s">
        <v>1088</v>
      </c>
      <c r="B222" s="22" t="s">
        <v>1089</v>
      </c>
      <c r="C222" s="22">
        <v>2021</v>
      </c>
      <c r="D222" s="22" t="s">
        <v>229</v>
      </c>
      <c r="E222" s="22">
        <v>21</v>
      </c>
      <c r="F222" s="22">
        <v>21</v>
      </c>
      <c r="H222" s="22">
        <v>4131</v>
      </c>
      <c r="I222" s="22" t="s">
        <v>1090</v>
      </c>
      <c r="J222" s="24" t="str">
        <f t="shared" si="23"/>
        <v>{Paepae, 2021 #4131}</v>
      </c>
      <c r="K222" s="9" t="s">
        <v>67</v>
      </c>
      <c r="L222" s="15" t="str">
        <f t="shared" si="24"/>
        <v>Link</v>
      </c>
      <c r="M222" s="16" t="str">
        <f t="shared" si="25"/>
        <v/>
      </c>
      <c r="N222" s="4" t="s">
        <v>68</v>
      </c>
      <c r="O222" s="15" t="str">
        <f t="shared" si="26"/>
        <v>PDF</v>
      </c>
      <c r="P222" s="8" t="s">
        <v>69</v>
      </c>
      <c r="Q222" s="46" t="s">
        <v>13</v>
      </c>
      <c r="R222" s="46" t="s">
        <v>78</v>
      </c>
      <c r="S222" s="75" t="s">
        <v>34</v>
      </c>
      <c r="T222" s="15" t="str">
        <f t="shared" si="27"/>
        <v>PDF</v>
      </c>
      <c r="U222" s="8" t="s">
        <v>72</v>
      </c>
      <c r="V222" s="3" t="s">
        <v>13</v>
      </c>
      <c r="W222" s="3" t="s">
        <v>78</v>
      </c>
      <c r="Y222" s="51" t="str">
        <f t="shared" si="29"/>
        <v>Exclude</v>
      </c>
      <c r="Z222" s="26" t="str">
        <f t="shared" si="28"/>
        <v>3. Wrong setting</v>
      </c>
    </row>
    <row r="223" spans="1:26" x14ac:dyDescent="0.25">
      <c r="A223" s="21" t="s">
        <v>1091</v>
      </c>
      <c r="B223" s="22" t="s">
        <v>1092</v>
      </c>
      <c r="C223" s="22">
        <v>2025</v>
      </c>
      <c r="D223" s="22" t="s">
        <v>1093</v>
      </c>
      <c r="E223" s="22">
        <v>18</v>
      </c>
      <c r="F223" s="22">
        <v>2</v>
      </c>
      <c r="G223" s="22" t="s">
        <v>1094</v>
      </c>
      <c r="H223" s="22">
        <v>4132</v>
      </c>
      <c r="I223" s="22" t="s">
        <v>1095</v>
      </c>
      <c r="J223" s="24" t="str">
        <f t="shared" si="23"/>
        <v>{Pandian, 2025 #4132}</v>
      </c>
      <c r="K223" s="9" t="s">
        <v>67</v>
      </c>
      <c r="L223" s="15" t="str">
        <f t="shared" si="24"/>
        <v>Link</v>
      </c>
      <c r="M223" s="16" t="str">
        <f t="shared" si="25"/>
        <v/>
      </c>
      <c r="N223" s="4" t="s">
        <v>68</v>
      </c>
      <c r="O223" s="15" t="str">
        <f t="shared" si="26"/>
        <v>PDF</v>
      </c>
      <c r="P223" s="8" t="s">
        <v>69</v>
      </c>
      <c r="Q223" s="46" t="s">
        <v>13</v>
      </c>
      <c r="R223" s="46" t="s">
        <v>80</v>
      </c>
      <c r="T223" s="15" t="str">
        <f t="shared" si="27"/>
        <v>PDF</v>
      </c>
      <c r="U223" s="8" t="s">
        <v>72</v>
      </c>
      <c r="V223" s="3" t="s">
        <v>13</v>
      </c>
      <c r="W223" s="3" t="s">
        <v>80</v>
      </c>
      <c r="Y223" s="51" t="str">
        <f t="shared" si="29"/>
        <v>Exclude</v>
      </c>
      <c r="Z223" s="26" t="str">
        <f t="shared" si="28"/>
        <v>1. No relevant information</v>
      </c>
    </row>
    <row r="224" spans="1:26" x14ac:dyDescent="0.25">
      <c r="A224" s="21" t="s">
        <v>1096</v>
      </c>
      <c r="B224" s="22" t="s">
        <v>1097</v>
      </c>
      <c r="H224" s="22">
        <v>4133</v>
      </c>
      <c r="I224" s="22" t="s">
        <v>1098</v>
      </c>
      <c r="J224" s="24" t="str">
        <f t="shared" si="23"/>
        <v>{Pandya,  #4133}</v>
      </c>
      <c r="K224" s="9" t="s">
        <v>67</v>
      </c>
      <c r="L224" s="15" t="str">
        <f t="shared" si="24"/>
        <v>Link</v>
      </c>
      <c r="M224" s="16" t="str">
        <f t="shared" si="25"/>
        <v/>
      </c>
      <c r="N224" s="4" t="s">
        <v>68</v>
      </c>
      <c r="O224" s="15" t="str">
        <f t="shared" si="26"/>
        <v>PDF</v>
      </c>
      <c r="P224" s="8" t="s">
        <v>69</v>
      </c>
      <c r="Q224" s="46" t="s">
        <v>13</v>
      </c>
      <c r="R224" s="46" t="s">
        <v>78</v>
      </c>
      <c r="S224" s="75" t="s">
        <v>612</v>
      </c>
      <c r="T224" s="15" t="str">
        <f t="shared" si="27"/>
        <v>PDF</v>
      </c>
      <c r="U224" s="8" t="s">
        <v>72</v>
      </c>
      <c r="V224" s="3" t="s">
        <v>13</v>
      </c>
      <c r="W224" s="3" t="s">
        <v>78</v>
      </c>
      <c r="Y224" s="51" t="str">
        <f t="shared" si="29"/>
        <v>Exclude</v>
      </c>
      <c r="Z224" s="26" t="str">
        <f t="shared" si="28"/>
        <v>3. Wrong setting</v>
      </c>
    </row>
    <row r="225" spans="1:26" x14ac:dyDescent="0.25">
      <c r="A225" s="21" t="s">
        <v>1099</v>
      </c>
      <c r="B225" s="22" t="s">
        <v>1100</v>
      </c>
      <c r="C225" s="22">
        <v>2018</v>
      </c>
      <c r="D225" s="22" t="s">
        <v>291</v>
      </c>
      <c r="E225" s="22">
        <v>47</v>
      </c>
      <c r="F225" s="22">
        <v>5</v>
      </c>
      <c r="G225" s="22" t="s">
        <v>1101</v>
      </c>
      <c r="H225" s="22">
        <v>4135</v>
      </c>
      <c r="I225" s="22" t="s">
        <v>1102</v>
      </c>
      <c r="J225" s="24" t="str">
        <f t="shared" si="23"/>
        <v>{Park, 2018 #4135}</v>
      </c>
      <c r="K225" s="9" t="s">
        <v>67</v>
      </c>
      <c r="L225" s="15" t="str">
        <f t="shared" si="24"/>
        <v>Link</v>
      </c>
      <c r="M225" s="16" t="str">
        <f t="shared" si="25"/>
        <v/>
      </c>
      <c r="N225" s="4" t="s">
        <v>68</v>
      </c>
      <c r="O225" s="15" t="str">
        <f t="shared" si="26"/>
        <v>PDF</v>
      </c>
      <c r="P225" s="8" t="s">
        <v>69</v>
      </c>
      <c r="Q225" s="46" t="s">
        <v>13</v>
      </c>
      <c r="R225" s="46" t="s">
        <v>78</v>
      </c>
      <c r="S225" s="75" t="s">
        <v>1103</v>
      </c>
      <c r="T225" s="15" t="str">
        <f t="shared" si="27"/>
        <v>PDF</v>
      </c>
      <c r="U225" s="8" t="s">
        <v>72</v>
      </c>
      <c r="V225" s="3" t="s">
        <v>13</v>
      </c>
      <c r="W225" s="3" t="s">
        <v>78</v>
      </c>
      <c r="Y225" s="51" t="str">
        <f t="shared" si="29"/>
        <v>Exclude</v>
      </c>
      <c r="Z225" s="26" t="str">
        <f t="shared" si="28"/>
        <v>3. Wrong setting</v>
      </c>
    </row>
    <row r="226" spans="1:26" x14ac:dyDescent="0.25">
      <c r="A226" s="21" t="s">
        <v>1104</v>
      </c>
      <c r="B226" s="22" t="s">
        <v>1105</v>
      </c>
      <c r="C226" s="22">
        <v>2025</v>
      </c>
      <c r="D226" s="22" t="s">
        <v>1106</v>
      </c>
      <c r="E226" s="22">
        <v>65</v>
      </c>
      <c r="F226" s="22">
        <v>6</v>
      </c>
      <c r="H226" s="22">
        <v>4134</v>
      </c>
      <c r="I226" s="22" t="s">
        <v>1107</v>
      </c>
      <c r="J226" s="24" t="str">
        <f t="shared" si="23"/>
        <v>{Park, 2025 #4134}</v>
      </c>
      <c r="K226" s="9" t="s">
        <v>67</v>
      </c>
      <c r="L226" s="15" t="str">
        <f t="shared" si="24"/>
        <v>Link</v>
      </c>
      <c r="M226" s="16" t="str">
        <f t="shared" si="25"/>
        <v/>
      </c>
      <c r="N226" s="4" t="s">
        <v>68</v>
      </c>
      <c r="O226" s="15" t="str">
        <f t="shared" si="26"/>
        <v>PDF</v>
      </c>
      <c r="P226" s="8" t="s">
        <v>69</v>
      </c>
      <c r="Q226" s="46" t="s">
        <v>11</v>
      </c>
      <c r="S226" s="75" t="s">
        <v>988</v>
      </c>
      <c r="T226" s="15" t="str">
        <f t="shared" si="27"/>
        <v>PDF</v>
      </c>
      <c r="U226" s="8" t="s">
        <v>72</v>
      </c>
      <c r="V226" s="3" t="s">
        <v>11</v>
      </c>
      <c r="W226" s="46"/>
      <c r="Y226" s="51" t="str">
        <f t="shared" si="29"/>
        <v>Include</v>
      </c>
      <c r="Z226" s="26" t="str">
        <f t="shared" si="28"/>
        <v/>
      </c>
    </row>
    <row r="227" spans="1:26" x14ac:dyDescent="0.25">
      <c r="A227" s="21" t="s">
        <v>1108</v>
      </c>
      <c r="B227" s="22" t="s">
        <v>1109</v>
      </c>
      <c r="C227" s="22">
        <v>2023</v>
      </c>
      <c r="D227" s="22" t="s">
        <v>1110</v>
      </c>
      <c r="E227" s="22">
        <v>14</v>
      </c>
      <c r="F227" s="22">
        <v>2</v>
      </c>
      <c r="G227" s="22" t="s">
        <v>1111</v>
      </c>
      <c r="H227" s="22">
        <v>4136</v>
      </c>
      <c r="I227" s="22" t="s">
        <v>1112</v>
      </c>
      <c r="J227" s="24" t="str">
        <f t="shared" si="23"/>
        <v>{Pawar, 2023 #4136}</v>
      </c>
      <c r="K227" s="9" t="s">
        <v>67</v>
      </c>
      <c r="L227" s="15" t="str">
        <f t="shared" si="24"/>
        <v>Link</v>
      </c>
      <c r="M227" s="16" t="str">
        <f t="shared" si="25"/>
        <v/>
      </c>
      <c r="N227" s="4" t="s">
        <v>68</v>
      </c>
      <c r="O227" s="15" t="str">
        <f t="shared" si="26"/>
        <v>PDF</v>
      </c>
      <c r="P227" s="8" t="s">
        <v>69</v>
      </c>
      <c r="Q227" s="46" t="s">
        <v>13</v>
      </c>
      <c r="R227" s="46" t="s">
        <v>78</v>
      </c>
      <c r="S227" s="75" t="s">
        <v>1113</v>
      </c>
      <c r="T227" s="15" t="str">
        <f t="shared" si="27"/>
        <v>PDF</v>
      </c>
      <c r="U227" s="8" t="s">
        <v>72</v>
      </c>
      <c r="V227" s="3" t="s">
        <v>13</v>
      </c>
      <c r="W227" s="46" t="s">
        <v>78</v>
      </c>
      <c r="Y227" s="51" t="str">
        <f t="shared" si="29"/>
        <v>Exclude</v>
      </c>
      <c r="Z227" s="26" t="str">
        <f t="shared" si="28"/>
        <v>3. Wrong setting</v>
      </c>
    </row>
    <row r="228" spans="1:26" x14ac:dyDescent="0.25">
      <c r="A228" s="21" t="s">
        <v>1114</v>
      </c>
      <c r="B228" s="22" t="s">
        <v>1115</v>
      </c>
      <c r="C228" s="22">
        <v>2023</v>
      </c>
      <c r="D228" s="22" t="s">
        <v>319</v>
      </c>
      <c r="E228" s="22">
        <v>30</v>
      </c>
      <c r="F228" s="22">
        <v>1</v>
      </c>
      <c r="H228" s="22">
        <v>4372</v>
      </c>
      <c r="I228" s="22" t="s">
        <v>1116</v>
      </c>
      <c r="J228" s="24" t="str">
        <f t="shared" si="23"/>
        <v>{Peek, 2023 #4372}</v>
      </c>
      <c r="K228" s="9" t="s">
        <v>67</v>
      </c>
      <c r="L228" s="15" t="str">
        <f t="shared" si="24"/>
        <v>Link</v>
      </c>
      <c r="M228" s="16" t="str">
        <f t="shared" si="25"/>
        <v/>
      </c>
      <c r="N228" s="4" t="s">
        <v>68</v>
      </c>
      <c r="O228" s="15" t="str">
        <f t="shared" si="26"/>
        <v>PDF</v>
      </c>
      <c r="P228" s="8" t="s">
        <v>69</v>
      </c>
      <c r="Q228" s="46" t="s">
        <v>13</v>
      </c>
      <c r="R228" s="46" t="s">
        <v>78</v>
      </c>
      <c r="S228" s="75" t="s">
        <v>103</v>
      </c>
      <c r="T228" s="15" t="str">
        <f t="shared" si="27"/>
        <v>PDF</v>
      </c>
      <c r="U228" s="8" t="s">
        <v>72</v>
      </c>
      <c r="V228" s="3" t="s">
        <v>13</v>
      </c>
      <c r="W228" s="46" t="s">
        <v>78</v>
      </c>
      <c r="Y228" s="51" t="str">
        <f t="shared" si="29"/>
        <v>Exclude</v>
      </c>
      <c r="Z228" s="26" t="str">
        <f t="shared" si="28"/>
        <v>3. Wrong setting</v>
      </c>
    </row>
    <row r="229" spans="1:26" x14ac:dyDescent="0.25">
      <c r="A229" s="21" t="s">
        <v>1117</v>
      </c>
      <c r="B229" s="22" t="s">
        <v>1118</v>
      </c>
      <c r="C229" s="22">
        <v>2024</v>
      </c>
      <c r="D229" s="22" t="s">
        <v>1119</v>
      </c>
      <c r="E229" s="22">
        <v>332</v>
      </c>
      <c r="F229" s="22">
        <v>10</v>
      </c>
      <c r="G229" s="22" t="s">
        <v>1120</v>
      </c>
      <c r="H229" s="22">
        <v>4373</v>
      </c>
      <c r="I229" s="22" t="s">
        <v>1121</v>
      </c>
      <c r="J229" s="24" t="str">
        <f t="shared" si="23"/>
        <v>{Pencina, 2024 #4373}</v>
      </c>
      <c r="K229" s="9" t="s">
        <v>67</v>
      </c>
      <c r="L229" s="15" t="str">
        <f t="shared" si="24"/>
        <v>Link</v>
      </c>
      <c r="M229" s="16" t="str">
        <f t="shared" si="25"/>
        <v/>
      </c>
      <c r="N229" s="4" t="s">
        <v>68</v>
      </c>
      <c r="O229" s="15" t="str">
        <f t="shared" si="26"/>
        <v>PDF</v>
      </c>
      <c r="P229" s="8" t="s">
        <v>69</v>
      </c>
      <c r="Q229" s="46" t="s">
        <v>13</v>
      </c>
      <c r="R229" s="46" t="s">
        <v>80</v>
      </c>
      <c r="T229" s="15" t="str">
        <f t="shared" si="27"/>
        <v>PDF</v>
      </c>
      <c r="U229" s="8" t="s">
        <v>72</v>
      </c>
      <c r="V229" s="3" t="s">
        <v>13</v>
      </c>
      <c r="W229" s="3" t="s">
        <v>80</v>
      </c>
      <c r="Y229" s="51" t="str">
        <f t="shared" si="29"/>
        <v>Exclude</v>
      </c>
      <c r="Z229" s="26" t="str">
        <f t="shared" si="28"/>
        <v>1. No relevant information</v>
      </c>
    </row>
    <row r="230" spans="1:26" x14ac:dyDescent="0.25">
      <c r="A230" s="21" t="s">
        <v>1122</v>
      </c>
      <c r="B230" s="22" t="s">
        <v>1123</v>
      </c>
      <c r="C230" s="22">
        <v>2020</v>
      </c>
      <c r="D230" s="22" t="s">
        <v>1124</v>
      </c>
      <c r="E230" s="22">
        <v>11</v>
      </c>
      <c r="F230" s="22">
        <v>8</v>
      </c>
      <c r="H230" s="22">
        <v>4137</v>
      </c>
      <c r="I230" s="22" t="s">
        <v>1125</v>
      </c>
      <c r="J230" s="24" t="str">
        <f t="shared" si="23"/>
        <v>{Peng, 2020 #4137}</v>
      </c>
      <c r="K230" s="9" t="s">
        <v>67</v>
      </c>
      <c r="L230" s="15" t="str">
        <f t="shared" si="24"/>
        <v>Link</v>
      </c>
      <c r="M230" s="16" t="str">
        <f t="shared" si="25"/>
        <v/>
      </c>
      <c r="N230" s="4" t="s">
        <v>68</v>
      </c>
      <c r="O230" s="15" t="str">
        <f t="shared" si="26"/>
        <v>PDF</v>
      </c>
      <c r="P230" s="8" t="s">
        <v>69</v>
      </c>
      <c r="Q230" s="46" t="s">
        <v>13</v>
      </c>
      <c r="R230" s="46" t="s">
        <v>78</v>
      </c>
      <c r="S230" s="75" t="s">
        <v>1126</v>
      </c>
      <c r="T230" s="15" t="str">
        <f t="shared" si="27"/>
        <v>PDF</v>
      </c>
      <c r="U230" s="8" t="s">
        <v>72</v>
      </c>
      <c r="V230" s="3" t="s">
        <v>13</v>
      </c>
      <c r="W230" s="46" t="s">
        <v>78</v>
      </c>
      <c r="Y230" s="51" t="str">
        <f t="shared" si="29"/>
        <v>Exclude</v>
      </c>
      <c r="Z230" s="26" t="str">
        <f t="shared" si="28"/>
        <v>3. Wrong setting</v>
      </c>
    </row>
    <row r="231" spans="1:26" x14ac:dyDescent="0.25">
      <c r="A231" s="21" t="s">
        <v>1127</v>
      </c>
      <c r="B231" s="22" t="s">
        <v>1128</v>
      </c>
      <c r="C231" s="22">
        <v>2021</v>
      </c>
      <c r="D231" s="22" t="s">
        <v>233</v>
      </c>
      <c r="E231" s="22">
        <v>13</v>
      </c>
      <c r="F231" s="22">
        <v>5</v>
      </c>
      <c r="H231" s="22">
        <v>4138</v>
      </c>
      <c r="I231" s="22" t="s">
        <v>1129</v>
      </c>
      <c r="J231" s="24" t="str">
        <f t="shared" si="23"/>
        <v>{Pickering, 2021 #4138}</v>
      </c>
      <c r="K231" s="9" t="s">
        <v>67</v>
      </c>
      <c r="L231" s="15" t="str">
        <f t="shared" si="24"/>
        <v>Link</v>
      </c>
      <c r="M231" s="16" t="str">
        <f t="shared" si="25"/>
        <v/>
      </c>
      <c r="N231" s="4" t="s">
        <v>68</v>
      </c>
      <c r="O231" s="15" t="str">
        <f t="shared" si="26"/>
        <v>PDF</v>
      </c>
      <c r="P231" s="8" t="s">
        <v>69</v>
      </c>
      <c r="Q231" s="46" t="s">
        <v>13</v>
      </c>
      <c r="R231" s="46" t="s">
        <v>80</v>
      </c>
      <c r="T231" s="15" t="str">
        <f t="shared" si="27"/>
        <v>PDF</v>
      </c>
      <c r="U231" s="8" t="s">
        <v>72</v>
      </c>
      <c r="V231" s="3" t="s">
        <v>13</v>
      </c>
      <c r="W231" s="46" t="s">
        <v>80</v>
      </c>
      <c r="Y231" s="51" t="str">
        <f t="shared" si="29"/>
        <v>Exclude</v>
      </c>
      <c r="Z231" s="26" t="str">
        <f t="shared" si="28"/>
        <v>1. No relevant information</v>
      </c>
    </row>
    <row r="232" spans="1:26" x14ac:dyDescent="0.25">
      <c r="A232" s="21" t="s">
        <v>1130</v>
      </c>
      <c r="B232" s="22" t="s">
        <v>1131</v>
      </c>
      <c r="C232" s="22">
        <v>2024</v>
      </c>
      <c r="D232" s="22" t="s">
        <v>1132</v>
      </c>
      <c r="E232" s="22">
        <v>168</v>
      </c>
      <c r="G232" s="22">
        <v>107706</v>
      </c>
      <c r="H232" s="22">
        <v>4139</v>
      </c>
      <c r="I232" s="22" t="s">
        <v>1133</v>
      </c>
      <c r="J232" s="24" t="str">
        <f t="shared" si="23"/>
        <v>{Picornell, 2024 #4139}</v>
      </c>
      <c r="K232" s="9" t="s">
        <v>67</v>
      </c>
      <c r="L232" s="15" t="str">
        <f t="shared" si="24"/>
        <v>Link</v>
      </c>
      <c r="M232" s="16" t="str">
        <f t="shared" si="25"/>
        <v/>
      </c>
      <c r="N232" s="4" t="s">
        <v>68</v>
      </c>
      <c r="O232" s="15" t="str">
        <f t="shared" si="26"/>
        <v>PDF</v>
      </c>
      <c r="P232" s="8" t="s">
        <v>69</v>
      </c>
      <c r="Q232" s="46" t="s">
        <v>13</v>
      </c>
      <c r="R232" s="46" t="s">
        <v>78</v>
      </c>
      <c r="S232" s="75" t="s">
        <v>1134</v>
      </c>
      <c r="T232" s="15" t="str">
        <f t="shared" si="27"/>
        <v>PDF</v>
      </c>
      <c r="U232" s="8" t="s">
        <v>72</v>
      </c>
      <c r="V232" s="3" t="s">
        <v>13</v>
      </c>
      <c r="W232" s="46" t="s">
        <v>78</v>
      </c>
      <c r="Y232" s="51" t="str">
        <f t="shared" si="29"/>
        <v>Exclude</v>
      </c>
      <c r="Z232" s="26" t="str">
        <f t="shared" si="28"/>
        <v>3. Wrong setting</v>
      </c>
    </row>
    <row r="233" spans="1:26" x14ac:dyDescent="0.25">
      <c r="A233" s="21" t="s">
        <v>1135</v>
      </c>
      <c r="B233" s="22" t="s">
        <v>1136</v>
      </c>
      <c r="C233" s="22">
        <v>2023</v>
      </c>
      <c r="D233" s="22" t="s">
        <v>1137</v>
      </c>
      <c r="E233" s="22">
        <v>381</v>
      </c>
      <c r="G233" s="22">
        <v>1340</v>
      </c>
      <c r="H233" s="22">
        <v>4140</v>
      </c>
      <c r="I233" s="22" t="s">
        <v>1138</v>
      </c>
      <c r="J233" s="24" t="str">
        <f t="shared" si="23"/>
        <v>{Pierson, 2023 #4140}</v>
      </c>
      <c r="K233" s="9" t="s">
        <v>67</v>
      </c>
      <c r="L233" s="15" t="str">
        <f t="shared" si="24"/>
        <v>Link</v>
      </c>
      <c r="M233" s="16" t="str">
        <f t="shared" si="25"/>
        <v/>
      </c>
      <c r="N233" s="4" t="s">
        <v>68</v>
      </c>
      <c r="O233" s="15" t="str">
        <f t="shared" si="26"/>
        <v>PDF</v>
      </c>
      <c r="P233" s="8" t="s">
        <v>69</v>
      </c>
      <c r="Q233" s="46" t="s">
        <v>13</v>
      </c>
      <c r="R233" s="46" t="s">
        <v>80</v>
      </c>
      <c r="T233" s="15" t="str">
        <f t="shared" si="27"/>
        <v>PDF</v>
      </c>
      <c r="U233" s="8" t="s">
        <v>72</v>
      </c>
      <c r="V233" s="3" t="s">
        <v>13</v>
      </c>
      <c r="W233" s="46" t="s">
        <v>80</v>
      </c>
      <c r="Y233" s="51" t="str">
        <f t="shared" si="29"/>
        <v>Exclude</v>
      </c>
      <c r="Z233" s="26" t="str">
        <f t="shared" si="28"/>
        <v>1. No relevant information</v>
      </c>
    </row>
    <row r="234" spans="1:26" x14ac:dyDescent="0.25">
      <c r="A234" s="21" t="s">
        <v>1139</v>
      </c>
      <c r="B234" s="22" t="s">
        <v>1140</v>
      </c>
      <c r="C234" s="22">
        <v>2021</v>
      </c>
      <c r="D234" s="22" t="s">
        <v>65</v>
      </c>
      <c r="E234" s="22">
        <v>11</v>
      </c>
      <c r="F234" s="22">
        <v>1</v>
      </c>
      <c r="G234" s="22">
        <v>11357</v>
      </c>
      <c r="H234" s="22">
        <v>4141</v>
      </c>
      <c r="I234" s="22" t="s">
        <v>1141</v>
      </c>
      <c r="J234" s="24" t="str">
        <f t="shared" si="23"/>
        <v>{Polling, 2021 #4141}</v>
      </c>
      <c r="K234" s="9" t="s">
        <v>67</v>
      </c>
      <c r="L234" s="15" t="str">
        <f t="shared" si="24"/>
        <v>Link</v>
      </c>
      <c r="M234" s="16" t="str">
        <f t="shared" si="25"/>
        <v/>
      </c>
      <c r="N234" s="4" t="s">
        <v>68</v>
      </c>
      <c r="O234" s="15" t="str">
        <f t="shared" si="26"/>
        <v>PDF</v>
      </c>
      <c r="P234" s="8" t="s">
        <v>69</v>
      </c>
      <c r="Q234" s="46" t="s">
        <v>13</v>
      </c>
      <c r="R234" s="46" t="s">
        <v>78</v>
      </c>
      <c r="S234" s="75" t="s">
        <v>1134</v>
      </c>
      <c r="T234" s="15" t="str">
        <f t="shared" si="27"/>
        <v>PDF</v>
      </c>
      <c r="U234" s="8" t="s">
        <v>72</v>
      </c>
      <c r="V234" s="3" t="s">
        <v>13</v>
      </c>
      <c r="W234" s="46" t="s">
        <v>78</v>
      </c>
      <c r="Y234" s="51" t="str">
        <f t="shared" si="29"/>
        <v>Exclude</v>
      </c>
      <c r="Z234" s="26" t="str">
        <f t="shared" si="28"/>
        <v>3. Wrong setting</v>
      </c>
    </row>
    <row r="235" spans="1:26" x14ac:dyDescent="0.25">
      <c r="A235" s="21" t="s">
        <v>1142</v>
      </c>
      <c r="B235" s="22" t="s">
        <v>1143</v>
      </c>
      <c r="C235" s="22">
        <v>2022</v>
      </c>
      <c r="D235" s="22" t="s">
        <v>1144</v>
      </c>
      <c r="E235" s="22">
        <v>5</v>
      </c>
      <c r="F235" s="22">
        <v>1</v>
      </c>
      <c r="G235" s="22">
        <v>153</v>
      </c>
      <c r="H235" s="22">
        <v>4142</v>
      </c>
      <c r="I235" s="22" t="s">
        <v>1145</v>
      </c>
      <c r="J235" s="24" t="str">
        <f t="shared" si="23"/>
        <v>{Raza, 2022 #4142}</v>
      </c>
      <c r="K235" s="9" t="s">
        <v>67</v>
      </c>
      <c r="L235" s="15" t="str">
        <f t="shared" si="24"/>
        <v>Link</v>
      </c>
      <c r="M235" s="16" t="str">
        <f t="shared" si="25"/>
        <v/>
      </c>
      <c r="N235" s="4" t="s">
        <v>68</v>
      </c>
      <c r="O235" s="15" t="str">
        <f t="shared" si="26"/>
        <v>PDF</v>
      </c>
      <c r="P235" s="8" t="s">
        <v>69</v>
      </c>
      <c r="Q235" s="46" t="s">
        <v>13</v>
      </c>
      <c r="R235" s="46" t="s">
        <v>78</v>
      </c>
      <c r="S235" s="75" t="s">
        <v>1146</v>
      </c>
      <c r="T235" s="15" t="str">
        <f t="shared" si="27"/>
        <v>PDF</v>
      </c>
      <c r="U235" s="8" t="s">
        <v>72</v>
      </c>
      <c r="V235" s="3" t="s">
        <v>13</v>
      </c>
      <c r="W235" s="46" t="s">
        <v>78</v>
      </c>
      <c r="Y235" s="51" t="str">
        <f t="shared" si="29"/>
        <v>Exclude</v>
      </c>
      <c r="Z235" s="26" t="str">
        <f t="shared" si="28"/>
        <v>3. Wrong setting</v>
      </c>
    </row>
    <row r="236" spans="1:26" x14ac:dyDescent="0.25">
      <c r="A236" s="21" t="s">
        <v>1147</v>
      </c>
      <c r="B236" s="22" t="s">
        <v>1148</v>
      </c>
      <c r="C236" s="22">
        <v>2020</v>
      </c>
      <c r="D236" s="22" t="s">
        <v>584</v>
      </c>
      <c r="E236" s="22">
        <v>24</v>
      </c>
      <c r="F236" s="22">
        <v>12</v>
      </c>
      <c r="G236" s="22" t="s">
        <v>1149</v>
      </c>
      <c r="H236" s="22">
        <v>4143</v>
      </c>
      <c r="I236" s="22" t="s">
        <v>1150</v>
      </c>
      <c r="J236" s="24" t="str">
        <f t="shared" si="23"/>
        <v>{Ren, 2020 #4143}</v>
      </c>
      <c r="K236" s="9" t="s">
        <v>67</v>
      </c>
      <c r="L236" s="15" t="str">
        <f t="shared" si="24"/>
        <v>Link</v>
      </c>
      <c r="M236" s="16" t="str">
        <f t="shared" si="25"/>
        <v/>
      </c>
      <c r="N236" s="4" t="s">
        <v>68</v>
      </c>
      <c r="O236" s="15" t="str">
        <f t="shared" si="26"/>
        <v>PDF</v>
      </c>
      <c r="P236" s="8" t="s">
        <v>69</v>
      </c>
      <c r="Q236" s="46" t="s">
        <v>13</v>
      </c>
      <c r="R236" s="46" t="s">
        <v>78</v>
      </c>
      <c r="S236" s="75" t="s">
        <v>1083</v>
      </c>
      <c r="T236" s="15" t="str">
        <f t="shared" si="27"/>
        <v>PDF</v>
      </c>
      <c r="U236" s="8" t="s">
        <v>72</v>
      </c>
      <c r="V236" s="3" t="s">
        <v>13</v>
      </c>
      <c r="W236" s="46" t="s">
        <v>78</v>
      </c>
      <c r="Y236" s="51" t="str">
        <f t="shared" si="29"/>
        <v>Exclude</v>
      </c>
      <c r="Z236" s="26" t="str">
        <f t="shared" si="28"/>
        <v>3. Wrong setting</v>
      </c>
    </row>
    <row r="237" spans="1:26" x14ac:dyDescent="0.25">
      <c r="A237" s="21" t="s">
        <v>1151</v>
      </c>
      <c r="B237" s="22" t="s">
        <v>1152</v>
      </c>
      <c r="C237" s="22">
        <v>2025</v>
      </c>
      <c r="D237" s="22" t="s">
        <v>759</v>
      </c>
      <c r="E237" s="22">
        <v>24</v>
      </c>
      <c r="F237" s="22">
        <v>1</v>
      </c>
      <c r="G237" s="22">
        <v>6</v>
      </c>
      <c r="H237" s="22">
        <v>4144</v>
      </c>
      <c r="I237" s="22" t="s">
        <v>1153</v>
      </c>
      <c r="J237" s="24" t="str">
        <f t="shared" si="23"/>
        <v>{Resch, 2025 #4144}</v>
      </c>
      <c r="K237" s="9" t="s">
        <v>67</v>
      </c>
      <c r="L237" s="15" t="str">
        <f t="shared" si="24"/>
        <v>Link</v>
      </c>
      <c r="M237" s="16" t="str">
        <f t="shared" si="25"/>
        <v/>
      </c>
      <c r="N237" s="4" t="s">
        <v>68</v>
      </c>
      <c r="O237" s="15" t="str">
        <f t="shared" si="26"/>
        <v>PDF</v>
      </c>
      <c r="P237" s="8" t="s">
        <v>69</v>
      </c>
      <c r="Q237" s="46" t="s">
        <v>11</v>
      </c>
      <c r="S237" s="75" t="s">
        <v>1154</v>
      </c>
      <c r="T237" s="15" t="str">
        <f t="shared" si="27"/>
        <v>PDF</v>
      </c>
      <c r="U237" s="8" t="s">
        <v>72</v>
      </c>
      <c r="V237" s="3" t="s">
        <v>11</v>
      </c>
      <c r="W237" s="46"/>
      <c r="Y237" s="51" t="str">
        <f t="shared" si="29"/>
        <v>Include</v>
      </c>
      <c r="Z237" s="26" t="str">
        <f t="shared" si="28"/>
        <v/>
      </c>
    </row>
    <row r="238" spans="1:26" x14ac:dyDescent="0.25">
      <c r="A238" s="21" t="s">
        <v>1155</v>
      </c>
      <c r="B238" s="22" t="s">
        <v>1156</v>
      </c>
      <c r="C238" s="22">
        <v>2022</v>
      </c>
      <c r="D238" s="22" t="s">
        <v>1157</v>
      </c>
      <c r="E238" s="22">
        <v>292</v>
      </c>
      <c r="F238" s="22" t="s">
        <v>1158</v>
      </c>
      <c r="G238" s="22">
        <v>118385</v>
      </c>
      <c r="H238" s="22">
        <v>4145</v>
      </c>
      <c r="I238" s="22" t="s">
        <v>1159</v>
      </c>
      <c r="J238" s="24" t="str">
        <f t="shared" si="23"/>
        <v>{Rezaie, 2022 #4145}</v>
      </c>
      <c r="K238" s="9" t="s">
        <v>67</v>
      </c>
      <c r="L238" s="15" t="str">
        <f t="shared" si="24"/>
        <v>Link</v>
      </c>
      <c r="M238" s="16" t="str">
        <f t="shared" si="25"/>
        <v/>
      </c>
      <c r="N238" s="4" t="s">
        <v>68</v>
      </c>
      <c r="O238" s="15" t="str">
        <f t="shared" si="26"/>
        <v>PDF</v>
      </c>
      <c r="P238" s="8" t="s">
        <v>69</v>
      </c>
      <c r="Q238" s="46" t="s">
        <v>13</v>
      </c>
      <c r="R238" s="46" t="s">
        <v>78</v>
      </c>
      <c r="S238" s="75" t="s">
        <v>36</v>
      </c>
      <c r="T238" s="15" t="str">
        <f t="shared" si="27"/>
        <v>PDF</v>
      </c>
      <c r="U238" s="8" t="s">
        <v>72</v>
      </c>
      <c r="V238" s="3" t="s">
        <v>13</v>
      </c>
      <c r="W238" s="46" t="s">
        <v>78</v>
      </c>
      <c r="Y238" s="51" t="str">
        <f t="shared" si="29"/>
        <v>Exclude</v>
      </c>
      <c r="Z238" s="26" t="str">
        <f t="shared" si="28"/>
        <v>3. Wrong setting</v>
      </c>
    </row>
    <row r="239" spans="1:26" x14ac:dyDescent="0.25">
      <c r="A239" s="21" t="s">
        <v>1160</v>
      </c>
      <c r="B239" s="22" t="s">
        <v>1161</v>
      </c>
      <c r="C239" s="22">
        <v>2024</v>
      </c>
      <c r="D239" s="22" t="s">
        <v>223</v>
      </c>
      <c r="E239" s="22">
        <v>50</v>
      </c>
      <c r="F239" s="28">
        <v>45750</v>
      </c>
      <c r="G239" s="22" t="s">
        <v>1162</v>
      </c>
      <c r="H239" s="22">
        <v>4146</v>
      </c>
      <c r="I239" s="22" t="s">
        <v>1163</v>
      </c>
      <c r="J239" s="24" t="str">
        <f t="shared" si="23"/>
        <v>{Rilkoff, 2024 #4146}</v>
      </c>
      <c r="K239" s="9" t="s">
        <v>67</v>
      </c>
      <c r="L239" s="15" t="str">
        <f t="shared" si="24"/>
        <v>Link</v>
      </c>
      <c r="M239" s="16" t="str">
        <f t="shared" si="25"/>
        <v/>
      </c>
      <c r="N239" s="4" t="s">
        <v>68</v>
      </c>
      <c r="O239" s="15" t="str">
        <f t="shared" si="26"/>
        <v>PDF</v>
      </c>
      <c r="P239" s="8" t="s">
        <v>69</v>
      </c>
      <c r="Q239" s="46" t="s">
        <v>13</v>
      </c>
      <c r="R239" s="46" t="s">
        <v>80</v>
      </c>
      <c r="T239" s="15" t="str">
        <f t="shared" si="27"/>
        <v>PDF</v>
      </c>
      <c r="U239" s="8" t="s">
        <v>72</v>
      </c>
      <c r="V239" s="3" t="s">
        <v>13</v>
      </c>
      <c r="W239" s="46" t="s">
        <v>80</v>
      </c>
      <c r="Y239" s="51" t="str">
        <f t="shared" si="29"/>
        <v>Exclude</v>
      </c>
      <c r="Z239" s="26" t="str">
        <f t="shared" si="28"/>
        <v>1. No relevant information</v>
      </c>
    </row>
    <row r="240" spans="1:26" x14ac:dyDescent="0.25">
      <c r="A240" s="21" t="s">
        <v>1164</v>
      </c>
      <c r="B240" s="22" t="s">
        <v>1165</v>
      </c>
      <c r="C240" s="22">
        <v>2025</v>
      </c>
      <c r="D240" s="22" t="s">
        <v>1166</v>
      </c>
      <c r="E240" s="22">
        <v>41</v>
      </c>
      <c r="F240" s="22">
        <v>8</v>
      </c>
      <c r="G240" s="22" t="s">
        <v>1167</v>
      </c>
      <c r="H240" s="22">
        <v>3955</v>
      </c>
      <c r="I240" s="22" t="s">
        <v>1168</v>
      </c>
      <c r="J240" s="24" t="str">
        <f t="shared" si="23"/>
        <v>{Rizwan Abid, 2025 #3955}</v>
      </c>
      <c r="K240" s="9" t="s">
        <v>67</v>
      </c>
      <c r="L240" s="15" t="str">
        <f t="shared" si="24"/>
        <v>Link</v>
      </c>
      <c r="M240" s="16" t="str">
        <f t="shared" si="25"/>
        <v/>
      </c>
      <c r="N240" s="4" t="s">
        <v>68</v>
      </c>
      <c r="O240" s="15" t="str">
        <f t="shared" si="26"/>
        <v>PDF</v>
      </c>
      <c r="P240" s="8" t="s">
        <v>69</v>
      </c>
      <c r="Q240" s="46" t="s">
        <v>13</v>
      </c>
      <c r="R240" s="46" t="s">
        <v>78</v>
      </c>
      <c r="S240" s="75" t="s">
        <v>156</v>
      </c>
      <c r="T240" s="15" t="str">
        <f t="shared" si="27"/>
        <v>PDF</v>
      </c>
      <c r="U240" s="8" t="s">
        <v>72</v>
      </c>
      <c r="V240" s="3" t="s">
        <v>13</v>
      </c>
      <c r="W240" s="46" t="s">
        <v>78</v>
      </c>
      <c r="Y240" s="51" t="str">
        <f t="shared" si="29"/>
        <v>Exclude</v>
      </c>
      <c r="Z240" s="26" t="str">
        <f t="shared" si="28"/>
        <v>3. Wrong setting</v>
      </c>
    </row>
    <row r="241" spans="1:26" x14ac:dyDescent="0.25">
      <c r="A241" s="21" t="s">
        <v>1169</v>
      </c>
      <c r="B241" s="22" t="s">
        <v>1170</v>
      </c>
      <c r="C241" s="22">
        <v>2023</v>
      </c>
      <c r="D241" s="22" t="s">
        <v>112</v>
      </c>
      <c r="E241" s="22">
        <v>10</v>
      </c>
      <c r="F241" s="22">
        <v>7</v>
      </c>
      <c r="H241" s="22">
        <v>4147</v>
      </c>
      <c r="I241" s="22" t="s">
        <v>1171</v>
      </c>
      <c r="J241" s="24" t="str">
        <f t="shared" si="23"/>
        <v>{Rodrigues, 2023 #4147}</v>
      </c>
      <c r="K241" s="9" t="s">
        <v>67</v>
      </c>
      <c r="L241" s="15" t="str">
        <f t="shared" si="24"/>
        <v>Link</v>
      </c>
      <c r="M241" s="16" t="str">
        <f t="shared" si="25"/>
        <v/>
      </c>
      <c r="N241" s="4" t="s">
        <v>68</v>
      </c>
      <c r="O241" s="15" t="str">
        <f t="shared" si="26"/>
        <v>PDF</v>
      </c>
      <c r="P241" s="8" t="s">
        <v>69</v>
      </c>
      <c r="Q241" s="46" t="s">
        <v>13</v>
      </c>
      <c r="R241" s="46" t="s">
        <v>78</v>
      </c>
      <c r="S241" s="75" t="s">
        <v>1172</v>
      </c>
      <c r="T241" s="15" t="str">
        <f t="shared" si="27"/>
        <v>PDF</v>
      </c>
      <c r="U241" s="8" t="s">
        <v>72</v>
      </c>
      <c r="V241" s="3" t="s">
        <v>13</v>
      </c>
      <c r="W241" s="46" t="s">
        <v>78</v>
      </c>
      <c r="Y241" s="51" t="str">
        <f t="shared" si="29"/>
        <v>Exclude</v>
      </c>
      <c r="Z241" s="26" t="str">
        <f t="shared" si="28"/>
        <v>3. Wrong setting</v>
      </c>
    </row>
    <row r="242" spans="1:26" x14ac:dyDescent="0.25">
      <c r="A242" s="21" t="s">
        <v>1173</v>
      </c>
      <c r="B242" s="22" t="s">
        <v>1174</v>
      </c>
      <c r="C242" s="22">
        <v>2024</v>
      </c>
      <c r="D242" s="22" t="s">
        <v>1175</v>
      </c>
      <c r="E242" s="22">
        <v>30</v>
      </c>
      <c r="F242" s="22">
        <v>6</v>
      </c>
      <c r="G242" s="22">
        <v>61</v>
      </c>
      <c r="H242" s="22">
        <v>4379</v>
      </c>
      <c r="I242" s="22" t="s">
        <v>1176</v>
      </c>
      <c r="J242" s="24" t="str">
        <f t="shared" si="23"/>
        <v>{Rubeis, 2024 #4379}</v>
      </c>
      <c r="K242" s="9" t="s">
        <v>67</v>
      </c>
      <c r="L242" s="15" t="str">
        <f t="shared" si="24"/>
        <v>Link</v>
      </c>
      <c r="M242" s="16" t="str">
        <f t="shared" si="25"/>
        <v/>
      </c>
      <c r="N242" s="4" t="s">
        <v>68</v>
      </c>
      <c r="O242" s="15" t="str">
        <f t="shared" si="26"/>
        <v>PDF</v>
      </c>
      <c r="P242" s="8" t="s">
        <v>69</v>
      </c>
      <c r="Q242" s="46" t="s">
        <v>13</v>
      </c>
      <c r="R242" s="46" t="s">
        <v>78</v>
      </c>
      <c r="S242" s="4" t="s">
        <v>1832</v>
      </c>
      <c r="T242" s="15" t="str">
        <f t="shared" si="27"/>
        <v>PDF</v>
      </c>
      <c r="U242" s="8" t="s">
        <v>72</v>
      </c>
      <c r="V242" s="3" t="s">
        <v>13</v>
      </c>
      <c r="W242" s="3" t="s">
        <v>78</v>
      </c>
      <c r="X242" s="12" t="s">
        <v>1177</v>
      </c>
      <c r="Y242" s="51" t="str">
        <f t="shared" si="29"/>
        <v>Exclude</v>
      </c>
      <c r="Z242" s="26" t="str">
        <f t="shared" si="28"/>
        <v>3. Wrong setting</v>
      </c>
    </row>
    <row r="243" spans="1:26" x14ac:dyDescent="0.25">
      <c r="A243" s="21" t="s">
        <v>1178</v>
      </c>
      <c r="B243" s="22" t="s">
        <v>1179</v>
      </c>
      <c r="C243" s="22">
        <v>2025</v>
      </c>
      <c r="D243" s="22" t="s">
        <v>1180</v>
      </c>
      <c r="E243" s="22">
        <v>65</v>
      </c>
      <c r="F243" s="22">
        <v>26</v>
      </c>
      <c r="G243" s="22" t="s">
        <v>1181</v>
      </c>
      <c r="H243" s="22">
        <v>4148</v>
      </c>
      <c r="I243" s="22" t="s">
        <v>1182</v>
      </c>
      <c r="J243" s="24" t="str">
        <f t="shared" si="23"/>
        <v>{Rugji, 2025 #4148}</v>
      </c>
      <c r="K243" s="9" t="s">
        <v>67</v>
      </c>
      <c r="L243" s="15" t="str">
        <f t="shared" si="24"/>
        <v>Link</v>
      </c>
      <c r="M243" s="16" t="str">
        <f t="shared" si="25"/>
        <v/>
      </c>
      <c r="N243" s="4" t="s">
        <v>68</v>
      </c>
      <c r="O243" s="15" t="str">
        <f t="shared" si="26"/>
        <v>PDF</v>
      </c>
      <c r="P243" s="8" t="s">
        <v>69</v>
      </c>
      <c r="Q243" s="46" t="s">
        <v>13</v>
      </c>
      <c r="R243" s="46" t="s">
        <v>80</v>
      </c>
      <c r="S243" s="75" t="s">
        <v>156</v>
      </c>
      <c r="T243" s="15" t="str">
        <f t="shared" si="27"/>
        <v>PDF</v>
      </c>
      <c r="U243" s="8" t="s">
        <v>72</v>
      </c>
      <c r="V243" s="3" t="s">
        <v>13</v>
      </c>
      <c r="W243" s="3" t="s">
        <v>78</v>
      </c>
      <c r="Y243" s="51" t="str">
        <f t="shared" si="29"/>
        <v>Exclude</v>
      </c>
      <c r="Z243" s="26" t="str">
        <f t="shared" si="28"/>
        <v>1. No relevant information</v>
      </c>
    </row>
    <row r="244" spans="1:26" x14ac:dyDescent="0.25">
      <c r="A244" s="21" t="s">
        <v>1183</v>
      </c>
      <c r="B244" s="22" t="s">
        <v>1184</v>
      </c>
      <c r="C244" s="22">
        <v>2024</v>
      </c>
      <c r="D244" s="22" t="s">
        <v>1185</v>
      </c>
      <c r="E244" s="22">
        <v>37</v>
      </c>
      <c r="F244" s="22">
        <v>2</v>
      </c>
      <c r="G244" s="22" t="s">
        <v>1186</v>
      </c>
      <c r="H244" s="22">
        <v>4381</v>
      </c>
      <c r="I244" s="22" t="s">
        <v>1187</v>
      </c>
      <c r="J244" s="24" t="str">
        <f t="shared" si="23"/>
        <v>{Sadri, 2024 #4381}</v>
      </c>
      <c r="K244" s="9" t="s">
        <v>67</v>
      </c>
      <c r="L244" s="15" t="str">
        <f t="shared" si="24"/>
        <v>Link</v>
      </c>
      <c r="M244" s="16" t="str">
        <f t="shared" si="25"/>
        <v/>
      </c>
      <c r="N244" s="4" t="s">
        <v>68</v>
      </c>
      <c r="O244" s="15" t="str">
        <f t="shared" si="26"/>
        <v>PDF</v>
      </c>
      <c r="P244" s="8" t="s">
        <v>69</v>
      </c>
      <c r="Q244" s="46" t="s">
        <v>13</v>
      </c>
      <c r="R244" s="46" t="s">
        <v>78</v>
      </c>
      <c r="S244" s="75" t="s">
        <v>103</v>
      </c>
      <c r="T244" s="15" t="str">
        <f t="shared" si="27"/>
        <v>PDF</v>
      </c>
      <c r="U244" s="8" t="s">
        <v>72</v>
      </c>
      <c r="V244" s="3" t="s">
        <v>13</v>
      </c>
      <c r="W244" s="3" t="s">
        <v>78</v>
      </c>
      <c r="Y244" s="51" t="str">
        <f t="shared" si="29"/>
        <v>Exclude</v>
      </c>
      <c r="Z244" s="26" t="str">
        <f t="shared" si="28"/>
        <v>3. Wrong setting</v>
      </c>
    </row>
    <row r="245" spans="1:26" x14ac:dyDescent="0.25">
      <c r="A245" s="21" t="s">
        <v>1188</v>
      </c>
      <c r="B245" s="22" t="s">
        <v>1189</v>
      </c>
      <c r="H245" s="22">
        <v>4149</v>
      </c>
      <c r="I245" s="22" t="s">
        <v>1190</v>
      </c>
      <c r="J245" s="24" t="str">
        <f t="shared" si="23"/>
        <v>{Sagar,  #4149}</v>
      </c>
      <c r="K245" s="9" t="s">
        <v>67</v>
      </c>
      <c r="L245" s="15" t="str">
        <f t="shared" si="24"/>
        <v>Link</v>
      </c>
      <c r="M245" s="16" t="str">
        <f t="shared" si="25"/>
        <v/>
      </c>
      <c r="N245" s="4" t="s">
        <v>68</v>
      </c>
      <c r="O245" s="15" t="str">
        <f t="shared" si="26"/>
        <v>PDF</v>
      </c>
      <c r="P245" s="8" t="s">
        <v>69</v>
      </c>
      <c r="Q245" s="46" t="s">
        <v>13</v>
      </c>
      <c r="R245" s="46" t="s">
        <v>78</v>
      </c>
      <c r="S245" s="75" t="s">
        <v>309</v>
      </c>
      <c r="T245" s="15" t="str">
        <f t="shared" si="27"/>
        <v>PDF</v>
      </c>
      <c r="U245" s="8" t="s">
        <v>72</v>
      </c>
      <c r="V245" s="3" t="s">
        <v>13</v>
      </c>
      <c r="W245" s="3" t="s">
        <v>78</v>
      </c>
      <c r="Y245" s="51" t="str">
        <f t="shared" si="29"/>
        <v>Exclude</v>
      </c>
      <c r="Z245" s="26" t="str">
        <f t="shared" si="28"/>
        <v>3. Wrong setting</v>
      </c>
    </row>
    <row r="246" spans="1:26" x14ac:dyDescent="0.25">
      <c r="A246" s="21" t="s">
        <v>1191</v>
      </c>
      <c r="B246" s="22" t="s">
        <v>1192</v>
      </c>
      <c r="C246" s="22">
        <v>2022</v>
      </c>
      <c r="D246" s="22" t="s">
        <v>175</v>
      </c>
      <c r="E246" s="22">
        <v>19</v>
      </c>
      <c r="F246" s="22">
        <v>9</v>
      </c>
      <c r="H246" s="22">
        <v>4150</v>
      </c>
      <c r="I246" s="22" t="s">
        <v>1193</v>
      </c>
      <c r="J246" s="24" t="str">
        <f t="shared" si="23"/>
        <v>{Saleem, 2022 #4150}</v>
      </c>
      <c r="K246" s="9" t="s">
        <v>67</v>
      </c>
      <c r="L246" s="15" t="str">
        <f t="shared" si="24"/>
        <v>Link</v>
      </c>
      <c r="M246" s="16" t="str">
        <f t="shared" si="25"/>
        <v/>
      </c>
      <c r="N246" s="4" t="s">
        <v>68</v>
      </c>
      <c r="O246" s="15" t="str">
        <f t="shared" si="26"/>
        <v>PDF</v>
      </c>
      <c r="P246" s="8" t="s">
        <v>69</v>
      </c>
      <c r="Q246" s="46" t="s">
        <v>13</v>
      </c>
      <c r="R246" s="46" t="s">
        <v>78</v>
      </c>
      <c r="S246" s="75" t="s">
        <v>147</v>
      </c>
      <c r="T246" s="15" t="str">
        <f t="shared" si="27"/>
        <v>PDF</v>
      </c>
      <c r="U246" s="8" t="s">
        <v>72</v>
      </c>
      <c r="V246" s="3" t="s">
        <v>13</v>
      </c>
      <c r="W246" s="3" t="s">
        <v>78</v>
      </c>
      <c r="Y246" s="51" t="str">
        <f t="shared" si="29"/>
        <v>Exclude</v>
      </c>
      <c r="Z246" s="26" t="str">
        <f t="shared" si="28"/>
        <v>3. Wrong setting</v>
      </c>
    </row>
    <row r="247" spans="1:26" x14ac:dyDescent="0.25">
      <c r="A247" s="21" t="s">
        <v>1194</v>
      </c>
      <c r="B247" s="22" t="s">
        <v>1195</v>
      </c>
      <c r="C247" s="22">
        <v>2023</v>
      </c>
      <c r="D247" s="22" t="s">
        <v>1196</v>
      </c>
      <c r="E247" s="22">
        <v>3</v>
      </c>
      <c r="F247" s="22">
        <v>1</v>
      </c>
      <c r="G247" s="22" t="s">
        <v>494</v>
      </c>
      <c r="H247" s="22">
        <v>4151</v>
      </c>
      <c r="I247" s="22" t="s">
        <v>1197</v>
      </c>
      <c r="J247" s="24" t="str">
        <f t="shared" si="23"/>
        <v>{Sallam, 2023 #4151}</v>
      </c>
      <c r="K247" s="9" t="s">
        <v>67</v>
      </c>
      <c r="L247" s="15" t="str">
        <f t="shared" si="24"/>
        <v>Link</v>
      </c>
      <c r="M247" s="16" t="str">
        <f t="shared" si="25"/>
        <v/>
      </c>
      <c r="N247" s="4" t="s">
        <v>68</v>
      </c>
      <c r="O247" s="15" t="str">
        <f t="shared" si="26"/>
        <v>PDF</v>
      </c>
      <c r="P247" s="8" t="s">
        <v>69</v>
      </c>
      <c r="Q247" s="46" t="s">
        <v>13</v>
      </c>
      <c r="R247" s="46" t="s">
        <v>98</v>
      </c>
      <c r="S247" s="75" t="s">
        <v>1198</v>
      </c>
      <c r="T247" s="15" t="str">
        <f t="shared" si="27"/>
        <v>PDF</v>
      </c>
      <c r="U247" s="8" t="s">
        <v>72</v>
      </c>
      <c r="V247" s="3" t="s">
        <v>13</v>
      </c>
      <c r="W247" s="46" t="s">
        <v>98</v>
      </c>
      <c r="Y247" s="51" t="str">
        <f t="shared" si="29"/>
        <v>Exclude</v>
      </c>
      <c r="Z247" s="26" t="str">
        <f t="shared" si="28"/>
        <v>4. Wrong study type</v>
      </c>
    </row>
    <row r="248" spans="1:26" x14ac:dyDescent="0.25">
      <c r="A248" s="21" t="s">
        <v>1199</v>
      </c>
      <c r="B248" s="22" t="s">
        <v>1200</v>
      </c>
      <c r="C248" s="22">
        <v>2021</v>
      </c>
      <c r="D248" s="22" t="s">
        <v>860</v>
      </c>
      <c r="E248" s="22">
        <v>36</v>
      </c>
      <c r="H248" s="22">
        <v>4152</v>
      </c>
      <c r="I248" s="22" t="s">
        <v>1201</v>
      </c>
      <c r="J248" s="24" t="str">
        <f t="shared" si="23"/>
        <v>{Samal, 2021 #4152}</v>
      </c>
      <c r="K248" s="9" t="s">
        <v>67</v>
      </c>
      <c r="L248" s="15" t="str">
        <f t="shared" si="24"/>
        <v>Link</v>
      </c>
      <c r="M248" s="16" t="str">
        <f t="shared" si="25"/>
        <v/>
      </c>
      <c r="N248" s="4" t="s">
        <v>68</v>
      </c>
      <c r="O248" s="15" t="str">
        <f t="shared" si="26"/>
        <v>PDF</v>
      </c>
      <c r="P248" s="8" t="s">
        <v>69</v>
      </c>
      <c r="Q248" s="46" t="s">
        <v>13</v>
      </c>
      <c r="R248" s="46" t="s">
        <v>78</v>
      </c>
      <c r="S248" s="75" t="s">
        <v>612</v>
      </c>
      <c r="T248" s="15" t="str">
        <f t="shared" si="27"/>
        <v>PDF</v>
      </c>
      <c r="U248" s="8" t="s">
        <v>72</v>
      </c>
      <c r="V248" s="3" t="s">
        <v>13</v>
      </c>
      <c r="W248" s="46" t="s">
        <v>78</v>
      </c>
      <c r="Y248" s="51" t="str">
        <f t="shared" si="29"/>
        <v>Exclude</v>
      </c>
      <c r="Z248" s="26" t="str">
        <f t="shared" si="28"/>
        <v>3. Wrong setting</v>
      </c>
    </row>
    <row r="249" spans="1:26" x14ac:dyDescent="0.25">
      <c r="A249" s="21" t="s">
        <v>1202</v>
      </c>
      <c r="B249" s="22" t="s">
        <v>1203</v>
      </c>
      <c r="C249" s="22">
        <v>2020</v>
      </c>
      <c r="D249" s="22" t="s">
        <v>1204</v>
      </c>
      <c r="E249" s="22">
        <v>67</v>
      </c>
      <c r="F249" s="22" t="s">
        <v>1205</v>
      </c>
      <c r="G249" s="22" t="s">
        <v>1206</v>
      </c>
      <c r="H249" s="22">
        <v>4385</v>
      </c>
      <c r="I249" s="22" t="s">
        <v>1207</v>
      </c>
      <c r="J249" s="24" t="str">
        <f t="shared" si="23"/>
        <v>{Sanci, 2020 #4385}</v>
      </c>
      <c r="K249" s="9" t="s">
        <v>67</v>
      </c>
      <c r="L249" s="15" t="str">
        <f t="shared" si="24"/>
        <v>Link</v>
      </c>
      <c r="M249" s="16" t="str">
        <f t="shared" si="25"/>
        <v/>
      </c>
      <c r="N249" s="4" t="s">
        <v>68</v>
      </c>
      <c r="O249" s="15" t="str">
        <f t="shared" si="26"/>
        <v>PDF</v>
      </c>
      <c r="P249" s="8" t="s">
        <v>69</v>
      </c>
      <c r="Q249" s="46" t="s">
        <v>13</v>
      </c>
      <c r="R249" s="46" t="s">
        <v>78</v>
      </c>
      <c r="S249" s="75" t="s">
        <v>103</v>
      </c>
      <c r="T249" s="15" t="str">
        <f t="shared" si="27"/>
        <v>PDF</v>
      </c>
      <c r="U249" s="8" t="s">
        <v>72</v>
      </c>
      <c r="V249" s="3" t="s">
        <v>13</v>
      </c>
      <c r="W249" s="46" t="s">
        <v>78</v>
      </c>
      <c r="Y249" s="51" t="str">
        <f t="shared" si="29"/>
        <v>Exclude</v>
      </c>
      <c r="Z249" s="26" t="str">
        <f t="shared" si="28"/>
        <v>3. Wrong setting</v>
      </c>
    </row>
    <row r="250" spans="1:26" x14ac:dyDescent="0.25">
      <c r="A250" s="21" t="s">
        <v>1208</v>
      </c>
      <c r="B250" s="22" t="s">
        <v>1209</v>
      </c>
      <c r="C250" s="22">
        <v>2025</v>
      </c>
      <c r="D250" s="22" t="s">
        <v>1210</v>
      </c>
      <c r="E250" s="22">
        <v>87</v>
      </c>
      <c r="F250" s="22" t="s">
        <v>1211</v>
      </c>
      <c r="G250" s="22" t="s">
        <v>1212</v>
      </c>
      <c r="H250" s="22">
        <v>4153</v>
      </c>
      <c r="I250" s="22" t="s">
        <v>1213</v>
      </c>
      <c r="J250" s="24" t="str">
        <f t="shared" si="23"/>
        <v>{Scharlach, 2025 #4153}</v>
      </c>
      <c r="K250" s="9" t="s">
        <v>67</v>
      </c>
      <c r="L250" s="15" t="str">
        <f t="shared" si="24"/>
        <v>Link</v>
      </c>
      <c r="M250" s="16" t="str">
        <f t="shared" si="25"/>
        <v/>
      </c>
      <c r="N250" s="4" t="s">
        <v>68</v>
      </c>
      <c r="O250" s="15" t="str">
        <f t="shared" si="26"/>
        <v>PDF</v>
      </c>
      <c r="P250" s="8" t="s">
        <v>69</v>
      </c>
      <c r="Q250" s="46" t="s">
        <v>13</v>
      </c>
      <c r="R250" s="46" t="s">
        <v>98</v>
      </c>
      <c r="S250" s="75" t="s">
        <v>547</v>
      </c>
      <c r="T250" s="15" t="str">
        <f t="shared" si="27"/>
        <v>PDF</v>
      </c>
      <c r="U250" s="8" t="s">
        <v>72</v>
      </c>
      <c r="V250" s="3" t="s">
        <v>13</v>
      </c>
      <c r="W250" s="3" t="s">
        <v>98</v>
      </c>
      <c r="Y250" s="51" t="str">
        <f t="shared" si="29"/>
        <v>Exclude</v>
      </c>
      <c r="Z250" s="26" t="str">
        <f t="shared" si="28"/>
        <v>4. Wrong study type</v>
      </c>
    </row>
    <row r="251" spans="1:26" x14ac:dyDescent="0.25">
      <c r="A251" s="21" t="s">
        <v>1214</v>
      </c>
      <c r="B251" s="22" t="s">
        <v>1215</v>
      </c>
      <c r="C251" s="22">
        <v>2023</v>
      </c>
      <c r="D251" s="22" t="s">
        <v>123</v>
      </c>
      <c r="E251" s="22">
        <v>8</v>
      </c>
      <c r="F251" s="22">
        <v>11</v>
      </c>
      <c r="H251" s="22">
        <v>4154</v>
      </c>
      <c r="I251" s="22" t="s">
        <v>1216</v>
      </c>
      <c r="J251" s="24" t="str">
        <f t="shared" si="23"/>
        <v>{Shaffer, 2023 #4154}</v>
      </c>
      <c r="K251" s="9" t="s">
        <v>67</v>
      </c>
      <c r="L251" s="15" t="str">
        <f t="shared" si="24"/>
        <v>Link</v>
      </c>
      <c r="M251" s="16" t="str">
        <f t="shared" si="25"/>
        <v/>
      </c>
      <c r="N251" s="4" t="s">
        <v>68</v>
      </c>
      <c r="O251" s="15" t="str">
        <f t="shared" si="26"/>
        <v>PDF</v>
      </c>
      <c r="P251" s="8" t="s">
        <v>69</v>
      </c>
      <c r="Q251" s="46" t="s">
        <v>13</v>
      </c>
      <c r="R251" s="46" t="s">
        <v>98</v>
      </c>
      <c r="S251" s="75" t="s">
        <v>197</v>
      </c>
      <c r="T251" s="15" t="str">
        <f t="shared" si="27"/>
        <v>PDF</v>
      </c>
      <c r="U251" s="8" t="s">
        <v>72</v>
      </c>
      <c r="V251" s="3" t="s">
        <v>13</v>
      </c>
      <c r="W251" s="3" t="s">
        <v>80</v>
      </c>
      <c r="Y251" s="51" t="str">
        <f t="shared" si="29"/>
        <v>Exclude</v>
      </c>
      <c r="Z251" s="26" t="str">
        <f t="shared" si="28"/>
        <v>4. Wrong study type</v>
      </c>
    </row>
    <row r="252" spans="1:26" x14ac:dyDescent="0.25">
      <c r="A252" s="21" t="s">
        <v>1217</v>
      </c>
      <c r="B252" s="22" t="s">
        <v>1218</v>
      </c>
      <c r="C252" s="22">
        <v>2024</v>
      </c>
      <c r="D252" s="22" t="s">
        <v>590</v>
      </c>
      <c r="E252" s="22">
        <v>946</v>
      </c>
      <c r="G252" s="22">
        <v>174158</v>
      </c>
      <c r="H252" s="22">
        <v>4156</v>
      </c>
      <c r="I252" s="22" t="s">
        <v>1219</v>
      </c>
      <c r="J252" s="24" t="str">
        <f t="shared" si="23"/>
        <v>{Shams, 2024 #4156}</v>
      </c>
      <c r="K252" s="9" t="s">
        <v>67</v>
      </c>
      <c r="L252" s="15" t="str">
        <f t="shared" si="24"/>
        <v>Link</v>
      </c>
      <c r="M252" s="16" t="str">
        <f t="shared" si="25"/>
        <v/>
      </c>
      <c r="N252" s="4" t="s">
        <v>68</v>
      </c>
      <c r="O252" s="15" t="str">
        <f t="shared" si="26"/>
        <v>PDF</v>
      </c>
      <c r="P252" s="8" t="s">
        <v>69</v>
      </c>
      <c r="Q252" s="46" t="s">
        <v>13</v>
      </c>
      <c r="R252" s="46" t="s">
        <v>78</v>
      </c>
      <c r="S252" s="75" t="s">
        <v>36</v>
      </c>
      <c r="T252" s="15" t="str">
        <f t="shared" si="27"/>
        <v>PDF</v>
      </c>
      <c r="U252" s="8" t="s">
        <v>72</v>
      </c>
      <c r="V252" s="3" t="s">
        <v>13</v>
      </c>
      <c r="W252" s="3" t="s">
        <v>78</v>
      </c>
      <c r="Y252" s="51" t="str">
        <f t="shared" si="29"/>
        <v>Exclude</v>
      </c>
      <c r="Z252" s="26" t="str">
        <f t="shared" si="28"/>
        <v>3. Wrong setting</v>
      </c>
    </row>
    <row r="253" spans="1:26" x14ac:dyDescent="0.25">
      <c r="A253" s="21" t="s">
        <v>1220</v>
      </c>
      <c r="B253" s="22" t="s">
        <v>1221</v>
      </c>
      <c r="C253" s="22">
        <v>2025</v>
      </c>
      <c r="D253" s="22" t="s">
        <v>107</v>
      </c>
      <c r="E253" s="22">
        <v>25</v>
      </c>
      <c r="F253" s="22">
        <v>1</v>
      </c>
      <c r="G253" s="22">
        <v>2650</v>
      </c>
      <c r="H253" s="22">
        <v>4155</v>
      </c>
      <c r="I253" s="22" t="s">
        <v>1222</v>
      </c>
      <c r="J253" s="24" t="str">
        <f t="shared" si="23"/>
        <v>{Shams, 2025 #4155}</v>
      </c>
      <c r="K253" s="9" t="s">
        <v>67</v>
      </c>
      <c r="L253" s="15" t="str">
        <f t="shared" si="24"/>
        <v>Link</v>
      </c>
      <c r="M253" s="16" t="str">
        <f t="shared" si="25"/>
        <v/>
      </c>
      <c r="N253" s="4" t="s">
        <v>68</v>
      </c>
      <c r="O253" s="15" t="str">
        <f t="shared" si="26"/>
        <v>PDF</v>
      </c>
      <c r="P253" s="8" t="s">
        <v>69</v>
      </c>
      <c r="Q253" s="46" t="s">
        <v>11</v>
      </c>
      <c r="S253" s="75" t="s">
        <v>999</v>
      </c>
      <c r="T253" s="15" t="str">
        <f t="shared" si="27"/>
        <v>PDF</v>
      </c>
      <c r="U253" s="8" t="s">
        <v>72</v>
      </c>
      <c r="V253" s="3" t="s">
        <v>11</v>
      </c>
      <c r="W253" s="46"/>
      <c r="X253" s="12" t="s">
        <v>1223</v>
      </c>
      <c r="Y253" s="51" t="str">
        <f t="shared" si="29"/>
        <v>Include</v>
      </c>
      <c r="Z253" s="26" t="str">
        <f t="shared" si="28"/>
        <v/>
      </c>
    </row>
    <row r="254" spans="1:26" x14ac:dyDescent="0.25">
      <c r="A254" s="21" t="s">
        <v>1224</v>
      </c>
      <c r="B254" s="22" t="s">
        <v>1225</v>
      </c>
      <c r="C254" s="22">
        <v>2020</v>
      </c>
      <c r="D254" s="22" t="s">
        <v>590</v>
      </c>
      <c r="E254" s="22">
        <v>709</v>
      </c>
      <c r="G254" s="22">
        <v>135934</v>
      </c>
      <c r="H254" s="22">
        <v>4158</v>
      </c>
      <c r="I254" s="22" t="s">
        <v>1226</v>
      </c>
      <c r="J254" s="24" t="str">
        <f t="shared" si="23"/>
        <v>{Sharma, 2020 #4158}</v>
      </c>
      <c r="K254" s="9" t="s">
        <v>67</v>
      </c>
      <c r="L254" s="15" t="str">
        <f t="shared" si="24"/>
        <v>Link</v>
      </c>
      <c r="M254" s="16" t="str">
        <f t="shared" si="25"/>
        <v/>
      </c>
      <c r="N254" s="4" t="s">
        <v>68</v>
      </c>
      <c r="O254" s="15" t="str">
        <f t="shared" si="26"/>
        <v>PDF</v>
      </c>
      <c r="P254" s="8" t="s">
        <v>69</v>
      </c>
      <c r="Q254" s="46" t="s">
        <v>13</v>
      </c>
      <c r="R254" s="46" t="s">
        <v>78</v>
      </c>
      <c r="S254" s="75" t="s">
        <v>36</v>
      </c>
      <c r="T254" s="15" t="str">
        <f t="shared" si="27"/>
        <v>PDF</v>
      </c>
      <c r="U254" s="8" t="s">
        <v>72</v>
      </c>
      <c r="V254" s="3" t="s">
        <v>13</v>
      </c>
      <c r="W254" s="3" t="s">
        <v>78</v>
      </c>
      <c r="Y254" s="51" t="str">
        <f t="shared" si="29"/>
        <v>Exclude</v>
      </c>
      <c r="Z254" s="26" t="str">
        <f t="shared" si="28"/>
        <v>3. Wrong setting</v>
      </c>
    </row>
    <row r="255" spans="1:26" x14ac:dyDescent="0.25">
      <c r="A255" s="21" t="s">
        <v>1227</v>
      </c>
      <c r="B255" s="22" t="s">
        <v>1228</v>
      </c>
      <c r="C255" s="22">
        <v>2022</v>
      </c>
      <c r="D255" s="22" t="s">
        <v>714</v>
      </c>
      <c r="E255" s="22">
        <v>279</v>
      </c>
      <c r="H255" s="22">
        <v>4159</v>
      </c>
      <c r="I255" s="22" t="s">
        <v>1229</v>
      </c>
      <c r="J255" s="24" t="str">
        <f t="shared" si="23"/>
        <v>{Sharma, 2022 #4159}</v>
      </c>
      <c r="K255" s="9" t="s">
        <v>67</v>
      </c>
      <c r="L255" s="15" t="str">
        <f t="shared" si="24"/>
        <v>Link</v>
      </c>
      <c r="M255" s="16" t="str">
        <f t="shared" si="25"/>
        <v/>
      </c>
      <c r="N255" s="4" t="s">
        <v>68</v>
      </c>
      <c r="O255" s="15" t="str">
        <f t="shared" si="26"/>
        <v>PDF</v>
      </c>
      <c r="P255" s="8" t="s">
        <v>69</v>
      </c>
      <c r="Q255" s="46" t="s">
        <v>13</v>
      </c>
      <c r="R255" s="46" t="s">
        <v>78</v>
      </c>
      <c r="S255" s="75" t="s">
        <v>36</v>
      </c>
      <c r="T255" s="15" t="str">
        <f t="shared" si="27"/>
        <v>PDF</v>
      </c>
      <c r="U255" s="8" t="s">
        <v>72</v>
      </c>
      <c r="V255" s="3" t="s">
        <v>13</v>
      </c>
      <c r="W255" s="3" t="s">
        <v>78</v>
      </c>
      <c r="Y255" s="51" t="str">
        <f t="shared" si="29"/>
        <v>Exclude</v>
      </c>
      <c r="Z255" s="26" t="str">
        <f t="shared" si="28"/>
        <v>3. Wrong setting</v>
      </c>
    </row>
    <row r="256" spans="1:26" x14ac:dyDescent="0.25">
      <c r="A256" s="21" t="s">
        <v>1230</v>
      </c>
      <c r="B256" s="22" t="s">
        <v>1231</v>
      </c>
      <c r="C256" s="22">
        <v>2023</v>
      </c>
      <c r="D256" s="22" t="s">
        <v>1232</v>
      </c>
      <c r="G256" s="22" t="s">
        <v>1233</v>
      </c>
      <c r="H256" s="22">
        <v>4391</v>
      </c>
      <c r="I256" s="22" t="s">
        <v>1234</v>
      </c>
      <c r="J256" s="24" t="str">
        <f t="shared" si="23"/>
        <v>{Sharma, 2023 #4391}</v>
      </c>
      <c r="K256" s="9" t="s">
        <v>67</v>
      </c>
      <c r="L256" s="15" t="str">
        <f t="shared" si="24"/>
        <v>Link</v>
      </c>
      <c r="M256" s="16" t="str">
        <f t="shared" si="25"/>
        <v/>
      </c>
      <c r="N256" s="4" t="s">
        <v>68</v>
      </c>
      <c r="O256" s="15" t="str">
        <f t="shared" si="26"/>
        <v>PDF</v>
      </c>
      <c r="P256" s="8" t="s">
        <v>69</v>
      </c>
      <c r="Q256" s="46" t="s">
        <v>13</v>
      </c>
      <c r="R256" s="46" t="s">
        <v>98</v>
      </c>
      <c r="S256" s="75" t="s">
        <v>552</v>
      </c>
      <c r="T256" s="15" t="str">
        <f t="shared" si="27"/>
        <v>PDF</v>
      </c>
      <c r="U256" s="8" t="s">
        <v>72</v>
      </c>
      <c r="V256" s="3" t="s">
        <v>13</v>
      </c>
      <c r="W256" s="3" t="s">
        <v>98</v>
      </c>
      <c r="Y256" s="51" t="str">
        <f t="shared" si="29"/>
        <v>Exclude</v>
      </c>
      <c r="Z256" s="26" t="str">
        <f t="shared" si="28"/>
        <v>4. Wrong study type</v>
      </c>
    </row>
    <row r="257" spans="1:26" x14ac:dyDescent="0.25">
      <c r="A257" s="21" t="s">
        <v>1235</v>
      </c>
      <c r="B257" s="22" t="s">
        <v>1236</v>
      </c>
      <c r="C257" s="22">
        <v>2023</v>
      </c>
      <c r="D257" s="22" t="s">
        <v>1237</v>
      </c>
      <c r="E257" s="22">
        <v>5</v>
      </c>
      <c r="G257" s="22">
        <v>1131731</v>
      </c>
      <c r="H257" s="22">
        <v>4160</v>
      </c>
      <c r="I257" s="22" t="s">
        <v>1238</v>
      </c>
      <c r="J257" s="24" t="str">
        <f t="shared" si="23"/>
        <v>{Shausan, 2023 #4160}</v>
      </c>
      <c r="K257" s="9" t="s">
        <v>67</v>
      </c>
      <c r="L257" s="15" t="str">
        <f t="shared" si="24"/>
        <v>Link</v>
      </c>
      <c r="M257" s="16" t="str">
        <f t="shared" si="25"/>
        <v/>
      </c>
      <c r="N257" s="4" t="s">
        <v>68</v>
      </c>
      <c r="O257" s="15" t="str">
        <f t="shared" si="26"/>
        <v>PDF</v>
      </c>
      <c r="P257" s="8" t="s">
        <v>69</v>
      </c>
      <c r="Q257" s="46" t="s">
        <v>13</v>
      </c>
      <c r="R257" s="46" t="s">
        <v>78</v>
      </c>
      <c r="S257" s="75" t="s">
        <v>313</v>
      </c>
      <c r="T257" s="15" t="str">
        <f t="shared" si="27"/>
        <v>PDF</v>
      </c>
      <c r="U257" s="8" t="s">
        <v>72</v>
      </c>
      <c r="V257" s="3" t="s">
        <v>13</v>
      </c>
      <c r="W257" s="46" t="s">
        <v>78</v>
      </c>
      <c r="Y257" s="51" t="str">
        <f t="shared" si="29"/>
        <v>Exclude</v>
      </c>
      <c r="Z257" s="26" t="str">
        <f t="shared" si="28"/>
        <v>3. Wrong setting</v>
      </c>
    </row>
    <row r="258" spans="1:26" x14ac:dyDescent="0.25">
      <c r="A258" s="21" t="s">
        <v>1239</v>
      </c>
      <c r="B258" s="22" t="s">
        <v>1240</v>
      </c>
      <c r="C258" s="22">
        <v>2020</v>
      </c>
      <c r="D258" s="22" t="s">
        <v>1241</v>
      </c>
      <c r="E258" s="22">
        <v>4</v>
      </c>
      <c r="G258" s="28">
        <v>46147</v>
      </c>
      <c r="H258" s="22">
        <v>4393</v>
      </c>
      <c r="I258" s="22" t="s">
        <v>1242</v>
      </c>
      <c r="J258" s="24" t="str">
        <f t="shared" ref="J258:J321" si="30">IF(A258&lt;&gt;"",_xlfn.CONCAT("{",IF(ISERROR(FIND(",",A258))=FALSE,LEFT(A258,FIND(",",A258)-1),A258),", ",C258," #",H258,"}"),"")</f>
        <v>{Sheath, 2020 #4393}</v>
      </c>
      <c r="K258" s="9" t="s">
        <v>67</v>
      </c>
      <c r="L258" s="15" t="str">
        <f t="shared" ref="L258:L321" si="31">IF(LEFT(I258,2)="10",HYPERLINK(_xlfn.CONCAT("https://doi.org/",I258),"Link"),IF(I258="","",HYPERLINK(I258,"Link")))</f>
        <v>Link</v>
      </c>
      <c r="M258" s="16" t="str">
        <f t="shared" ref="M258:M321" si="32">IF(A258&lt;&gt;"",IF(K258="No",_xlfn.CONCAT(IF(ISERROR(FIND(",",A258))=FALSE,LEFT(A258,FIND(",",A258)-1),A258),"-",C258,"-",H258),""),"")</f>
        <v/>
      </c>
      <c r="N258" s="4" t="s">
        <v>68</v>
      </c>
      <c r="O258" s="15" t="str">
        <f t="shared" ref="O258:O321" si="33">IF(K258="Yes",IF(P258&lt;&gt;"",HYPERLINK(_xlfn.CONCAT(VLOOKUP(P258,AE:AF,2,FALSE),"\",IF(ISERROR(FIND(",",A258))=FALSE,LEFT(A258,FIND(",",A258)-1),A258),"-",C258,"-",H258,".pdf"),"PDF"),""),"")</f>
        <v>PDF</v>
      </c>
      <c r="P258" s="8" t="s">
        <v>69</v>
      </c>
      <c r="Q258" s="46" t="s">
        <v>13</v>
      </c>
      <c r="R258" s="46" t="s">
        <v>78</v>
      </c>
      <c r="S258" s="75" t="s">
        <v>103</v>
      </c>
      <c r="T258" s="15" t="str">
        <f t="shared" ref="T258:T321" si="34">IF(K258="Yes",IF(U258&lt;&gt;"",HYPERLINK(_xlfn.CONCAT(VLOOKUP(U258,AE:AF,2,FALSE),"\",IF(ISERROR(FIND(",",A258))=FALSE,LEFT(A258,FIND(",",A258)-1),A258),"-",C258,"-",H258,".pdf"),"PDF"),""),"")</f>
        <v>PDF</v>
      </c>
      <c r="U258" s="8" t="s">
        <v>72</v>
      </c>
      <c r="V258" s="3" t="s">
        <v>13</v>
      </c>
      <c r="W258" s="46" t="s">
        <v>78</v>
      </c>
      <c r="Y258" s="51" t="str">
        <f t="shared" si="29"/>
        <v>Exclude</v>
      </c>
      <c r="Z258" s="26" t="str">
        <f t="shared" ref="Z258:Z321" si="35">IF(Y258="Exclude",R258,"")</f>
        <v>3. Wrong setting</v>
      </c>
    </row>
    <row r="259" spans="1:26" x14ac:dyDescent="0.25">
      <c r="A259" s="21" t="s">
        <v>1243</v>
      </c>
      <c r="B259" s="22" t="s">
        <v>1244</v>
      </c>
      <c r="C259" s="22">
        <v>2022</v>
      </c>
      <c r="D259" s="22" t="s">
        <v>1245</v>
      </c>
      <c r="E259" s="22">
        <v>2022</v>
      </c>
      <c r="G259" s="22">
        <v>2124710</v>
      </c>
      <c r="H259" s="22">
        <v>4161</v>
      </c>
      <c r="I259" s="22" t="s">
        <v>1246</v>
      </c>
      <c r="J259" s="24" t="str">
        <f t="shared" si="30"/>
        <v>{Shi, 2022 #4161}</v>
      </c>
      <c r="K259" s="9" t="s">
        <v>67</v>
      </c>
      <c r="L259" s="15" t="str">
        <f t="shared" si="31"/>
        <v>Link</v>
      </c>
      <c r="M259" s="16" t="str">
        <f t="shared" si="32"/>
        <v/>
      </c>
      <c r="N259" s="4" t="s">
        <v>68</v>
      </c>
      <c r="O259" s="15" t="str">
        <f t="shared" si="33"/>
        <v>PDF</v>
      </c>
      <c r="P259" s="8" t="s">
        <v>69</v>
      </c>
      <c r="Q259" s="46" t="s">
        <v>13</v>
      </c>
      <c r="R259" s="46" t="s">
        <v>109</v>
      </c>
      <c r="T259" s="15" t="str">
        <f t="shared" si="34"/>
        <v>PDF</v>
      </c>
      <c r="U259" s="8" t="s">
        <v>72</v>
      </c>
      <c r="V259" s="3" t="s">
        <v>13</v>
      </c>
      <c r="W259" s="3" t="s">
        <v>109</v>
      </c>
      <c r="Y259" s="51" t="str">
        <f t="shared" si="29"/>
        <v>Exclude</v>
      </c>
      <c r="Z259" s="26" t="str">
        <f t="shared" si="35"/>
        <v>6. Retracted</v>
      </c>
    </row>
    <row r="260" spans="1:26" x14ac:dyDescent="0.25">
      <c r="A260" s="21" t="s">
        <v>1247</v>
      </c>
      <c r="B260" s="22" t="s">
        <v>1248</v>
      </c>
      <c r="C260" s="22">
        <v>2022</v>
      </c>
      <c r="D260" s="22" t="s">
        <v>1249</v>
      </c>
      <c r="E260" s="22">
        <v>37</v>
      </c>
      <c r="F260" s="22">
        <v>1</v>
      </c>
      <c r="G260" s="22" t="s">
        <v>1250</v>
      </c>
      <c r="H260" s="22">
        <v>4162</v>
      </c>
      <c r="I260" s="22" t="s">
        <v>1251</v>
      </c>
      <c r="J260" s="24" t="str">
        <f t="shared" si="30"/>
        <v>{Siegel, 2022 #4162}</v>
      </c>
      <c r="K260" s="9" t="s">
        <v>67</v>
      </c>
      <c r="L260" s="15" t="str">
        <f t="shared" si="31"/>
        <v>Link</v>
      </c>
      <c r="M260" s="16" t="str">
        <f t="shared" si="32"/>
        <v/>
      </c>
      <c r="N260" s="4" t="s">
        <v>68</v>
      </c>
      <c r="O260" s="15" t="str">
        <f t="shared" si="33"/>
        <v>PDF</v>
      </c>
      <c r="P260" s="8" t="s">
        <v>69</v>
      </c>
      <c r="Q260" s="46" t="s">
        <v>13</v>
      </c>
      <c r="R260" s="46" t="s">
        <v>80</v>
      </c>
      <c r="T260" s="15" t="str">
        <f t="shared" si="34"/>
        <v>PDF</v>
      </c>
      <c r="U260" s="8" t="s">
        <v>72</v>
      </c>
      <c r="V260" s="3" t="s">
        <v>13</v>
      </c>
      <c r="W260" s="46" t="s">
        <v>80</v>
      </c>
      <c r="Y260" s="51" t="str">
        <f t="shared" si="29"/>
        <v>Exclude</v>
      </c>
      <c r="Z260" s="26" t="str">
        <f t="shared" si="35"/>
        <v>1. No relevant information</v>
      </c>
    </row>
    <row r="261" spans="1:26" x14ac:dyDescent="0.25">
      <c r="A261" s="21" t="s">
        <v>1252</v>
      </c>
      <c r="B261" s="22" t="s">
        <v>1253</v>
      </c>
      <c r="C261" s="22">
        <v>2024</v>
      </c>
      <c r="D261" s="22" t="s">
        <v>467</v>
      </c>
      <c r="H261" s="22">
        <v>4163</v>
      </c>
      <c r="I261" s="22" t="s">
        <v>1254</v>
      </c>
      <c r="J261" s="24" t="str">
        <f t="shared" si="30"/>
        <v>{Simmons, 2024 #4163}</v>
      </c>
      <c r="K261" s="9" t="s">
        <v>67</v>
      </c>
      <c r="L261" s="15" t="str">
        <f t="shared" si="31"/>
        <v>Link</v>
      </c>
      <c r="M261" s="16" t="str">
        <f t="shared" si="32"/>
        <v/>
      </c>
      <c r="N261" s="4" t="s">
        <v>68</v>
      </c>
      <c r="O261" s="15" t="str">
        <f t="shared" si="33"/>
        <v>PDF</v>
      </c>
      <c r="P261" s="8" t="s">
        <v>69</v>
      </c>
      <c r="Q261" s="46" t="s">
        <v>13</v>
      </c>
      <c r="R261" s="46" t="s">
        <v>73</v>
      </c>
      <c r="S261" s="75" t="s">
        <v>1255</v>
      </c>
      <c r="T261" s="15" t="str">
        <f t="shared" si="34"/>
        <v>PDF</v>
      </c>
      <c r="U261" s="8" t="s">
        <v>72</v>
      </c>
      <c r="V261" s="3" t="s">
        <v>13</v>
      </c>
      <c r="W261" s="46" t="s">
        <v>73</v>
      </c>
      <c r="Y261" s="51" t="str">
        <f t="shared" si="29"/>
        <v>Exclude</v>
      </c>
      <c r="Z261" s="26" t="str">
        <f t="shared" si="35"/>
        <v>0. Duplicate</v>
      </c>
    </row>
    <row r="262" spans="1:26" x14ac:dyDescent="0.25">
      <c r="A262" s="21" t="s">
        <v>1252</v>
      </c>
      <c r="B262" s="22" t="s">
        <v>1256</v>
      </c>
      <c r="C262" s="22">
        <v>2025</v>
      </c>
      <c r="D262" s="22" t="s">
        <v>1257</v>
      </c>
      <c r="E262" s="22">
        <v>51</v>
      </c>
      <c r="F262" s="22">
        <v>3</v>
      </c>
      <c r="G262" s="22" t="s">
        <v>1258</v>
      </c>
      <c r="H262" s="22">
        <v>4218</v>
      </c>
      <c r="I262" s="22" t="s">
        <v>1259</v>
      </c>
      <c r="J262" s="24" t="str">
        <f t="shared" si="30"/>
        <v>{Simmons, 2025 #4218}</v>
      </c>
      <c r="K262" s="9" t="s">
        <v>67</v>
      </c>
      <c r="L262" s="15" t="str">
        <f t="shared" si="31"/>
        <v>Link</v>
      </c>
      <c r="M262" s="16" t="str">
        <f t="shared" si="32"/>
        <v/>
      </c>
      <c r="N262" s="4" t="s">
        <v>1260</v>
      </c>
      <c r="O262" s="15" t="str">
        <f t="shared" si="33"/>
        <v>PDF</v>
      </c>
      <c r="P262" s="8" t="s">
        <v>69</v>
      </c>
      <c r="Q262" s="46" t="s">
        <v>11</v>
      </c>
      <c r="T262" s="15" t="str">
        <f t="shared" si="34"/>
        <v>PDF</v>
      </c>
      <c r="U262" s="8" t="s">
        <v>72</v>
      </c>
      <c r="V262" s="3" t="s">
        <v>11</v>
      </c>
      <c r="W262" s="46"/>
      <c r="Y262" s="51" t="str">
        <f t="shared" si="29"/>
        <v>Include</v>
      </c>
      <c r="Z262" s="26" t="str">
        <f t="shared" si="35"/>
        <v/>
      </c>
    </row>
    <row r="263" spans="1:26" x14ac:dyDescent="0.25">
      <c r="A263" s="21" t="s">
        <v>1261</v>
      </c>
      <c r="B263" s="22" t="s">
        <v>1262</v>
      </c>
      <c r="C263" s="22">
        <v>2018</v>
      </c>
      <c r="D263" s="22" t="s">
        <v>194</v>
      </c>
      <c r="E263" s="22">
        <v>4</v>
      </c>
      <c r="F263" s="22">
        <v>1</v>
      </c>
      <c r="G263" s="22" t="s">
        <v>1263</v>
      </c>
      <c r="H263" s="22">
        <v>4164</v>
      </c>
      <c r="I263" s="22" t="s">
        <v>1264</v>
      </c>
      <c r="J263" s="24" t="str">
        <f t="shared" si="30"/>
        <v>{Simpson, 2018 #4164}</v>
      </c>
      <c r="K263" s="9" t="s">
        <v>67</v>
      </c>
      <c r="L263" s="15" t="str">
        <f t="shared" si="31"/>
        <v>Link</v>
      </c>
      <c r="M263" s="16" t="str">
        <f t="shared" si="32"/>
        <v/>
      </c>
      <c r="N263" s="4" t="s">
        <v>68</v>
      </c>
      <c r="O263" s="15" t="str">
        <f t="shared" si="33"/>
        <v>PDF</v>
      </c>
      <c r="P263" s="8" t="s">
        <v>69</v>
      </c>
      <c r="Q263" s="46" t="s">
        <v>13</v>
      </c>
      <c r="R263" s="46" t="s">
        <v>80</v>
      </c>
      <c r="T263" s="15" t="str">
        <f t="shared" si="34"/>
        <v>PDF</v>
      </c>
      <c r="U263" s="8" t="s">
        <v>72</v>
      </c>
      <c r="V263" s="3" t="s">
        <v>13</v>
      </c>
      <c r="W263" s="3" t="s">
        <v>80</v>
      </c>
      <c r="Y263" s="51" t="str">
        <f t="shared" si="29"/>
        <v>Exclude</v>
      </c>
      <c r="Z263" s="26" t="str">
        <f t="shared" si="35"/>
        <v>1. No relevant information</v>
      </c>
    </row>
    <row r="264" spans="1:26" x14ac:dyDescent="0.25">
      <c r="A264" s="21" t="s">
        <v>1265</v>
      </c>
      <c r="B264" s="22" t="s">
        <v>1266</v>
      </c>
      <c r="C264" s="22">
        <v>2021</v>
      </c>
      <c r="D264" s="22" t="s">
        <v>806</v>
      </c>
      <c r="E264" s="22">
        <v>136</v>
      </c>
      <c r="F264" s="22" t="s">
        <v>1267</v>
      </c>
      <c r="G264" s="22" t="s">
        <v>1268</v>
      </c>
      <c r="H264" s="22">
        <v>4397</v>
      </c>
      <c r="I264" s="22" t="s">
        <v>1269</v>
      </c>
      <c r="J264" s="24" t="str">
        <f t="shared" si="30"/>
        <v>{Sivaraman, 2021 #4397}</v>
      </c>
      <c r="K264" s="9" t="s">
        <v>67</v>
      </c>
      <c r="L264" s="15" t="str">
        <f t="shared" si="31"/>
        <v>Link</v>
      </c>
      <c r="M264" s="16" t="str">
        <f t="shared" si="32"/>
        <v/>
      </c>
      <c r="N264" s="4" t="s">
        <v>68</v>
      </c>
      <c r="O264" s="15" t="str">
        <f t="shared" si="33"/>
        <v>PDF</v>
      </c>
      <c r="P264" s="8" t="s">
        <v>69</v>
      </c>
      <c r="Q264" s="46" t="s">
        <v>13</v>
      </c>
      <c r="R264" s="46" t="s">
        <v>78</v>
      </c>
      <c r="S264" s="75" t="s">
        <v>103</v>
      </c>
      <c r="T264" s="15" t="str">
        <f t="shared" si="34"/>
        <v>PDF</v>
      </c>
      <c r="U264" s="8" t="s">
        <v>72</v>
      </c>
      <c r="V264" s="3" t="s">
        <v>13</v>
      </c>
      <c r="W264" s="3" t="s">
        <v>78</v>
      </c>
      <c r="Y264" s="51" t="str">
        <f t="shared" si="29"/>
        <v>Exclude</v>
      </c>
      <c r="Z264" s="26" t="str">
        <f t="shared" si="35"/>
        <v>3. Wrong setting</v>
      </c>
    </row>
    <row r="265" spans="1:26" x14ac:dyDescent="0.25">
      <c r="A265" s="21" t="s">
        <v>1270</v>
      </c>
      <c r="B265" s="22" t="s">
        <v>1271</v>
      </c>
      <c r="C265" s="22">
        <v>2025</v>
      </c>
      <c r="D265" s="22" t="s">
        <v>1272</v>
      </c>
      <c r="E265" s="22">
        <v>14</v>
      </c>
      <c r="F265" s="22">
        <v>1</v>
      </c>
      <c r="G265" s="22">
        <v>67</v>
      </c>
      <c r="H265" s="22">
        <v>4165</v>
      </c>
      <c r="I265" s="22" t="s">
        <v>1273</v>
      </c>
      <c r="J265" s="24" t="str">
        <f t="shared" si="30"/>
        <v>{Soroushianfar, 2025 #4165}</v>
      </c>
      <c r="K265" s="9" t="s">
        <v>67</v>
      </c>
      <c r="L265" s="15" t="str">
        <f t="shared" si="31"/>
        <v>Link</v>
      </c>
      <c r="M265" s="16" t="str">
        <f t="shared" si="32"/>
        <v/>
      </c>
      <c r="N265" s="4" t="s">
        <v>68</v>
      </c>
      <c r="O265" s="15" t="str">
        <f t="shared" si="33"/>
        <v>PDF</v>
      </c>
      <c r="P265" s="8" t="s">
        <v>69</v>
      </c>
      <c r="Q265" s="46" t="s">
        <v>13</v>
      </c>
      <c r="R265" s="46" t="s">
        <v>78</v>
      </c>
      <c r="S265" s="75" t="s">
        <v>156</v>
      </c>
      <c r="T265" s="15" t="str">
        <f t="shared" si="34"/>
        <v>PDF</v>
      </c>
      <c r="U265" s="8" t="s">
        <v>72</v>
      </c>
      <c r="V265" s="3" t="s">
        <v>13</v>
      </c>
      <c r="W265" s="3" t="s">
        <v>78</v>
      </c>
      <c r="Y265" s="51" t="str">
        <f t="shared" si="29"/>
        <v>Exclude</v>
      </c>
      <c r="Z265" s="26" t="str">
        <f t="shared" si="35"/>
        <v>3. Wrong setting</v>
      </c>
    </row>
    <row r="266" spans="1:26" x14ac:dyDescent="0.25">
      <c r="A266" s="21" t="s">
        <v>1274</v>
      </c>
      <c r="B266" s="22" t="s">
        <v>1275</v>
      </c>
      <c r="C266" s="22">
        <v>2022</v>
      </c>
      <c r="D266" s="22" t="s">
        <v>1276</v>
      </c>
      <c r="E266" s="22">
        <v>36</v>
      </c>
      <c r="F266" s="22">
        <v>3</v>
      </c>
      <c r="G266" s="22" t="s">
        <v>1277</v>
      </c>
      <c r="H266" s="22">
        <v>4166</v>
      </c>
      <c r="I266" s="22" t="s">
        <v>1278</v>
      </c>
      <c r="J266" s="24" t="str">
        <f t="shared" si="30"/>
        <v>{Soyster, 2022 #4166}</v>
      </c>
      <c r="K266" s="9" t="s">
        <v>67</v>
      </c>
      <c r="L266" s="15" t="str">
        <f t="shared" si="31"/>
        <v>Link</v>
      </c>
      <c r="M266" s="16" t="str">
        <f t="shared" si="32"/>
        <v/>
      </c>
      <c r="N266" s="4" t="s">
        <v>68</v>
      </c>
      <c r="O266" s="15" t="str">
        <f t="shared" si="33"/>
        <v>PDF</v>
      </c>
      <c r="P266" s="8" t="s">
        <v>69</v>
      </c>
      <c r="Q266" s="46" t="s">
        <v>11</v>
      </c>
      <c r="S266" s="75" t="s">
        <v>132</v>
      </c>
      <c r="T266" s="15" t="str">
        <f t="shared" si="34"/>
        <v>PDF</v>
      </c>
      <c r="U266" s="8" t="s">
        <v>72</v>
      </c>
      <c r="V266" s="3" t="s">
        <v>11</v>
      </c>
      <c r="Y266" s="51" t="str">
        <f t="shared" si="29"/>
        <v>Include</v>
      </c>
      <c r="Z266" s="26" t="str">
        <f t="shared" si="35"/>
        <v/>
      </c>
    </row>
    <row r="267" spans="1:26" x14ac:dyDescent="0.25">
      <c r="A267" s="21" t="s">
        <v>1279</v>
      </c>
      <c r="B267" s="22" t="s">
        <v>1280</v>
      </c>
      <c r="C267" s="22">
        <v>2025</v>
      </c>
      <c r="D267" s="22" t="s">
        <v>1281</v>
      </c>
      <c r="E267" s="22">
        <v>18</v>
      </c>
      <c r="F267" s="22">
        <v>1</v>
      </c>
      <c r="G267" s="22">
        <v>109</v>
      </c>
      <c r="H267" s="22">
        <v>4167</v>
      </c>
      <c r="I267" s="22" t="s">
        <v>1282</v>
      </c>
      <c r="J267" s="24" t="str">
        <f t="shared" si="30"/>
        <v>{Steindorf, 2025 #4167}</v>
      </c>
      <c r="K267" s="9" t="s">
        <v>67</v>
      </c>
      <c r="L267" s="15" t="str">
        <f t="shared" si="31"/>
        <v>Link</v>
      </c>
      <c r="M267" s="16" t="str">
        <f t="shared" si="32"/>
        <v/>
      </c>
      <c r="N267" s="4" t="s">
        <v>68</v>
      </c>
      <c r="O267" s="15" t="str">
        <f t="shared" si="33"/>
        <v>PDF</v>
      </c>
      <c r="P267" s="8" t="s">
        <v>69</v>
      </c>
      <c r="Q267" s="46" t="s">
        <v>11</v>
      </c>
      <c r="S267" s="75" t="s">
        <v>132</v>
      </c>
      <c r="T267" s="15" t="str">
        <f t="shared" si="34"/>
        <v>PDF</v>
      </c>
      <c r="U267" s="8" t="s">
        <v>72</v>
      </c>
      <c r="V267" s="3" t="s">
        <v>11</v>
      </c>
      <c r="W267" s="46"/>
      <c r="X267" s="12" t="s">
        <v>1283</v>
      </c>
      <c r="Y267" s="51" t="str">
        <f t="shared" si="29"/>
        <v>Include</v>
      </c>
      <c r="Z267" s="26" t="str">
        <f t="shared" si="35"/>
        <v/>
      </c>
    </row>
    <row r="268" spans="1:26" x14ac:dyDescent="0.25">
      <c r="A268" s="21" t="s">
        <v>1284</v>
      </c>
      <c r="B268" s="22" t="s">
        <v>1285</v>
      </c>
      <c r="C268" s="22">
        <v>2021</v>
      </c>
      <c r="D268" s="22" t="s">
        <v>194</v>
      </c>
      <c r="E268" s="22">
        <v>7</v>
      </c>
      <c r="F268" s="22">
        <v>8</v>
      </c>
      <c r="G268" s="22" t="s">
        <v>1286</v>
      </c>
      <c r="H268" s="22">
        <v>4168</v>
      </c>
      <c r="I268" s="22" t="s">
        <v>1287</v>
      </c>
      <c r="J268" s="24" t="str">
        <f t="shared" si="30"/>
        <v>{Stevens, 2021 #4168}</v>
      </c>
      <c r="K268" s="9" t="s">
        <v>67</v>
      </c>
      <c r="L268" s="15" t="str">
        <f t="shared" si="31"/>
        <v>Link</v>
      </c>
      <c r="M268" s="16" t="str">
        <f t="shared" si="32"/>
        <v/>
      </c>
      <c r="N268" s="4" t="s">
        <v>68</v>
      </c>
      <c r="O268" s="15" t="str">
        <f t="shared" si="33"/>
        <v>PDF</v>
      </c>
      <c r="P268" s="8" t="s">
        <v>69</v>
      </c>
      <c r="Q268" s="46" t="s">
        <v>13</v>
      </c>
      <c r="R268" s="46" t="s">
        <v>78</v>
      </c>
      <c r="S268" s="75" t="s">
        <v>1288</v>
      </c>
      <c r="T268" s="15" t="str">
        <f t="shared" si="34"/>
        <v>PDF</v>
      </c>
      <c r="U268" s="8" t="s">
        <v>72</v>
      </c>
      <c r="V268" s="3" t="s">
        <v>13</v>
      </c>
      <c r="W268" s="3" t="s">
        <v>98</v>
      </c>
      <c r="Y268" s="51" t="str">
        <f t="shared" si="29"/>
        <v>Exclude</v>
      </c>
      <c r="Z268" s="26" t="str">
        <f t="shared" si="35"/>
        <v>3. Wrong setting</v>
      </c>
    </row>
    <row r="269" spans="1:26" x14ac:dyDescent="0.25">
      <c r="A269" s="21" t="s">
        <v>1289</v>
      </c>
      <c r="B269" s="22" t="s">
        <v>1290</v>
      </c>
      <c r="C269" s="22">
        <v>2023</v>
      </c>
      <c r="D269" s="22" t="s">
        <v>1291</v>
      </c>
      <c r="E269" s="22">
        <v>143</v>
      </c>
      <c r="F269" s="22">
        <v>4</v>
      </c>
      <c r="G269" s="22" t="s">
        <v>1292</v>
      </c>
      <c r="H269" s="22">
        <v>4169</v>
      </c>
      <c r="I269" s="22" t="s">
        <v>1293</v>
      </c>
      <c r="J269" s="24" t="str">
        <f t="shared" si="30"/>
        <v>{Stickley, 2023 #4169}</v>
      </c>
      <c r="K269" s="9" t="s">
        <v>67</v>
      </c>
      <c r="L269" s="15" t="str">
        <f t="shared" si="31"/>
        <v>Link</v>
      </c>
      <c r="M269" s="16" t="str">
        <f t="shared" si="32"/>
        <v/>
      </c>
      <c r="N269" s="4" t="s">
        <v>68</v>
      </c>
      <c r="O269" s="15" t="str">
        <f t="shared" si="33"/>
        <v>PDF</v>
      </c>
      <c r="P269" s="8" t="s">
        <v>69</v>
      </c>
      <c r="Q269" s="46" t="s">
        <v>13</v>
      </c>
      <c r="R269" s="46" t="s">
        <v>98</v>
      </c>
      <c r="S269" s="75" t="s">
        <v>1294</v>
      </c>
      <c r="T269" s="15" t="str">
        <f t="shared" si="34"/>
        <v>PDF</v>
      </c>
      <c r="U269" s="8" t="s">
        <v>72</v>
      </c>
      <c r="V269" s="3" t="s">
        <v>13</v>
      </c>
      <c r="W269" s="46" t="s">
        <v>98</v>
      </c>
      <c r="Y269" s="51" t="str">
        <f t="shared" si="29"/>
        <v>Exclude</v>
      </c>
      <c r="Z269" s="26" t="str">
        <f t="shared" si="35"/>
        <v>4. Wrong study type</v>
      </c>
    </row>
    <row r="270" spans="1:26" x14ac:dyDescent="0.25">
      <c r="A270" s="21" t="s">
        <v>1295</v>
      </c>
      <c r="B270" s="22" t="s">
        <v>1296</v>
      </c>
      <c r="C270" s="22">
        <v>2020</v>
      </c>
      <c r="D270" s="22" t="s">
        <v>1297</v>
      </c>
      <c r="E270" s="22">
        <v>80</v>
      </c>
      <c r="F270" s="22">
        <v>2</v>
      </c>
      <c r="G270" s="22" t="s">
        <v>1298</v>
      </c>
      <c r="H270" s="22">
        <v>4170</v>
      </c>
      <c r="I270" s="22" t="s">
        <v>1299</v>
      </c>
      <c r="J270" s="24" t="str">
        <f t="shared" si="30"/>
        <v>{Strahovnik, 2020 #4170}</v>
      </c>
      <c r="K270" s="9" t="s">
        <v>67</v>
      </c>
      <c r="L270" s="15" t="str">
        <f t="shared" si="31"/>
        <v>Link</v>
      </c>
      <c r="M270" s="16" t="str">
        <f t="shared" si="32"/>
        <v/>
      </c>
      <c r="N270" s="4" t="s">
        <v>68</v>
      </c>
      <c r="O270" s="15" t="str">
        <f t="shared" si="33"/>
        <v>PDF</v>
      </c>
      <c r="P270" s="8" t="s">
        <v>69</v>
      </c>
      <c r="Q270" s="46" t="s">
        <v>13</v>
      </c>
      <c r="R270" s="46" t="s">
        <v>78</v>
      </c>
      <c r="S270" s="75" t="s">
        <v>1300</v>
      </c>
      <c r="T270" s="15" t="str">
        <f t="shared" si="34"/>
        <v>PDF</v>
      </c>
      <c r="U270" s="8" t="s">
        <v>72</v>
      </c>
      <c r="V270" s="3" t="s">
        <v>13</v>
      </c>
      <c r="W270" s="46" t="s">
        <v>104</v>
      </c>
      <c r="Y270" s="51" t="str">
        <f t="shared" si="29"/>
        <v>Exclude</v>
      </c>
      <c r="Z270" s="26" t="str">
        <f t="shared" si="35"/>
        <v>3. Wrong setting</v>
      </c>
    </row>
    <row r="271" spans="1:26" x14ac:dyDescent="0.25">
      <c r="A271" s="21" t="s">
        <v>1301</v>
      </c>
      <c r="B271" s="22" t="s">
        <v>1302</v>
      </c>
      <c r="C271" s="22">
        <v>2022</v>
      </c>
      <c r="D271" s="22" t="s">
        <v>1303</v>
      </c>
      <c r="E271" s="22">
        <v>24</v>
      </c>
      <c r="G271" s="22">
        <v>100279</v>
      </c>
      <c r="H271" s="22">
        <v>4171</v>
      </c>
      <c r="I271" s="22" t="s">
        <v>1304</v>
      </c>
      <c r="J271" s="24" t="str">
        <f t="shared" si="30"/>
        <v>{Stranieri, 2022 #4171}</v>
      </c>
      <c r="K271" s="9" t="s">
        <v>67</v>
      </c>
      <c r="L271" s="15" t="str">
        <f t="shared" si="31"/>
        <v>Link</v>
      </c>
      <c r="M271" s="16" t="str">
        <f t="shared" si="32"/>
        <v/>
      </c>
      <c r="N271" s="4" t="s">
        <v>68</v>
      </c>
      <c r="O271" s="15" t="str">
        <f t="shared" si="33"/>
        <v>PDF</v>
      </c>
      <c r="P271" s="8" t="s">
        <v>69</v>
      </c>
      <c r="Q271" s="46" t="s">
        <v>13</v>
      </c>
      <c r="R271" s="46" t="s">
        <v>78</v>
      </c>
      <c r="S271" s="75" t="s">
        <v>23</v>
      </c>
      <c r="T271" s="15" t="str">
        <f t="shared" si="34"/>
        <v>PDF</v>
      </c>
      <c r="U271" s="8" t="s">
        <v>72</v>
      </c>
      <c r="V271" s="3" t="s">
        <v>13</v>
      </c>
      <c r="W271" s="46" t="s">
        <v>78</v>
      </c>
      <c r="Y271" s="51" t="str">
        <f t="shared" si="29"/>
        <v>Exclude</v>
      </c>
      <c r="Z271" s="26" t="str">
        <f t="shared" si="35"/>
        <v>3. Wrong setting</v>
      </c>
    </row>
    <row r="272" spans="1:26" x14ac:dyDescent="0.25">
      <c r="A272" s="21" t="s">
        <v>1305</v>
      </c>
      <c r="B272" s="22" t="s">
        <v>1306</v>
      </c>
      <c r="C272" s="22">
        <v>2023</v>
      </c>
      <c r="D272" s="22" t="s">
        <v>210</v>
      </c>
      <c r="E272" s="22">
        <v>45</v>
      </c>
      <c r="F272" s="22">
        <v>4</v>
      </c>
      <c r="G272" s="22" t="s">
        <v>1307</v>
      </c>
      <c r="H272" s="22">
        <v>4172</v>
      </c>
      <c r="I272" s="22" t="s">
        <v>1308</v>
      </c>
      <c r="J272" s="24" t="str">
        <f t="shared" si="30"/>
        <v>{Suarjana, 2023 #4172}</v>
      </c>
      <c r="K272" s="9" t="s">
        <v>67</v>
      </c>
      <c r="L272" s="15" t="str">
        <f t="shared" si="31"/>
        <v>Link</v>
      </c>
      <c r="M272" s="16" t="str">
        <f t="shared" si="32"/>
        <v/>
      </c>
      <c r="N272" s="4" t="s">
        <v>68</v>
      </c>
      <c r="O272" s="15" t="str">
        <f t="shared" si="33"/>
        <v>PDF</v>
      </c>
      <c r="P272" s="8" t="s">
        <v>69</v>
      </c>
      <c r="Q272" s="46" t="s">
        <v>13</v>
      </c>
      <c r="R272" s="46" t="s">
        <v>78</v>
      </c>
      <c r="S272" s="75" t="s">
        <v>1309</v>
      </c>
      <c r="T272" s="15" t="str">
        <f t="shared" si="34"/>
        <v>PDF</v>
      </c>
      <c r="U272" s="8" t="s">
        <v>72</v>
      </c>
      <c r="V272" s="3" t="s">
        <v>13</v>
      </c>
      <c r="W272" s="46" t="s">
        <v>78</v>
      </c>
      <c r="Y272" s="51" t="str">
        <f t="shared" si="29"/>
        <v>Exclude</v>
      </c>
      <c r="Z272" s="26" t="str">
        <f t="shared" si="35"/>
        <v>3. Wrong setting</v>
      </c>
    </row>
    <row r="273" spans="1:26" x14ac:dyDescent="0.25">
      <c r="A273" s="21" t="s">
        <v>1310</v>
      </c>
      <c r="B273" s="22" t="s">
        <v>1311</v>
      </c>
      <c r="C273" s="22">
        <v>2022</v>
      </c>
      <c r="D273" s="22" t="s">
        <v>1312</v>
      </c>
      <c r="E273" s="22">
        <v>14</v>
      </c>
      <c r="F273" s="22">
        <v>16</v>
      </c>
      <c r="H273" s="22">
        <v>4157</v>
      </c>
      <c r="I273" s="22" t="s">
        <v>1313</v>
      </c>
      <c r="J273" s="24" t="str">
        <f t="shared" si="30"/>
        <v>{Subramaniam, 2022 #4157}</v>
      </c>
      <c r="K273" s="9" t="s">
        <v>67</v>
      </c>
      <c r="L273" s="15" t="str">
        <f t="shared" si="31"/>
        <v>Link</v>
      </c>
      <c r="M273" s="16" t="str">
        <f t="shared" si="32"/>
        <v/>
      </c>
      <c r="N273" s="4" t="s">
        <v>68</v>
      </c>
      <c r="O273" s="15" t="str">
        <f t="shared" si="33"/>
        <v>PDF</v>
      </c>
      <c r="P273" s="8" t="s">
        <v>69</v>
      </c>
      <c r="Q273" s="46" t="s">
        <v>13</v>
      </c>
      <c r="R273" s="46" t="s">
        <v>78</v>
      </c>
      <c r="S273" s="75" t="s">
        <v>612</v>
      </c>
      <c r="T273" s="15" t="str">
        <f t="shared" si="34"/>
        <v>PDF</v>
      </c>
      <c r="U273" s="8" t="s">
        <v>72</v>
      </c>
      <c r="V273" s="3" t="s">
        <v>13</v>
      </c>
      <c r="W273" s="46" t="s">
        <v>78</v>
      </c>
      <c r="Y273" s="51" t="str">
        <f t="shared" si="29"/>
        <v>Exclude</v>
      </c>
      <c r="Z273" s="26" t="str">
        <f t="shared" si="35"/>
        <v>3. Wrong setting</v>
      </c>
    </row>
    <row r="274" spans="1:26" x14ac:dyDescent="0.25">
      <c r="A274" s="21" t="s">
        <v>1314</v>
      </c>
      <c r="B274" s="22" t="s">
        <v>1315</v>
      </c>
      <c r="C274" s="22">
        <v>2024</v>
      </c>
      <c r="D274" s="22" t="s">
        <v>1316</v>
      </c>
      <c r="E274" s="22">
        <v>10</v>
      </c>
      <c r="F274" s="22">
        <v>7</v>
      </c>
      <c r="G274" s="22" t="s">
        <v>1317</v>
      </c>
      <c r="H274" s="22">
        <v>3956</v>
      </c>
      <c r="I274" s="22" t="s">
        <v>1318</v>
      </c>
      <c r="J274" s="24" t="str">
        <f t="shared" si="30"/>
        <v>{Sufian, 2024 #3956}</v>
      </c>
      <c r="K274" s="9" t="s">
        <v>67</v>
      </c>
      <c r="L274" s="15" t="str">
        <f t="shared" si="31"/>
        <v>Link</v>
      </c>
      <c r="M274" s="16" t="str">
        <f t="shared" si="32"/>
        <v/>
      </c>
      <c r="N274" s="4" t="s">
        <v>68</v>
      </c>
      <c r="O274" s="15" t="str">
        <f t="shared" si="33"/>
        <v>PDF</v>
      </c>
      <c r="P274" s="8" t="s">
        <v>69</v>
      </c>
      <c r="Q274" s="46" t="s">
        <v>13</v>
      </c>
      <c r="R274" s="46" t="s">
        <v>109</v>
      </c>
      <c r="T274" s="15" t="str">
        <f t="shared" si="34"/>
        <v>PDF</v>
      </c>
      <c r="U274" s="8" t="s">
        <v>72</v>
      </c>
      <c r="V274" s="3" t="s">
        <v>13</v>
      </c>
      <c r="W274" s="46" t="s">
        <v>109</v>
      </c>
      <c r="Y274" s="51" t="str">
        <f t="shared" si="29"/>
        <v>Exclude</v>
      </c>
      <c r="Z274" s="26" t="str">
        <f t="shared" si="35"/>
        <v>6. Retracted</v>
      </c>
    </row>
    <row r="275" spans="1:26" x14ac:dyDescent="0.25">
      <c r="A275" s="21" t="s">
        <v>1319</v>
      </c>
      <c r="B275" s="22" t="s">
        <v>1320</v>
      </c>
      <c r="C275" s="22">
        <v>2023</v>
      </c>
      <c r="D275" s="22" t="s">
        <v>1321</v>
      </c>
      <c r="E275" s="22">
        <v>52</v>
      </c>
      <c r="F275" s="22">
        <v>4</v>
      </c>
      <c r="G275" s="22" t="s">
        <v>1322</v>
      </c>
      <c r="H275" s="22">
        <v>4173</v>
      </c>
      <c r="I275" s="22" t="s">
        <v>1323</v>
      </c>
      <c r="J275" s="24" t="str">
        <f t="shared" si="30"/>
        <v>{Sung, 2023 #4173}</v>
      </c>
      <c r="K275" s="9" t="s">
        <v>67</v>
      </c>
      <c r="L275" s="15" t="str">
        <f t="shared" si="31"/>
        <v>Link</v>
      </c>
      <c r="M275" s="16" t="str">
        <f t="shared" si="32"/>
        <v/>
      </c>
      <c r="N275" s="4" t="s">
        <v>68</v>
      </c>
      <c r="O275" s="15" t="str">
        <f t="shared" si="33"/>
        <v>PDF</v>
      </c>
      <c r="P275" s="8" t="s">
        <v>69</v>
      </c>
      <c r="Q275" s="46" t="s">
        <v>13</v>
      </c>
      <c r="R275" s="46" t="s">
        <v>78</v>
      </c>
      <c r="S275" s="75" t="s">
        <v>103</v>
      </c>
      <c r="T275" s="15" t="str">
        <f t="shared" si="34"/>
        <v>PDF</v>
      </c>
      <c r="U275" s="8" t="s">
        <v>72</v>
      </c>
      <c r="V275" s="3" t="s">
        <v>13</v>
      </c>
      <c r="W275" s="46" t="s">
        <v>78</v>
      </c>
      <c r="Y275" s="51" t="str">
        <f t="shared" si="29"/>
        <v>Exclude</v>
      </c>
      <c r="Z275" s="26" t="str">
        <f t="shared" si="35"/>
        <v>3. Wrong setting</v>
      </c>
    </row>
    <row r="276" spans="1:26" x14ac:dyDescent="0.25">
      <c r="A276" s="21" t="s">
        <v>1324</v>
      </c>
      <c r="B276" s="22" t="s">
        <v>1325</v>
      </c>
      <c r="C276" s="22">
        <v>2024</v>
      </c>
      <c r="D276" s="22" t="s">
        <v>107</v>
      </c>
      <c r="E276" s="22">
        <v>24</v>
      </c>
      <c r="F276" s="22">
        <v>1</v>
      </c>
      <c r="G276" s="22">
        <v>3203</v>
      </c>
      <c r="H276" s="22">
        <v>4174</v>
      </c>
      <c r="I276" s="22" t="s">
        <v>1326</v>
      </c>
      <c r="J276" s="24" t="str">
        <f t="shared" si="30"/>
        <v>{Tahernejad, 2024 #4174}</v>
      </c>
      <c r="K276" s="9" t="s">
        <v>67</v>
      </c>
      <c r="L276" s="15" t="str">
        <f t="shared" si="31"/>
        <v>Link</v>
      </c>
      <c r="M276" s="16" t="str">
        <f t="shared" si="32"/>
        <v/>
      </c>
      <c r="N276" s="4" t="s">
        <v>68</v>
      </c>
      <c r="O276" s="15" t="str">
        <f t="shared" si="33"/>
        <v>PDF</v>
      </c>
      <c r="P276" s="8" t="s">
        <v>69</v>
      </c>
      <c r="Q276" s="46" t="s">
        <v>11</v>
      </c>
      <c r="S276" s="75" t="s">
        <v>908</v>
      </c>
      <c r="T276" s="15" t="str">
        <f t="shared" si="34"/>
        <v>PDF</v>
      </c>
      <c r="U276" s="8" t="s">
        <v>72</v>
      </c>
      <c r="V276" s="3" t="s">
        <v>11</v>
      </c>
      <c r="W276" s="46"/>
      <c r="X276" s="12" t="s">
        <v>1327</v>
      </c>
      <c r="Y276" s="51" t="str">
        <f t="shared" si="29"/>
        <v>Include</v>
      </c>
      <c r="Z276" s="26" t="str">
        <f t="shared" si="35"/>
        <v/>
      </c>
    </row>
    <row r="277" spans="1:26" x14ac:dyDescent="0.25">
      <c r="A277" s="21" t="s">
        <v>1328</v>
      </c>
      <c r="B277" s="22" t="s">
        <v>1329</v>
      </c>
      <c r="C277" s="22">
        <v>2022</v>
      </c>
      <c r="D277" s="22" t="s">
        <v>287</v>
      </c>
      <c r="E277" s="22">
        <v>10</v>
      </c>
      <c r="G277" s="22">
        <v>960282</v>
      </c>
      <c r="H277" s="22">
        <v>4404</v>
      </c>
      <c r="I277" s="22" t="s">
        <v>1330</v>
      </c>
      <c r="J277" s="24" t="str">
        <f t="shared" si="30"/>
        <v>{Talias, 2022 #4404}</v>
      </c>
      <c r="K277" s="9" t="s">
        <v>67</v>
      </c>
      <c r="L277" s="15" t="str">
        <f t="shared" si="31"/>
        <v>Link</v>
      </c>
      <c r="M277" s="16" t="str">
        <f t="shared" si="32"/>
        <v/>
      </c>
      <c r="N277" s="4" t="s">
        <v>68</v>
      </c>
      <c r="O277" s="15" t="str">
        <f t="shared" si="33"/>
        <v>PDF</v>
      </c>
      <c r="P277" s="8" t="s">
        <v>69</v>
      </c>
      <c r="Q277" s="46" t="s">
        <v>13</v>
      </c>
      <c r="R277" s="46" t="s">
        <v>80</v>
      </c>
      <c r="T277" s="15" t="str">
        <f t="shared" si="34"/>
        <v>PDF</v>
      </c>
      <c r="U277" s="8" t="s">
        <v>72</v>
      </c>
      <c r="V277" s="3" t="s">
        <v>13</v>
      </c>
      <c r="W277" s="3" t="s">
        <v>80</v>
      </c>
      <c r="Y277" s="51" t="str">
        <f t="shared" si="29"/>
        <v>Exclude</v>
      </c>
      <c r="Z277" s="26" t="str">
        <f t="shared" si="35"/>
        <v>1. No relevant information</v>
      </c>
    </row>
    <row r="278" spans="1:26" x14ac:dyDescent="0.25">
      <c r="A278" s="21" t="s">
        <v>1331</v>
      </c>
      <c r="B278" s="22" t="s">
        <v>1332</v>
      </c>
      <c r="C278" s="22">
        <v>2020</v>
      </c>
      <c r="D278" s="22" t="s">
        <v>1333</v>
      </c>
      <c r="E278" s="22">
        <v>41</v>
      </c>
      <c r="F278" s="22">
        <v>7</v>
      </c>
      <c r="G278" s="22" t="s">
        <v>1334</v>
      </c>
      <c r="H278" s="22">
        <v>4175</v>
      </c>
      <c r="I278" s="22" t="s">
        <v>1335</v>
      </c>
      <c r="J278" s="24" t="str">
        <f t="shared" si="30"/>
        <v>{Tang, 2020 #4175}</v>
      </c>
      <c r="K278" s="9" t="s">
        <v>67</v>
      </c>
      <c r="L278" s="15" t="str">
        <f t="shared" si="31"/>
        <v>Link</v>
      </c>
      <c r="M278" s="16" t="str">
        <f t="shared" si="32"/>
        <v/>
      </c>
      <c r="N278" s="4" t="s">
        <v>68</v>
      </c>
      <c r="O278" s="15" t="str">
        <f t="shared" si="33"/>
        <v>PDF</v>
      </c>
      <c r="P278" s="8" t="s">
        <v>69</v>
      </c>
      <c r="Q278" s="46" t="s">
        <v>13</v>
      </c>
      <c r="R278" s="46" t="s">
        <v>70</v>
      </c>
      <c r="S278" s="75" t="s">
        <v>1336</v>
      </c>
      <c r="T278" s="15" t="str">
        <f t="shared" si="34"/>
        <v>PDF</v>
      </c>
      <c r="U278" s="8" t="s">
        <v>72</v>
      </c>
      <c r="V278" s="3" t="s">
        <v>13</v>
      </c>
      <c r="W278" s="46" t="s">
        <v>70</v>
      </c>
      <c r="Y278" s="51" t="str">
        <f t="shared" si="29"/>
        <v>Exclude</v>
      </c>
      <c r="Z278" s="26" t="str">
        <f t="shared" si="35"/>
        <v>2. Wrong country</v>
      </c>
    </row>
    <row r="279" spans="1:26" x14ac:dyDescent="0.25">
      <c r="A279" s="21" t="s">
        <v>1337</v>
      </c>
      <c r="B279" s="22" t="s">
        <v>1338</v>
      </c>
      <c r="C279" s="22">
        <v>2023</v>
      </c>
      <c r="D279" s="22" t="s">
        <v>1339</v>
      </c>
      <c r="E279" s="22">
        <v>140</v>
      </c>
      <c r="G279" s="22">
        <v>105388</v>
      </c>
      <c r="H279" s="22">
        <v>4177</v>
      </c>
      <c r="I279" s="22" t="s">
        <v>1340</v>
      </c>
      <c r="J279" s="24" t="str">
        <f t="shared" si="30"/>
        <v>{Thakkar, 2023 #4177}</v>
      </c>
      <c r="K279" s="9" t="s">
        <v>67</v>
      </c>
      <c r="L279" s="15" t="str">
        <f t="shared" si="31"/>
        <v>Link</v>
      </c>
      <c r="M279" s="16" t="str">
        <f t="shared" si="32"/>
        <v/>
      </c>
      <c r="N279" s="4" t="s">
        <v>68</v>
      </c>
      <c r="O279" s="15" t="str">
        <f t="shared" si="33"/>
        <v>PDF</v>
      </c>
      <c r="P279" s="8" t="s">
        <v>69</v>
      </c>
      <c r="Q279" s="46" t="s">
        <v>13</v>
      </c>
      <c r="R279" s="46" t="s">
        <v>78</v>
      </c>
      <c r="S279" s="75" t="s">
        <v>1341</v>
      </c>
      <c r="T279" s="15" t="str">
        <f t="shared" si="34"/>
        <v>PDF</v>
      </c>
      <c r="U279" s="8" t="s">
        <v>72</v>
      </c>
      <c r="V279" s="3" t="s">
        <v>13</v>
      </c>
      <c r="W279" s="46" t="s">
        <v>78</v>
      </c>
      <c r="Y279" s="51" t="str">
        <f t="shared" si="29"/>
        <v>Exclude</v>
      </c>
      <c r="Z279" s="26" t="str">
        <f t="shared" si="35"/>
        <v>3. Wrong setting</v>
      </c>
    </row>
    <row r="280" spans="1:26" x14ac:dyDescent="0.25">
      <c r="A280" s="21" t="s">
        <v>1342</v>
      </c>
      <c r="B280" s="22" t="s">
        <v>1343</v>
      </c>
      <c r="C280" s="22">
        <v>2024</v>
      </c>
      <c r="D280" s="22" t="s">
        <v>666</v>
      </c>
      <c r="E280" s="22">
        <v>23</v>
      </c>
      <c r="F280" s="22">
        <v>1</v>
      </c>
      <c r="G280" s="22" t="s">
        <v>1344</v>
      </c>
      <c r="H280" s="22">
        <v>4176</v>
      </c>
      <c r="I280" s="22" t="s">
        <v>1345</v>
      </c>
      <c r="J280" s="24" t="str">
        <f t="shared" si="30"/>
        <v>{Thakkar, 2024 #4176}</v>
      </c>
      <c r="K280" s="9" t="s">
        <v>67</v>
      </c>
      <c r="L280" s="15" t="str">
        <f t="shared" si="31"/>
        <v>Link</v>
      </c>
      <c r="M280" s="16" t="str">
        <f t="shared" si="32"/>
        <v/>
      </c>
      <c r="N280" s="4" t="s">
        <v>68</v>
      </c>
      <c r="O280" s="15" t="str">
        <f t="shared" si="33"/>
        <v>PDF</v>
      </c>
      <c r="P280" s="8" t="s">
        <v>69</v>
      </c>
      <c r="Q280" s="46" t="s">
        <v>13</v>
      </c>
      <c r="R280" s="46" t="s">
        <v>98</v>
      </c>
      <c r="S280" s="75" t="s">
        <v>1346</v>
      </c>
      <c r="T280" s="15" t="str">
        <f t="shared" si="34"/>
        <v>PDF</v>
      </c>
      <c r="U280" s="8" t="s">
        <v>72</v>
      </c>
      <c r="V280" s="3" t="s">
        <v>13</v>
      </c>
      <c r="W280" s="46" t="s">
        <v>98</v>
      </c>
      <c r="Y280" s="51" t="str">
        <f t="shared" si="29"/>
        <v>Exclude</v>
      </c>
      <c r="Z280" s="26" t="str">
        <f t="shared" si="35"/>
        <v>4. Wrong study type</v>
      </c>
    </row>
    <row r="281" spans="1:26" x14ac:dyDescent="0.25">
      <c r="A281" s="21" t="s">
        <v>1347</v>
      </c>
      <c r="B281" s="22" t="s">
        <v>1348</v>
      </c>
      <c r="C281" s="22">
        <v>2022</v>
      </c>
      <c r="D281" s="22" t="s">
        <v>590</v>
      </c>
      <c r="E281" s="22">
        <v>834</v>
      </c>
      <c r="G281" s="22">
        <v>154849</v>
      </c>
      <c r="H281" s="22">
        <v>4178</v>
      </c>
      <c r="I281" s="22" t="s">
        <v>1349</v>
      </c>
      <c r="J281" s="24" t="str">
        <f t="shared" si="30"/>
        <v>{Thornton, 2022 #4178}</v>
      </c>
      <c r="K281" s="9" t="s">
        <v>67</v>
      </c>
      <c r="L281" s="15" t="str">
        <f t="shared" si="31"/>
        <v>Link</v>
      </c>
      <c r="M281" s="16" t="str">
        <f t="shared" si="32"/>
        <v/>
      </c>
      <c r="N281" s="4" t="s">
        <v>68</v>
      </c>
      <c r="O281" s="15" t="str">
        <f t="shared" si="33"/>
        <v>PDF</v>
      </c>
      <c r="P281" s="8" t="s">
        <v>69</v>
      </c>
      <c r="Q281" s="46" t="s">
        <v>13</v>
      </c>
      <c r="R281" s="46" t="s">
        <v>78</v>
      </c>
      <c r="S281" s="75" t="s">
        <v>1350</v>
      </c>
      <c r="T281" s="15" t="str">
        <f t="shared" si="34"/>
        <v>PDF</v>
      </c>
      <c r="U281" s="8" t="s">
        <v>72</v>
      </c>
      <c r="V281" s="3" t="s">
        <v>13</v>
      </c>
      <c r="W281" s="46" t="s">
        <v>78</v>
      </c>
      <c r="Y281" s="51" t="str">
        <f t="shared" ref="Y281:Y321" si="36">IF(K281="Yes",IF(Q281="","",IF(Q281="Include",IF(V281="","Include",IF(V281="Exclude","Consensus required",IF(V281="Include","Include","Check required"))),IF(Q281="Exclude",IF(V281="","Check required",IF(V281="Exclude","Exclude",IF(V281="Include","Consensus required","Check required"))),"Check required"))),IF(M281="","","Find PDF"))</f>
        <v>Exclude</v>
      </c>
      <c r="Z281" s="26" t="str">
        <f t="shared" si="35"/>
        <v>3. Wrong setting</v>
      </c>
    </row>
    <row r="282" spans="1:26" x14ac:dyDescent="0.25">
      <c r="A282" s="21" t="s">
        <v>1351</v>
      </c>
      <c r="B282" s="22" t="s">
        <v>1352</v>
      </c>
      <c r="C282" s="22">
        <v>2022</v>
      </c>
      <c r="D282" s="22" t="s">
        <v>264</v>
      </c>
      <c r="E282" s="22">
        <v>112</v>
      </c>
      <c r="F282" s="22">
        <v>10</v>
      </c>
      <c r="G282" s="22" t="s">
        <v>1353</v>
      </c>
      <c r="H282" s="22">
        <v>4179</v>
      </c>
      <c r="I282" s="22" t="s">
        <v>1354</v>
      </c>
      <c r="J282" s="24" t="str">
        <f t="shared" si="30"/>
        <v>{Thorpe, 2022 #4179}</v>
      </c>
      <c r="K282" s="9" t="s">
        <v>67</v>
      </c>
      <c r="L282" s="15" t="str">
        <f t="shared" si="31"/>
        <v>Link</v>
      </c>
      <c r="M282" s="16" t="str">
        <f t="shared" si="32"/>
        <v/>
      </c>
      <c r="N282" s="4" t="s">
        <v>68</v>
      </c>
      <c r="O282" s="15" t="str">
        <f t="shared" si="33"/>
        <v>PDF</v>
      </c>
      <c r="P282" s="8" t="s">
        <v>69</v>
      </c>
      <c r="Q282" s="46" t="s">
        <v>13</v>
      </c>
      <c r="R282" s="46" t="s">
        <v>80</v>
      </c>
      <c r="T282" s="15" t="str">
        <f t="shared" si="34"/>
        <v>PDF</v>
      </c>
      <c r="U282" s="8" t="s">
        <v>72</v>
      </c>
      <c r="V282" s="3" t="s">
        <v>13</v>
      </c>
      <c r="W282" s="46" t="s">
        <v>80</v>
      </c>
      <c r="Y282" s="51" t="str">
        <f t="shared" si="36"/>
        <v>Exclude</v>
      </c>
      <c r="Z282" s="26" t="str">
        <f t="shared" si="35"/>
        <v>1. No relevant information</v>
      </c>
    </row>
    <row r="283" spans="1:26" x14ac:dyDescent="0.25">
      <c r="A283" s="21" t="s">
        <v>1355</v>
      </c>
      <c r="B283" s="22" t="s">
        <v>1356</v>
      </c>
      <c r="C283" s="22">
        <v>2024</v>
      </c>
      <c r="D283" s="22" t="s">
        <v>1357</v>
      </c>
      <c r="E283" s="22">
        <v>196</v>
      </c>
      <c r="F283" s="22">
        <v>10</v>
      </c>
      <c r="G283" s="22">
        <v>888</v>
      </c>
      <c r="H283" s="22">
        <v>4180</v>
      </c>
      <c r="I283" s="22" t="s">
        <v>1358</v>
      </c>
      <c r="J283" s="24" t="str">
        <f t="shared" si="30"/>
        <v>{Topalovic, 2024 #4180}</v>
      </c>
      <c r="K283" s="9" t="s">
        <v>67</v>
      </c>
      <c r="L283" s="15" t="str">
        <f t="shared" si="31"/>
        <v>Link</v>
      </c>
      <c r="M283" s="16" t="str">
        <f t="shared" si="32"/>
        <v/>
      </c>
      <c r="N283" s="4" t="s">
        <v>68</v>
      </c>
      <c r="O283" s="15" t="str">
        <f t="shared" si="33"/>
        <v>PDF</v>
      </c>
      <c r="P283" s="8" t="s">
        <v>69</v>
      </c>
      <c r="Q283" s="46" t="s">
        <v>13</v>
      </c>
      <c r="R283" s="46" t="s">
        <v>78</v>
      </c>
      <c r="S283" s="75" t="s">
        <v>36</v>
      </c>
      <c r="T283" s="15" t="str">
        <f t="shared" si="34"/>
        <v>PDF</v>
      </c>
      <c r="U283" s="8" t="s">
        <v>72</v>
      </c>
      <c r="V283" s="3" t="s">
        <v>13</v>
      </c>
      <c r="W283" s="46" t="s">
        <v>78</v>
      </c>
      <c r="Y283" s="51" t="str">
        <f t="shared" si="36"/>
        <v>Exclude</v>
      </c>
      <c r="Z283" s="26" t="str">
        <f t="shared" si="35"/>
        <v>3. Wrong setting</v>
      </c>
    </row>
    <row r="284" spans="1:26" x14ac:dyDescent="0.25">
      <c r="A284" s="21" t="s">
        <v>1359</v>
      </c>
      <c r="B284" s="22" t="s">
        <v>1360</v>
      </c>
      <c r="C284" s="22">
        <v>2022</v>
      </c>
      <c r="D284" s="22" t="s">
        <v>1361</v>
      </c>
      <c r="E284" s="22">
        <v>80</v>
      </c>
      <c r="G284" s="22">
        <v>101267</v>
      </c>
      <c r="H284" s="22">
        <v>4181</v>
      </c>
      <c r="I284" s="22" t="s">
        <v>1362</v>
      </c>
      <c r="J284" s="24" t="str">
        <f t="shared" si="30"/>
        <v>{Tsai, 2022 #4181}</v>
      </c>
      <c r="K284" s="9" t="s">
        <v>67</v>
      </c>
      <c r="L284" s="15" t="str">
        <f t="shared" si="31"/>
        <v>Link</v>
      </c>
      <c r="M284" s="16" t="str">
        <f t="shared" si="32"/>
        <v/>
      </c>
      <c r="N284" s="4" t="s">
        <v>68</v>
      </c>
      <c r="O284" s="15" t="str">
        <f t="shared" si="33"/>
        <v>PDF</v>
      </c>
      <c r="P284" s="8" t="s">
        <v>69</v>
      </c>
      <c r="Q284" s="46" t="s">
        <v>13</v>
      </c>
      <c r="R284" s="46" t="s">
        <v>80</v>
      </c>
      <c r="T284" s="15" t="str">
        <f t="shared" si="34"/>
        <v>PDF</v>
      </c>
      <c r="U284" s="8" t="s">
        <v>72</v>
      </c>
      <c r="V284" s="3" t="s">
        <v>13</v>
      </c>
      <c r="W284" s="46" t="s">
        <v>80</v>
      </c>
      <c r="Y284" s="51" t="str">
        <f t="shared" si="36"/>
        <v>Exclude</v>
      </c>
      <c r="Z284" s="26" t="str">
        <f t="shared" si="35"/>
        <v>1. No relevant information</v>
      </c>
    </row>
    <row r="285" spans="1:26" x14ac:dyDescent="0.25">
      <c r="A285" s="21" t="s">
        <v>1363</v>
      </c>
      <c r="B285" s="22" t="s">
        <v>1364</v>
      </c>
      <c r="C285" s="22">
        <v>2023</v>
      </c>
      <c r="D285" s="22" t="s">
        <v>981</v>
      </c>
      <c r="E285" s="22">
        <v>9</v>
      </c>
      <c r="G285" s="22" t="s">
        <v>1365</v>
      </c>
      <c r="H285" s="22">
        <v>4409</v>
      </c>
      <c r="I285" s="22" t="s">
        <v>1366</v>
      </c>
      <c r="J285" s="24" t="str">
        <f t="shared" si="30"/>
        <v>{Tudor, 2023 #4409}</v>
      </c>
      <c r="K285" s="9" t="s">
        <v>67</v>
      </c>
      <c r="L285" s="15" t="str">
        <f t="shared" si="31"/>
        <v>Link</v>
      </c>
      <c r="M285" s="16" t="str">
        <f t="shared" si="32"/>
        <v/>
      </c>
      <c r="N285" s="4" t="s">
        <v>68</v>
      </c>
      <c r="O285" s="15" t="str">
        <f t="shared" si="33"/>
        <v>PDF</v>
      </c>
      <c r="P285" s="8" t="s">
        <v>69</v>
      </c>
      <c r="Q285" s="46" t="s">
        <v>11</v>
      </c>
      <c r="T285" s="15" t="str">
        <f t="shared" si="34"/>
        <v>PDF</v>
      </c>
      <c r="U285" s="8" t="s">
        <v>72</v>
      </c>
      <c r="V285" s="3" t="s">
        <v>11</v>
      </c>
      <c r="Y285" s="51" t="str">
        <f t="shared" si="36"/>
        <v>Include</v>
      </c>
      <c r="Z285" s="26" t="str">
        <f t="shared" si="35"/>
        <v/>
      </c>
    </row>
    <row r="286" spans="1:26" x14ac:dyDescent="0.25">
      <c r="A286" s="21" t="s">
        <v>1367</v>
      </c>
      <c r="B286" s="22" t="s">
        <v>1368</v>
      </c>
      <c r="C286" s="22">
        <v>2025</v>
      </c>
      <c r="D286" s="22" t="s">
        <v>270</v>
      </c>
      <c r="E286" s="22">
        <v>27</v>
      </c>
      <c r="G286" s="22" t="s">
        <v>1369</v>
      </c>
      <c r="H286" s="22">
        <v>4182</v>
      </c>
      <c r="I286" s="22" t="s">
        <v>1370</v>
      </c>
      <c r="J286" s="24" t="str">
        <f t="shared" si="30"/>
        <v>{Uddin, 2025 #4182}</v>
      </c>
      <c r="K286" s="9" t="s">
        <v>67</v>
      </c>
      <c r="L286" s="15" t="str">
        <f t="shared" si="31"/>
        <v>Link</v>
      </c>
      <c r="M286" s="16" t="str">
        <f t="shared" si="32"/>
        <v/>
      </c>
      <c r="N286" s="4" t="s">
        <v>68</v>
      </c>
      <c r="O286" s="15" t="str">
        <f t="shared" si="33"/>
        <v>PDF</v>
      </c>
      <c r="P286" s="8" t="s">
        <v>69</v>
      </c>
      <c r="Q286" s="46" t="s">
        <v>11</v>
      </c>
      <c r="S286" s="75" t="s">
        <v>999</v>
      </c>
      <c r="T286" s="15" t="str">
        <f t="shared" si="34"/>
        <v>PDF</v>
      </c>
      <c r="U286" s="8" t="s">
        <v>72</v>
      </c>
      <c r="V286" s="3" t="s">
        <v>11</v>
      </c>
      <c r="W286" s="46"/>
      <c r="Y286" s="51" t="str">
        <f t="shared" si="36"/>
        <v>Include</v>
      </c>
      <c r="Z286" s="26" t="str">
        <f t="shared" si="35"/>
        <v/>
      </c>
    </row>
    <row r="287" spans="1:26" x14ac:dyDescent="0.25">
      <c r="A287" s="21" t="s">
        <v>1371</v>
      </c>
      <c r="B287" s="22" t="s">
        <v>1372</v>
      </c>
      <c r="D287" s="22" t="s">
        <v>1373</v>
      </c>
      <c r="E287" s="22">
        <v>3619</v>
      </c>
      <c r="G287" s="22" t="s">
        <v>1374</v>
      </c>
      <c r="H287" s="22">
        <v>4183</v>
      </c>
      <c r="J287" s="24" t="str">
        <f t="shared" si="30"/>
        <v>{Upreti,  #4183}</v>
      </c>
      <c r="K287" s="9" t="s">
        <v>67</v>
      </c>
      <c r="L287" s="15" t="str">
        <f t="shared" si="31"/>
        <v/>
      </c>
      <c r="M287" s="16" t="str">
        <f t="shared" si="32"/>
        <v/>
      </c>
      <c r="N287" s="4" t="s">
        <v>68</v>
      </c>
      <c r="O287" s="15" t="str">
        <f t="shared" si="33"/>
        <v>PDF</v>
      </c>
      <c r="P287" s="8" t="s">
        <v>69</v>
      </c>
      <c r="Q287" s="46" t="s">
        <v>13</v>
      </c>
      <c r="R287" s="46" t="s">
        <v>78</v>
      </c>
      <c r="S287" s="75" t="s">
        <v>103</v>
      </c>
      <c r="T287" s="15" t="str">
        <f t="shared" si="34"/>
        <v>PDF</v>
      </c>
      <c r="U287" s="8" t="s">
        <v>72</v>
      </c>
      <c r="V287" s="3" t="s">
        <v>13</v>
      </c>
      <c r="W287" s="46" t="s">
        <v>78</v>
      </c>
      <c r="Y287" s="51" t="str">
        <f t="shared" si="36"/>
        <v>Exclude</v>
      </c>
      <c r="Z287" s="26" t="str">
        <f t="shared" si="35"/>
        <v>3. Wrong setting</v>
      </c>
    </row>
    <row r="288" spans="1:26" x14ac:dyDescent="0.25">
      <c r="A288" s="21" t="s">
        <v>1375</v>
      </c>
      <c r="B288" s="22" t="s">
        <v>1376</v>
      </c>
      <c r="C288" s="22">
        <v>2021</v>
      </c>
      <c r="D288" s="22" t="s">
        <v>229</v>
      </c>
      <c r="E288" s="22">
        <v>21</v>
      </c>
      <c r="F288" s="22">
        <v>15</v>
      </c>
      <c r="H288" s="22">
        <v>4184</v>
      </c>
      <c r="I288" s="22" t="s">
        <v>1377</v>
      </c>
      <c r="J288" s="24" t="str">
        <f t="shared" si="30"/>
        <v>{Usmani, 2021 #4184}</v>
      </c>
      <c r="K288" s="9" t="s">
        <v>67</v>
      </c>
      <c r="L288" s="15" t="str">
        <f t="shared" si="31"/>
        <v>Link</v>
      </c>
      <c r="M288" s="16" t="str">
        <f t="shared" si="32"/>
        <v/>
      </c>
      <c r="N288" s="4" t="s">
        <v>68</v>
      </c>
      <c r="O288" s="15" t="str">
        <f t="shared" si="33"/>
        <v>PDF</v>
      </c>
      <c r="P288" s="8" t="s">
        <v>69</v>
      </c>
      <c r="Q288" s="46" t="s">
        <v>13</v>
      </c>
      <c r="R288" s="46" t="s">
        <v>78</v>
      </c>
      <c r="S288" s="75" t="s">
        <v>743</v>
      </c>
      <c r="T288" s="15" t="str">
        <f t="shared" si="34"/>
        <v>PDF</v>
      </c>
      <c r="U288" s="8" t="s">
        <v>72</v>
      </c>
      <c r="V288" s="3" t="s">
        <v>13</v>
      </c>
      <c r="W288" s="46" t="s">
        <v>78</v>
      </c>
      <c r="Y288" s="51" t="str">
        <f t="shared" si="36"/>
        <v>Exclude</v>
      </c>
      <c r="Z288" s="26" t="str">
        <f t="shared" si="35"/>
        <v>3. Wrong setting</v>
      </c>
    </row>
    <row r="289" spans="1:26" x14ac:dyDescent="0.25">
      <c r="A289" s="21" t="s">
        <v>1378</v>
      </c>
      <c r="B289" s="22" t="s">
        <v>1379</v>
      </c>
      <c r="C289" s="22">
        <v>2023</v>
      </c>
      <c r="D289" s="22" t="s">
        <v>1380</v>
      </c>
      <c r="E289" s="22">
        <v>302</v>
      </c>
      <c r="G289" s="22" t="s">
        <v>1381</v>
      </c>
      <c r="H289" s="22">
        <v>4411</v>
      </c>
      <c r="I289" s="22" t="s">
        <v>1382</v>
      </c>
      <c r="J289" s="24" t="str">
        <f t="shared" si="30"/>
        <v>{Utunen, 2023 #4411}</v>
      </c>
      <c r="K289" s="9" t="s">
        <v>67</v>
      </c>
      <c r="L289" s="15" t="str">
        <f t="shared" si="31"/>
        <v>Link</v>
      </c>
      <c r="M289" s="16" t="str">
        <f t="shared" si="32"/>
        <v/>
      </c>
      <c r="N289" s="4" t="s">
        <v>68</v>
      </c>
      <c r="O289" s="15" t="str">
        <f t="shared" si="33"/>
        <v>PDF</v>
      </c>
      <c r="P289" s="8" t="s">
        <v>69</v>
      </c>
      <c r="Q289" s="46" t="s">
        <v>13</v>
      </c>
      <c r="R289" s="46" t="s">
        <v>80</v>
      </c>
      <c r="S289" s="75" t="s">
        <v>1383</v>
      </c>
      <c r="T289" s="15" t="str">
        <f t="shared" si="34"/>
        <v>PDF</v>
      </c>
      <c r="U289" s="8" t="s">
        <v>72</v>
      </c>
      <c r="V289" s="3" t="s">
        <v>13</v>
      </c>
      <c r="W289" s="3" t="s">
        <v>80</v>
      </c>
      <c r="Y289" s="51" t="str">
        <f t="shared" si="36"/>
        <v>Exclude</v>
      </c>
      <c r="Z289" s="26" t="str">
        <f t="shared" si="35"/>
        <v>1. No relevant information</v>
      </c>
    </row>
    <row r="290" spans="1:26" x14ac:dyDescent="0.25">
      <c r="A290" s="21" t="s">
        <v>1384</v>
      </c>
      <c r="B290" s="22" t="s">
        <v>1385</v>
      </c>
      <c r="C290" s="22">
        <v>2019</v>
      </c>
      <c r="D290" s="22" t="s">
        <v>1386</v>
      </c>
      <c r="E290" s="22">
        <v>32</v>
      </c>
      <c r="F290" s="22">
        <v>13</v>
      </c>
      <c r="G290" s="22" t="s">
        <v>1387</v>
      </c>
      <c r="H290" s="22">
        <v>4185</v>
      </c>
      <c r="I290" s="22" t="s">
        <v>1388</v>
      </c>
      <c r="J290" s="24" t="str">
        <f t="shared" si="30"/>
        <v>{Valput, 2019 #4185}</v>
      </c>
      <c r="K290" s="9" t="s">
        <v>67</v>
      </c>
      <c r="L290" s="15" t="str">
        <f t="shared" si="31"/>
        <v>Link</v>
      </c>
      <c r="M290" s="16" t="str">
        <f t="shared" si="32"/>
        <v/>
      </c>
      <c r="N290" s="4" t="s">
        <v>68</v>
      </c>
      <c r="O290" s="15" t="str">
        <f t="shared" si="33"/>
        <v>PDF</v>
      </c>
      <c r="P290" s="8" t="s">
        <v>69</v>
      </c>
      <c r="Q290" s="46" t="s">
        <v>13</v>
      </c>
      <c r="R290" s="46" t="s">
        <v>78</v>
      </c>
      <c r="S290" s="75" t="s">
        <v>612</v>
      </c>
      <c r="T290" s="15" t="str">
        <f t="shared" si="34"/>
        <v>PDF</v>
      </c>
      <c r="U290" s="8" t="s">
        <v>72</v>
      </c>
      <c r="V290" s="3" t="s">
        <v>13</v>
      </c>
      <c r="W290" s="46" t="s">
        <v>78</v>
      </c>
      <c r="Y290" s="51" t="str">
        <f t="shared" si="36"/>
        <v>Exclude</v>
      </c>
      <c r="Z290" s="26" t="str">
        <f t="shared" si="35"/>
        <v>3. Wrong setting</v>
      </c>
    </row>
    <row r="291" spans="1:26" x14ac:dyDescent="0.25">
      <c r="A291" s="21" t="s">
        <v>1389</v>
      </c>
      <c r="B291" s="22" t="s">
        <v>1390</v>
      </c>
      <c r="C291" s="22">
        <v>2021</v>
      </c>
      <c r="D291" s="22" t="s">
        <v>287</v>
      </c>
      <c r="E291" s="22">
        <v>9</v>
      </c>
      <c r="G291" s="22">
        <v>561873</v>
      </c>
      <c r="H291" s="22">
        <v>4413</v>
      </c>
      <c r="I291" s="22" t="s">
        <v>1391</v>
      </c>
      <c r="J291" s="24" t="str">
        <f t="shared" si="30"/>
        <v>{Velmovitsky, 2021 #4413}</v>
      </c>
      <c r="K291" s="9" t="s">
        <v>67</v>
      </c>
      <c r="L291" s="15" t="str">
        <f t="shared" si="31"/>
        <v>Link</v>
      </c>
      <c r="M291" s="16" t="str">
        <f t="shared" si="32"/>
        <v/>
      </c>
      <c r="N291" s="4" t="s">
        <v>68</v>
      </c>
      <c r="O291" s="15" t="str">
        <f t="shared" si="33"/>
        <v>PDF</v>
      </c>
      <c r="P291" s="8" t="s">
        <v>69</v>
      </c>
      <c r="Q291" s="46" t="s">
        <v>13</v>
      </c>
      <c r="R291" s="46" t="s">
        <v>80</v>
      </c>
      <c r="S291" s="75" t="s">
        <v>1392</v>
      </c>
      <c r="T291" s="15" t="str">
        <f t="shared" si="34"/>
        <v>PDF</v>
      </c>
      <c r="U291" s="8" t="s">
        <v>72</v>
      </c>
      <c r="V291" s="3" t="s">
        <v>13</v>
      </c>
      <c r="W291" s="46" t="s">
        <v>80</v>
      </c>
      <c r="Y291" s="51" t="str">
        <f t="shared" si="36"/>
        <v>Exclude</v>
      </c>
      <c r="Z291" s="26" t="str">
        <f t="shared" si="35"/>
        <v>1. No relevant information</v>
      </c>
    </row>
    <row r="292" spans="1:26" x14ac:dyDescent="0.25">
      <c r="A292" s="21" t="s">
        <v>1393</v>
      </c>
      <c r="B292" s="22" t="s">
        <v>1394</v>
      </c>
      <c r="C292" s="22">
        <v>2024</v>
      </c>
      <c r="D292" s="22" t="s">
        <v>1357</v>
      </c>
      <c r="E292" s="22">
        <v>196</v>
      </c>
      <c r="F292" s="22">
        <v>4</v>
      </c>
      <c r="G292" s="22">
        <v>340</v>
      </c>
      <c r="H292" s="22">
        <v>4186</v>
      </c>
      <c r="I292" s="22" t="s">
        <v>1395</v>
      </c>
      <c r="J292" s="24" t="str">
        <f t="shared" si="30"/>
        <v>{Verma, 2024 #4186}</v>
      </c>
      <c r="K292" s="9" t="s">
        <v>67</v>
      </c>
      <c r="L292" s="15" t="str">
        <f t="shared" si="31"/>
        <v>Link</v>
      </c>
      <c r="M292" s="16" t="str">
        <f t="shared" si="32"/>
        <v/>
      </c>
      <c r="N292" s="4" t="s">
        <v>68</v>
      </c>
      <c r="O292" s="15" t="str">
        <f t="shared" si="33"/>
        <v>PDF</v>
      </c>
      <c r="P292" s="8" t="s">
        <v>69</v>
      </c>
      <c r="Q292" s="46" t="s">
        <v>13</v>
      </c>
      <c r="R292" s="46" t="s">
        <v>78</v>
      </c>
      <c r="S292" s="75" t="s">
        <v>612</v>
      </c>
      <c r="T292" s="15" t="str">
        <f t="shared" si="34"/>
        <v>PDF</v>
      </c>
      <c r="U292" s="8" t="s">
        <v>72</v>
      </c>
      <c r="V292" s="3" t="s">
        <v>13</v>
      </c>
      <c r="W292" s="46" t="s">
        <v>78</v>
      </c>
      <c r="Y292" s="51" t="str">
        <f t="shared" si="36"/>
        <v>Exclude</v>
      </c>
      <c r="Z292" s="26" t="str">
        <f t="shared" si="35"/>
        <v>3. Wrong setting</v>
      </c>
    </row>
    <row r="293" spans="1:26" x14ac:dyDescent="0.25">
      <c r="A293" s="21" t="s">
        <v>1396</v>
      </c>
      <c r="B293" s="22" t="s">
        <v>1397</v>
      </c>
      <c r="C293" s="22">
        <v>2025</v>
      </c>
      <c r="D293" s="22" t="s">
        <v>287</v>
      </c>
      <c r="E293" s="22">
        <v>13</v>
      </c>
      <c r="G293" s="22">
        <v>1609749</v>
      </c>
      <c r="H293" s="22">
        <v>4187</v>
      </c>
      <c r="I293" s="22" t="s">
        <v>1398</v>
      </c>
      <c r="J293" s="24" t="str">
        <f t="shared" si="30"/>
        <v>{Villanueva-Miranda, 2025 #4187}</v>
      </c>
      <c r="K293" s="9" t="s">
        <v>67</v>
      </c>
      <c r="L293" s="15" t="str">
        <f t="shared" si="31"/>
        <v>Link</v>
      </c>
      <c r="M293" s="16" t="str">
        <f t="shared" si="32"/>
        <v/>
      </c>
      <c r="N293" s="4" t="s">
        <v>68</v>
      </c>
      <c r="O293" s="15" t="str">
        <f t="shared" si="33"/>
        <v>PDF</v>
      </c>
      <c r="P293" s="8" t="s">
        <v>69</v>
      </c>
      <c r="Q293" s="46" t="s">
        <v>11</v>
      </c>
      <c r="S293" s="75" t="s">
        <v>1399</v>
      </c>
      <c r="T293" s="15" t="str">
        <f t="shared" si="34"/>
        <v>PDF</v>
      </c>
      <c r="U293" s="8" t="s">
        <v>72</v>
      </c>
      <c r="V293" s="3" t="s">
        <v>11</v>
      </c>
      <c r="W293" s="46"/>
      <c r="Y293" s="51" t="str">
        <f t="shared" si="36"/>
        <v>Include</v>
      </c>
      <c r="Z293" s="26" t="str">
        <f t="shared" si="35"/>
        <v/>
      </c>
    </row>
    <row r="294" spans="1:26" x14ac:dyDescent="0.25">
      <c r="A294" s="21" t="s">
        <v>1400</v>
      </c>
      <c r="B294" s="22" t="s">
        <v>1401</v>
      </c>
      <c r="C294" s="22">
        <v>2022</v>
      </c>
      <c r="D294" s="22" t="s">
        <v>1402</v>
      </c>
      <c r="E294" s="22">
        <v>20</v>
      </c>
      <c r="F294" s="22">
        <v>15</v>
      </c>
      <c r="G294" s="22" t="s">
        <v>1403</v>
      </c>
      <c r="H294" s="22">
        <v>4415</v>
      </c>
      <c r="I294" s="22" t="s">
        <v>1404</v>
      </c>
      <c r="J294" s="24" t="str">
        <f t="shared" si="30"/>
        <v>{Vinodhini, 2022 #4415}</v>
      </c>
      <c r="K294" s="9" t="s">
        <v>67</v>
      </c>
      <c r="L294" s="15" t="str">
        <f t="shared" si="31"/>
        <v>Link</v>
      </c>
      <c r="M294" s="16" t="str">
        <f t="shared" si="32"/>
        <v/>
      </c>
      <c r="N294" s="4" t="s">
        <v>68</v>
      </c>
      <c r="O294" s="15" t="str">
        <f t="shared" si="33"/>
        <v>PDF</v>
      </c>
      <c r="P294" s="8" t="s">
        <v>69</v>
      </c>
      <c r="Q294" s="46" t="s">
        <v>13</v>
      </c>
      <c r="R294" s="46" t="s">
        <v>98</v>
      </c>
      <c r="S294" s="75" t="s">
        <v>1405</v>
      </c>
      <c r="T294" s="15" t="str">
        <f t="shared" si="34"/>
        <v>PDF</v>
      </c>
      <c r="U294" s="8" t="s">
        <v>72</v>
      </c>
      <c r="V294" s="3" t="s">
        <v>13</v>
      </c>
      <c r="W294" s="3" t="s">
        <v>98</v>
      </c>
      <c r="Y294" s="51" t="str">
        <f t="shared" si="36"/>
        <v>Exclude</v>
      </c>
      <c r="Z294" s="26" t="str">
        <f t="shared" si="35"/>
        <v>4. Wrong study type</v>
      </c>
    </row>
    <row r="295" spans="1:26" x14ac:dyDescent="0.25">
      <c r="A295" s="21" t="s">
        <v>1406</v>
      </c>
      <c r="B295" s="22" t="s">
        <v>1407</v>
      </c>
      <c r="C295" s="22">
        <v>2022</v>
      </c>
      <c r="D295" s="22" t="s">
        <v>175</v>
      </c>
      <c r="E295" s="22">
        <v>19</v>
      </c>
      <c r="F295" s="22">
        <v>15</v>
      </c>
      <c r="H295" s="22">
        <v>4188</v>
      </c>
      <c r="I295" s="22" t="s">
        <v>1408</v>
      </c>
      <c r="J295" s="24" t="str">
        <f t="shared" si="30"/>
        <v>{Wang, 2022 #4188}</v>
      </c>
      <c r="K295" s="9" t="s">
        <v>67</v>
      </c>
      <c r="L295" s="15" t="str">
        <f t="shared" si="31"/>
        <v>Link</v>
      </c>
      <c r="M295" s="16" t="str">
        <f t="shared" si="32"/>
        <v/>
      </c>
      <c r="N295" s="4" t="s">
        <v>68</v>
      </c>
      <c r="O295" s="15" t="str">
        <f t="shared" si="33"/>
        <v>PDF</v>
      </c>
      <c r="P295" s="8" t="s">
        <v>69</v>
      </c>
      <c r="Q295" s="46" t="s">
        <v>13</v>
      </c>
      <c r="R295" s="46" t="s">
        <v>78</v>
      </c>
      <c r="S295" s="75" t="s">
        <v>147</v>
      </c>
      <c r="T295" s="15" t="str">
        <f t="shared" si="34"/>
        <v>PDF</v>
      </c>
      <c r="U295" s="8" t="s">
        <v>72</v>
      </c>
      <c r="V295" s="3" t="s">
        <v>13</v>
      </c>
      <c r="W295" s="3" t="s">
        <v>78</v>
      </c>
      <c r="Y295" s="51" t="str">
        <f t="shared" si="36"/>
        <v>Exclude</v>
      </c>
      <c r="Z295" s="26" t="str">
        <f t="shared" si="35"/>
        <v>3. Wrong setting</v>
      </c>
    </row>
    <row r="296" spans="1:26" x14ac:dyDescent="0.25">
      <c r="A296" s="21" t="s">
        <v>1409</v>
      </c>
      <c r="B296" s="22" t="s">
        <v>1410</v>
      </c>
      <c r="C296" s="22">
        <v>2024</v>
      </c>
      <c r="D296" s="22" t="s">
        <v>210</v>
      </c>
      <c r="E296" s="22">
        <v>46</v>
      </c>
      <c r="F296" s="22">
        <v>2</v>
      </c>
      <c r="G296" s="22" t="s">
        <v>1411</v>
      </c>
      <c r="H296" s="22">
        <v>4189</v>
      </c>
      <c r="I296" s="22" t="s">
        <v>1412</v>
      </c>
      <c r="J296" s="24" t="str">
        <f t="shared" si="30"/>
        <v>{Webster, 2024 #4189}</v>
      </c>
      <c r="K296" s="9" t="s">
        <v>67</v>
      </c>
      <c r="L296" s="15" t="str">
        <f t="shared" si="31"/>
        <v>Link</v>
      </c>
      <c r="M296" s="16" t="str">
        <f t="shared" si="32"/>
        <v/>
      </c>
      <c r="N296" s="4" t="s">
        <v>68</v>
      </c>
      <c r="O296" s="15" t="str">
        <f t="shared" si="33"/>
        <v>PDF</v>
      </c>
      <c r="P296" s="8" t="s">
        <v>69</v>
      </c>
      <c r="Q296" s="46" t="s">
        <v>13</v>
      </c>
      <c r="R296" s="46" t="s">
        <v>80</v>
      </c>
      <c r="T296" s="15" t="str">
        <f t="shared" si="34"/>
        <v>PDF</v>
      </c>
      <c r="U296" s="8" t="s">
        <v>72</v>
      </c>
      <c r="V296" s="3" t="s">
        <v>13</v>
      </c>
      <c r="W296" s="3" t="s">
        <v>80</v>
      </c>
      <c r="Y296" s="51" t="str">
        <f t="shared" si="36"/>
        <v>Exclude</v>
      </c>
      <c r="Z296" s="26" t="str">
        <f t="shared" si="35"/>
        <v>1. No relevant information</v>
      </c>
    </row>
    <row r="297" spans="1:26" x14ac:dyDescent="0.25">
      <c r="A297" s="21" t="s">
        <v>1413</v>
      </c>
      <c r="B297" s="22" t="s">
        <v>1414</v>
      </c>
      <c r="C297" s="22">
        <v>2024</v>
      </c>
      <c r="D297" s="22" t="s">
        <v>1415</v>
      </c>
      <c r="E297" s="22">
        <v>11</v>
      </c>
      <c r="G297" s="22" t="s">
        <v>1416</v>
      </c>
      <c r="H297" s="22">
        <v>4417</v>
      </c>
      <c r="I297" s="22" t="s">
        <v>1417</v>
      </c>
      <c r="J297" s="24" t="str">
        <f t="shared" si="30"/>
        <v>{Wegener, 2024 #4417}</v>
      </c>
      <c r="K297" s="9" t="s">
        <v>67</v>
      </c>
      <c r="L297" s="15" t="str">
        <f t="shared" si="31"/>
        <v>Link</v>
      </c>
      <c r="M297" s="16" t="str">
        <f t="shared" si="32"/>
        <v/>
      </c>
      <c r="N297" s="4" t="s">
        <v>68</v>
      </c>
      <c r="O297" s="15" t="str">
        <f t="shared" si="33"/>
        <v>PDF</v>
      </c>
      <c r="P297" s="8" t="s">
        <v>69</v>
      </c>
      <c r="Q297" s="46" t="s">
        <v>13</v>
      </c>
      <c r="R297" s="46" t="s">
        <v>78</v>
      </c>
      <c r="S297" s="75" t="s">
        <v>1418</v>
      </c>
      <c r="T297" s="15" t="str">
        <f t="shared" si="34"/>
        <v>PDF</v>
      </c>
      <c r="U297" s="8" t="s">
        <v>72</v>
      </c>
      <c r="V297" s="3" t="s">
        <v>13</v>
      </c>
      <c r="W297" s="3" t="s">
        <v>78</v>
      </c>
      <c r="X297" s="12" t="s">
        <v>1419</v>
      </c>
      <c r="Y297" s="51" t="str">
        <f t="shared" si="36"/>
        <v>Exclude</v>
      </c>
      <c r="Z297" s="26" t="str">
        <f t="shared" si="35"/>
        <v>3. Wrong setting</v>
      </c>
    </row>
    <row r="298" spans="1:26" x14ac:dyDescent="0.25">
      <c r="A298" s="21" t="s">
        <v>1420</v>
      </c>
      <c r="B298" s="22" t="s">
        <v>1421</v>
      </c>
      <c r="C298" s="22">
        <v>2023</v>
      </c>
      <c r="D298" s="22" t="s">
        <v>1422</v>
      </c>
      <c r="E298" s="22">
        <v>7</v>
      </c>
      <c r="F298" s="22">
        <v>12</v>
      </c>
      <c r="G298" s="22" t="s">
        <v>1423</v>
      </c>
      <c r="H298" s="22">
        <v>4190</v>
      </c>
      <c r="I298" s="22" t="s">
        <v>1424</v>
      </c>
      <c r="J298" s="24" t="str">
        <f t="shared" si="30"/>
        <v>{Wei, 2023 #4190}</v>
      </c>
      <c r="K298" s="9" t="s">
        <v>67</v>
      </c>
      <c r="L298" s="15" t="str">
        <f t="shared" si="31"/>
        <v>Link</v>
      </c>
      <c r="M298" s="16" t="str">
        <f t="shared" si="32"/>
        <v/>
      </c>
      <c r="N298" s="4" t="s">
        <v>68</v>
      </c>
      <c r="O298" s="15" t="str">
        <f t="shared" si="33"/>
        <v>PDF</v>
      </c>
      <c r="P298" s="8" t="s">
        <v>69</v>
      </c>
      <c r="Q298" s="46" t="s">
        <v>13</v>
      </c>
      <c r="R298" s="46" t="s">
        <v>78</v>
      </c>
      <c r="S298" s="75" t="s">
        <v>612</v>
      </c>
      <c r="T298" s="15" t="str">
        <f t="shared" si="34"/>
        <v>PDF</v>
      </c>
      <c r="U298" s="8" t="s">
        <v>72</v>
      </c>
      <c r="V298" s="3" t="s">
        <v>13</v>
      </c>
      <c r="W298" s="46" t="s">
        <v>78</v>
      </c>
      <c r="Y298" s="51" t="str">
        <f t="shared" si="36"/>
        <v>Exclude</v>
      </c>
      <c r="Z298" s="26" t="str">
        <f t="shared" si="35"/>
        <v>3. Wrong setting</v>
      </c>
    </row>
    <row r="299" spans="1:26" x14ac:dyDescent="0.25">
      <c r="A299" s="21" t="s">
        <v>1425</v>
      </c>
      <c r="B299" s="22" t="s">
        <v>1426</v>
      </c>
      <c r="C299" s="22">
        <v>2025</v>
      </c>
      <c r="D299" s="22" t="s">
        <v>1427</v>
      </c>
      <c r="E299" s="22">
        <v>291</v>
      </c>
      <c r="G299" s="22">
        <v>117805</v>
      </c>
      <c r="H299" s="22">
        <v>4191</v>
      </c>
      <c r="I299" s="22" t="s">
        <v>1428</v>
      </c>
      <c r="J299" s="24" t="str">
        <f t="shared" si="30"/>
        <v>{Wei, 2025 #4191}</v>
      </c>
      <c r="K299" s="9" t="s">
        <v>67</v>
      </c>
      <c r="L299" s="15" t="str">
        <f t="shared" si="31"/>
        <v>Link</v>
      </c>
      <c r="M299" s="16" t="str">
        <f t="shared" si="32"/>
        <v/>
      </c>
      <c r="N299" s="4" t="s">
        <v>68</v>
      </c>
      <c r="O299" s="15" t="str">
        <f t="shared" si="33"/>
        <v>PDF</v>
      </c>
      <c r="P299" s="8" t="s">
        <v>69</v>
      </c>
      <c r="Q299" s="46" t="s">
        <v>13</v>
      </c>
      <c r="R299" s="46" t="s">
        <v>98</v>
      </c>
      <c r="S299" s="75" t="s">
        <v>1429</v>
      </c>
      <c r="T299" s="15" t="str">
        <f t="shared" si="34"/>
        <v>PDF</v>
      </c>
      <c r="U299" s="8" t="s">
        <v>72</v>
      </c>
      <c r="V299" s="3" t="s">
        <v>13</v>
      </c>
      <c r="W299" s="46" t="s">
        <v>98</v>
      </c>
      <c r="Y299" s="51" t="str">
        <f t="shared" si="36"/>
        <v>Exclude</v>
      </c>
      <c r="Z299" s="26" t="str">
        <f t="shared" si="35"/>
        <v>4. Wrong study type</v>
      </c>
    </row>
    <row r="300" spans="1:26" x14ac:dyDescent="0.25">
      <c r="A300" s="21" t="s">
        <v>1430</v>
      </c>
      <c r="B300" s="22" t="s">
        <v>1431</v>
      </c>
      <c r="C300" s="22">
        <v>2022</v>
      </c>
      <c r="D300" s="22" t="s">
        <v>1432</v>
      </c>
      <c r="E300" s="22">
        <v>43</v>
      </c>
      <c r="G300" s="22" t="s">
        <v>1433</v>
      </c>
      <c r="H300" s="22">
        <v>4192</v>
      </c>
      <c r="I300" s="22" t="s">
        <v>1434</v>
      </c>
      <c r="J300" s="24" t="str">
        <f t="shared" si="30"/>
        <v>{Wesson, 2022 #4192}</v>
      </c>
      <c r="K300" s="9" t="s">
        <v>67</v>
      </c>
      <c r="L300" s="15" t="str">
        <f t="shared" si="31"/>
        <v>Link</v>
      </c>
      <c r="M300" s="16" t="str">
        <f t="shared" si="32"/>
        <v/>
      </c>
      <c r="N300" s="4" t="s">
        <v>68</v>
      </c>
      <c r="O300" s="15" t="str">
        <f t="shared" si="33"/>
        <v>PDF</v>
      </c>
      <c r="P300" s="8" t="s">
        <v>69</v>
      </c>
      <c r="Q300" s="46" t="s">
        <v>13</v>
      </c>
      <c r="R300" s="46" t="s">
        <v>78</v>
      </c>
      <c r="S300" s="75" t="s">
        <v>103</v>
      </c>
      <c r="T300" s="15" t="str">
        <f t="shared" si="34"/>
        <v>PDF</v>
      </c>
      <c r="U300" s="8" t="s">
        <v>72</v>
      </c>
      <c r="V300" s="3" t="s">
        <v>13</v>
      </c>
      <c r="W300" s="46" t="s">
        <v>78</v>
      </c>
      <c r="Y300" s="51" t="str">
        <f t="shared" si="36"/>
        <v>Exclude</v>
      </c>
      <c r="Z300" s="26" t="str">
        <f t="shared" si="35"/>
        <v>3. Wrong setting</v>
      </c>
    </row>
    <row r="301" spans="1:26" x14ac:dyDescent="0.25">
      <c r="A301" s="21" t="s">
        <v>1435</v>
      </c>
      <c r="B301" s="22" t="s">
        <v>1436</v>
      </c>
      <c r="C301" s="22">
        <v>2021</v>
      </c>
      <c r="D301" s="22" t="s">
        <v>1437</v>
      </c>
      <c r="E301" s="22">
        <v>45</v>
      </c>
      <c r="F301" s="22">
        <v>3</v>
      </c>
      <c r="G301" s="22">
        <v>26</v>
      </c>
      <c r="H301" s="22">
        <v>4193</v>
      </c>
      <c r="I301" s="22" t="s">
        <v>1438</v>
      </c>
      <c r="J301" s="24" t="str">
        <f t="shared" si="30"/>
        <v>{Williams, 2021 #4193}</v>
      </c>
      <c r="K301" s="9" t="s">
        <v>67</v>
      </c>
      <c r="L301" s="15" t="str">
        <f t="shared" si="31"/>
        <v>Link</v>
      </c>
      <c r="M301" s="16" t="str">
        <f t="shared" si="32"/>
        <v/>
      </c>
      <c r="N301" s="4" t="s">
        <v>68</v>
      </c>
      <c r="O301" s="15" t="str">
        <f t="shared" si="33"/>
        <v>PDF</v>
      </c>
      <c r="P301" s="8" t="s">
        <v>69</v>
      </c>
      <c r="Q301" s="46" t="s">
        <v>13</v>
      </c>
      <c r="R301" s="46" t="s">
        <v>78</v>
      </c>
      <c r="S301" s="75" t="s">
        <v>313</v>
      </c>
      <c r="T301" s="15" t="str">
        <f t="shared" si="34"/>
        <v>PDF</v>
      </c>
      <c r="U301" s="8" t="s">
        <v>72</v>
      </c>
      <c r="V301" s="3" t="s">
        <v>13</v>
      </c>
      <c r="W301" s="46" t="s">
        <v>78</v>
      </c>
      <c r="Y301" s="51" t="str">
        <f t="shared" si="36"/>
        <v>Exclude</v>
      </c>
      <c r="Z301" s="26" t="str">
        <f t="shared" si="35"/>
        <v>3. Wrong setting</v>
      </c>
    </row>
    <row r="302" spans="1:26" x14ac:dyDescent="0.25">
      <c r="A302" s="21" t="s">
        <v>1439</v>
      </c>
      <c r="B302" s="22" t="s">
        <v>1440</v>
      </c>
      <c r="C302" s="22">
        <v>2020</v>
      </c>
      <c r="D302" s="22" t="s">
        <v>1441</v>
      </c>
      <c r="E302" s="22">
        <v>44</v>
      </c>
      <c r="F302" s="22">
        <v>5</v>
      </c>
      <c r="G302" s="22" t="s">
        <v>1442</v>
      </c>
      <c r="H302" s="22">
        <v>4194</v>
      </c>
      <c r="I302" s="22" t="s">
        <v>1443</v>
      </c>
      <c r="J302" s="24" t="str">
        <f t="shared" si="30"/>
        <v>{Wolfenden, 2020 #4194}</v>
      </c>
      <c r="K302" s="9" t="s">
        <v>67</v>
      </c>
      <c r="L302" s="15" t="str">
        <f t="shared" si="31"/>
        <v>Link</v>
      </c>
      <c r="M302" s="16" t="str">
        <f t="shared" si="32"/>
        <v/>
      </c>
      <c r="N302" s="4" t="s">
        <v>68</v>
      </c>
      <c r="O302" s="15" t="str">
        <f t="shared" si="33"/>
        <v>PDF</v>
      </c>
      <c r="P302" s="8" t="s">
        <v>69</v>
      </c>
      <c r="Q302" s="46" t="s">
        <v>13</v>
      </c>
      <c r="R302" s="46" t="s">
        <v>98</v>
      </c>
      <c r="S302" s="75" t="s">
        <v>1346</v>
      </c>
      <c r="T302" s="15" t="str">
        <f t="shared" si="34"/>
        <v>PDF</v>
      </c>
      <c r="U302" s="8" t="s">
        <v>72</v>
      </c>
      <c r="V302" s="3" t="s">
        <v>13</v>
      </c>
      <c r="W302" s="46" t="s">
        <v>98</v>
      </c>
      <c r="Y302" s="51" t="str">
        <f t="shared" si="36"/>
        <v>Exclude</v>
      </c>
      <c r="Z302" s="26" t="str">
        <f t="shared" si="35"/>
        <v>4. Wrong study type</v>
      </c>
    </row>
    <row r="303" spans="1:26" x14ac:dyDescent="0.25">
      <c r="A303" s="21" t="s">
        <v>1444</v>
      </c>
      <c r="B303" s="22" t="s">
        <v>1445</v>
      </c>
      <c r="C303" s="22">
        <v>2024</v>
      </c>
      <c r="D303" s="22" t="s">
        <v>1446</v>
      </c>
      <c r="E303" s="22">
        <v>356</v>
      </c>
      <c r="G303" s="22">
        <v>120561</v>
      </c>
      <c r="H303" s="22">
        <v>4195</v>
      </c>
      <c r="I303" s="22" t="s">
        <v>1447</v>
      </c>
      <c r="J303" s="24" t="str">
        <f t="shared" si="30"/>
        <v>{Wood, 2024 #4195}</v>
      </c>
      <c r="K303" s="9" t="s">
        <v>67</v>
      </c>
      <c r="L303" s="15" t="str">
        <f t="shared" si="31"/>
        <v>Link</v>
      </c>
      <c r="M303" s="16" t="str">
        <f t="shared" si="32"/>
        <v/>
      </c>
      <c r="N303" s="4" t="s">
        <v>68</v>
      </c>
      <c r="O303" s="15" t="str">
        <f t="shared" si="33"/>
        <v>PDF</v>
      </c>
      <c r="P303" s="8" t="s">
        <v>69</v>
      </c>
      <c r="Q303" s="46" t="s">
        <v>13</v>
      </c>
      <c r="R303" s="46" t="s">
        <v>78</v>
      </c>
      <c r="S303" s="75" t="s">
        <v>612</v>
      </c>
      <c r="T303" s="15" t="str">
        <f t="shared" si="34"/>
        <v>PDF</v>
      </c>
      <c r="U303" s="8" t="s">
        <v>72</v>
      </c>
      <c r="V303" s="3" t="s">
        <v>13</v>
      </c>
      <c r="W303" s="46" t="s">
        <v>78</v>
      </c>
      <c r="Y303" s="51" t="str">
        <f t="shared" si="36"/>
        <v>Exclude</v>
      </c>
      <c r="Z303" s="26" t="str">
        <f t="shared" si="35"/>
        <v>3. Wrong setting</v>
      </c>
    </row>
    <row r="304" spans="1:26" x14ac:dyDescent="0.25">
      <c r="A304" s="21" t="s">
        <v>1448</v>
      </c>
      <c r="B304" s="22" t="s">
        <v>1449</v>
      </c>
      <c r="C304" s="22">
        <v>2019</v>
      </c>
      <c r="D304" s="22" t="s">
        <v>1450</v>
      </c>
      <c r="E304" s="22">
        <v>50</v>
      </c>
      <c r="H304" s="22">
        <v>4197</v>
      </c>
      <c r="I304" s="22" t="s">
        <v>1451</v>
      </c>
      <c r="J304" s="24" t="str">
        <f t="shared" si="30"/>
        <v>{Wu, 2019 #4197}</v>
      </c>
      <c r="K304" s="9" t="s">
        <v>67</v>
      </c>
      <c r="L304" s="15" t="str">
        <f t="shared" si="31"/>
        <v>Link</v>
      </c>
      <c r="M304" s="16" t="str">
        <f t="shared" si="32"/>
        <v/>
      </c>
      <c r="N304" s="4" t="s">
        <v>68</v>
      </c>
      <c r="O304" s="15" t="str">
        <f t="shared" si="33"/>
        <v>PDF</v>
      </c>
      <c r="P304" s="8" t="s">
        <v>69</v>
      </c>
      <c r="Q304" s="46" t="s">
        <v>13</v>
      </c>
      <c r="R304" s="46" t="s">
        <v>78</v>
      </c>
      <c r="S304" s="75" t="s">
        <v>36</v>
      </c>
      <c r="T304" s="15" t="str">
        <f t="shared" si="34"/>
        <v>PDF</v>
      </c>
      <c r="U304" s="8" t="s">
        <v>72</v>
      </c>
      <c r="V304" s="3" t="s">
        <v>13</v>
      </c>
      <c r="W304" s="46" t="s">
        <v>78</v>
      </c>
      <c r="Y304" s="51" t="str">
        <f t="shared" si="36"/>
        <v>Exclude</v>
      </c>
      <c r="Z304" s="26" t="str">
        <f t="shared" si="35"/>
        <v>3. Wrong setting</v>
      </c>
    </row>
    <row r="305" spans="1:26" x14ac:dyDescent="0.25">
      <c r="A305" s="21" t="s">
        <v>1452</v>
      </c>
      <c r="B305" s="22" t="s">
        <v>1453</v>
      </c>
      <c r="C305" s="22">
        <v>2023</v>
      </c>
      <c r="D305" s="22" t="s">
        <v>964</v>
      </c>
      <c r="E305" s="22">
        <v>433</v>
      </c>
      <c r="H305" s="22">
        <v>4196</v>
      </c>
      <c r="I305" s="22" t="s">
        <v>1454</v>
      </c>
      <c r="J305" s="24" t="str">
        <f t="shared" si="30"/>
        <v>{Wu, 2023 #4196}</v>
      </c>
      <c r="K305" s="9" t="s">
        <v>67</v>
      </c>
      <c r="L305" s="15" t="str">
        <f t="shared" si="31"/>
        <v>Link</v>
      </c>
      <c r="M305" s="16" t="str">
        <f t="shared" si="32"/>
        <v/>
      </c>
      <c r="N305" s="4" t="s">
        <v>68</v>
      </c>
      <c r="O305" s="15" t="str">
        <f t="shared" si="33"/>
        <v>PDF</v>
      </c>
      <c r="P305" s="8" t="s">
        <v>69</v>
      </c>
      <c r="Q305" s="46" t="s">
        <v>13</v>
      </c>
      <c r="R305" s="46" t="s">
        <v>78</v>
      </c>
      <c r="S305" s="75" t="s">
        <v>612</v>
      </c>
      <c r="T305" s="15" t="str">
        <f t="shared" si="34"/>
        <v>PDF</v>
      </c>
      <c r="U305" s="8" t="s">
        <v>72</v>
      </c>
      <c r="V305" s="3" t="s">
        <v>13</v>
      </c>
      <c r="W305" s="46" t="s">
        <v>78</v>
      </c>
      <c r="Y305" s="51" t="str">
        <f t="shared" si="36"/>
        <v>Exclude</v>
      </c>
      <c r="Z305" s="26" t="str">
        <f t="shared" si="35"/>
        <v>3. Wrong setting</v>
      </c>
    </row>
    <row r="306" spans="1:26" x14ac:dyDescent="0.25">
      <c r="A306" s="21" t="s">
        <v>1455</v>
      </c>
      <c r="B306" s="22" t="s">
        <v>1456</v>
      </c>
      <c r="C306" s="22">
        <v>2023</v>
      </c>
      <c r="D306" s="22" t="s">
        <v>1457</v>
      </c>
      <c r="E306" s="22">
        <v>63</v>
      </c>
      <c r="F306" s="22">
        <v>2</v>
      </c>
      <c r="G306" s="22" t="s">
        <v>1458</v>
      </c>
      <c r="H306" s="22">
        <v>4198</v>
      </c>
      <c r="I306" s="22" t="s">
        <v>1459</v>
      </c>
      <c r="J306" s="24" t="str">
        <f t="shared" si="30"/>
        <v>{Xia, 2023 #4198}</v>
      </c>
      <c r="K306" s="9" t="s">
        <v>67</v>
      </c>
      <c r="L306" s="15" t="str">
        <f t="shared" si="31"/>
        <v>Link</v>
      </c>
      <c r="M306" s="16" t="str">
        <f t="shared" si="32"/>
        <v/>
      </c>
      <c r="N306" s="4" t="s">
        <v>68</v>
      </c>
      <c r="O306" s="15" t="str">
        <f t="shared" si="33"/>
        <v>PDF</v>
      </c>
      <c r="P306" s="8" t="s">
        <v>69</v>
      </c>
      <c r="Q306" s="46" t="s">
        <v>11</v>
      </c>
      <c r="S306" s="75" t="s">
        <v>908</v>
      </c>
      <c r="T306" s="15" t="str">
        <f t="shared" si="34"/>
        <v>PDF</v>
      </c>
      <c r="U306" s="8" t="s">
        <v>72</v>
      </c>
      <c r="V306" s="3" t="s">
        <v>11</v>
      </c>
      <c r="W306" s="46"/>
      <c r="Y306" s="51" t="str">
        <f t="shared" si="36"/>
        <v>Include</v>
      </c>
      <c r="Z306" s="26" t="str">
        <f t="shared" si="35"/>
        <v/>
      </c>
    </row>
    <row r="307" spans="1:26" x14ac:dyDescent="0.25">
      <c r="A307" s="21" t="s">
        <v>1460</v>
      </c>
      <c r="B307" s="22" t="s">
        <v>1461</v>
      </c>
      <c r="C307" s="22">
        <v>2020</v>
      </c>
      <c r="D307" s="22" t="s">
        <v>1462</v>
      </c>
      <c r="E307" s="22">
        <v>5</v>
      </c>
      <c r="F307" s="22">
        <v>40</v>
      </c>
      <c r="H307" s="22">
        <v>4200</v>
      </c>
      <c r="I307" s="22" t="s">
        <v>1463</v>
      </c>
      <c r="J307" s="24" t="str">
        <f t="shared" si="30"/>
        <v>{Yang, 2020 #4200}</v>
      </c>
      <c r="K307" s="9" t="s">
        <v>67</v>
      </c>
      <c r="L307" s="15" t="str">
        <f t="shared" si="31"/>
        <v>Link</v>
      </c>
      <c r="M307" s="16" t="str">
        <f t="shared" si="32"/>
        <v/>
      </c>
      <c r="N307" s="4" t="s">
        <v>68</v>
      </c>
      <c r="O307" s="15" t="str">
        <f t="shared" si="33"/>
        <v>PDF</v>
      </c>
      <c r="P307" s="8" t="s">
        <v>69</v>
      </c>
      <c r="Q307" s="46" t="s">
        <v>13</v>
      </c>
      <c r="R307" s="46" t="s">
        <v>98</v>
      </c>
      <c r="S307" s="75" t="s">
        <v>1346</v>
      </c>
      <c r="T307" s="15" t="str">
        <f t="shared" si="34"/>
        <v>PDF</v>
      </c>
      <c r="U307" s="8" t="s">
        <v>72</v>
      </c>
      <c r="V307" s="3" t="s">
        <v>13</v>
      </c>
      <c r="W307" s="46" t="s">
        <v>98</v>
      </c>
      <c r="Y307" s="51" t="str">
        <f t="shared" si="36"/>
        <v>Exclude</v>
      </c>
      <c r="Z307" s="26" t="str">
        <f t="shared" si="35"/>
        <v>4. Wrong study type</v>
      </c>
    </row>
    <row r="308" spans="1:26" x14ac:dyDescent="0.25">
      <c r="A308" s="21" t="s">
        <v>1464</v>
      </c>
      <c r="B308" s="22" t="s">
        <v>1465</v>
      </c>
      <c r="C308" s="22">
        <v>2021</v>
      </c>
      <c r="D308" s="22" t="s">
        <v>1466</v>
      </c>
      <c r="E308" s="22">
        <v>9</v>
      </c>
      <c r="F308" s="22">
        <v>5</v>
      </c>
      <c r="H308" s="22">
        <v>4201</v>
      </c>
      <c r="I308" s="22" t="s">
        <v>1467</v>
      </c>
      <c r="J308" s="24" t="str">
        <f t="shared" si="30"/>
        <v>{Yang, 2021 #4201}</v>
      </c>
      <c r="K308" s="9" t="s">
        <v>67</v>
      </c>
      <c r="L308" s="15" t="str">
        <f t="shared" si="31"/>
        <v>Link</v>
      </c>
      <c r="M308" s="16" t="str">
        <f t="shared" si="32"/>
        <v/>
      </c>
      <c r="N308" s="4" t="s">
        <v>68</v>
      </c>
      <c r="O308" s="15" t="str">
        <f t="shared" si="33"/>
        <v>PDF</v>
      </c>
      <c r="P308" s="8" t="s">
        <v>69</v>
      </c>
      <c r="Q308" s="46" t="s">
        <v>11</v>
      </c>
      <c r="S308" s="75" t="s">
        <v>132</v>
      </c>
      <c r="T308" s="15" t="str">
        <f t="shared" si="34"/>
        <v>PDF</v>
      </c>
      <c r="U308" s="8" t="s">
        <v>72</v>
      </c>
      <c r="V308" s="3" t="s">
        <v>11</v>
      </c>
      <c r="W308" s="46"/>
      <c r="Y308" s="51" t="str">
        <f t="shared" si="36"/>
        <v>Include</v>
      </c>
      <c r="Z308" s="26" t="str">
        <f t="shared" si="35"/>
        <v/>
      </c>
    </row>
    <row r="309" spans="1:26" x14ac:dyDescent="0.25">
      <c r="A309" s="21" t="s">
        <v>1468</v>
      </c>
      <c r="B309" s="22" t="s">
        <v>1469</v>
      </c>
      <c r="C309" s="22">
        <v>2021</v>
      </c>
      <c r="D309" s="22" t="s">
        <v>1124</v>
      </c>
      <c r="E309" s="22">
        <v>12</v>
      </c>
      <c r="F309" s="22">
        <v>8</v>
      </c>
      <c r="H309" s="22">
        <v>4202</v>
      </c>
      <c r="I309" s="22" t="s">
        <v>1470</v>
      </c>
      <c r="J309" s="24" t="str">
        <f t="shared" si="30"/>
        <v>{Yang, 2021 #4202}</v>
      </c>
      <c r="K309" s="9" t="s">
        <v>67</v>
      </c>
      <c r="L309" s="15" t="str">
        <f t="shared" si="31"/>
        <v>Link</v>
      </c>
      <c r="M309" s="16" t="str">
        <f t="shared" si="32"/>
        <v/>
      </c>
      <c r="N309" s="4" t="s">
        <v>68</v>
      </c>
      <c r="O309" s="15" t="str">
        <f t="shared" si="33"/>
        <v>PDF</v>
      </c>
      <c r="P309" s="8" t="s">
        <v>69</v>
      </c>
      <c r="Q309" s="46" t="s">
        <v>13</v>
      </c>
      <c r="R309" s="46" t="s">
        <v>78</v>
      </c>
      <c r="S309" s="75" t="s">
        <v>612</v>
      </c>
      <c r="T309" s="15" t="str">
        <f t="shared" si="34"/>
        <v>PDF</v>
      </c>
      <c r="U309" s="8" t="s">
        <v>72</v>
      </c>
      <c r="V309" s="3" t="s">
        <v>13</v>
      </c>
      <c r="W309" s="46" t="s">
        <v>78</v>
      </c>
      <c r="Y309" s="51" t="str">
        <f t="shared" si="36"/>
        <v>Exclude</v>
      </c>
      <c r="Z309" s="26" t="str">
        <f t="shared" si="35"/>
        <v>3. Wrong setting</v>
      </c>
    </row>
    <row r="310" spans="1:26" x14ac:dyDescent="0.25">
      <c r="A310" s="21" t="s">
        <v>1471</v>
      </c>
      <c r="B310" s="22" t="s">
        <v>1472</v>
      </c>
      <c r="C310" s="22">
        <v>2024</v>
      </c>
      <c r="D310" s="22" t="s">
        <v>1473</v>
      </c>
      <c r="E310" s="22">
        <v>12</v>
      </c>
      <c r="G310" s="22" t="s">
        <v>1474</v>
      </c>
      <c r="H310" s="22">
        <v>4199</v>
      </c>
      <c r="I310" s="22" t="s">
        <v>1475</v>
      </c>
      <c r="J310" s="24" t="str">
        <f t="shared" si="30"/>
        <v>{Yang, 2024 #4199}</v>
      </c>
      <c r="K310" s="9" t="s">
        <v>67</v>
      </c>
      <c r="L310" s="15" t="str">
        <f t="shared" si="31"/>
        <v>Link</v>
      </c>
      <c r="M310" s="16" t="str">
        <f t="shared" si="32"/>
        <v/>
      </c>
      <c r="N310" s="4" t="s">
        <v>68</v>
      </c>
      <c r="O310" s="15" t="str">
        <f t="shared" si="33"/>
        <v>PDF</v>
      </c>
      <c r="P310" s="8" t="s">
        <v>69</v>
      </c>
      <c r="Q310" s="46" t="s">
        <v>13</v>
      </c>
      <c r="R310" s="46" t="s">
        <v>78</v>
      </c>
      <c r="S310" s="75" t="s">
        <v>612</v>
      </c>
      <c r="T310" s="15" t="str">
        <f t="shared" si="34"/>
        <v>PDF</v>
      </c>
      <c r="U310" s="8" t="s">
        <v>72</v>
      </c>
      <c r="V310" s="3" t="s">
        <v>13</v>
      </c>
      <c r="W310" s="46" t="s">
        <v>78</v>
      </c>
      <c r="Y310" s="51" t="str">
        <f t="shared" si="36"/>
        <v>Exclude</v>
      </c>
      <c r="Z310" s="26" t="str">
        <f t="shared" si="35"/>
        <v>3. Wrong setting</v>
      </c>
    </row>
    <row r="311" spans="1:26" x14ac:dyDescent="0.25">
      <c r="A311" s="21" t="s">
        <v>1476</v>
      </c>
      <c r="B311" s="22" t="s">
        <v>1477</v>
      </c>
      <c r="C311" s="22">
        <v>2025</v>
      </c>
      <c r="D311" s="22" t="s">
        <v>1478</v>
      </c>
      <c r="E311" s="22">
        <v>11</v>
      </c>
      <c r="G311" s="22">
        <v>2.0552076251362E+16</v>
      </c>
      <c r="H311" s="22">
        <v>4203</v>
      </c>
      <c r="I311" s="22" t="s">
        <v>1479</v>
      </c>
      <c r="J311" s="24" t="str">
        <f t="shared" si="30"/>
        <v>{Yoga Ratnam, 2025 #4203}</v>
      </c>
      <c r="K311" s="9" t="s">
        <v>67</v>
      </c>
      <c r="L311" s="15" t="str">
        <f t="shared" si="31"/>
        <v>Link</v>
      </c>
      <c r="M311" s="16" t="str">
        <f t="shared" si="32"/>
        <v/>
      </c>
      <c r="N311" s="4" t="s">
        <v>68</v>
      </c>
      <c r="O311" s="15" t="str">
        <f t="shared" si="33"/>
        <v>PDF</v>
      </c>
      <c r="P311" s="8" t="s">
        <v>69</v>
      </c>
      <c r="Q311" s="46" t="s">
        <v>11</v>
      </c>
      <c r="S311" s="75" t="s">
        <v>999</v>
      </c>
      <c r="T311" s="15" t="str">
        <f t="shared" si="34"/>
        <v>PDF</v>
      </c>
      <c r="U311" s="8" t="s">
        <v>72</v>
      </c>
      <c r="V311" s="3" t="s">
        <v>11</v>
      </c>
      <c r="W311" s="46"/>
      <c r="Y311" s="51" t="str">
        <f t="shared" si="36"/>
        <v>Include</v>
      </c>
      <c r="Z311" s="26" t="str">
        <f t="shared" si="35"/>
        <v/>
      </c>
    </row>
    <row r="312" spans="1:26" x14ac:dyDescent="0.25">
      <c r="A312" s="21" t="s">
        <v>1480</v>
      </c>
      <c r="B312" s="22" t="s">
        <v>1481</v>
      </c>
      <c r="C312" s="22">
        <v>2025</v>
      </c>
      <c r="D312" s="22" t="s">
        <v>1482</v>
      </c>
      <c r="E312" s="22">
        <v>160</v>
      </c>
      <c r="H312" s="22">
        <v>4204</v>
      </c>
      <c r="I312" s="22" t="s">
        <v>1483</v>
      </c>
      <c r="J312" s="24" t="str">
        <f t="shared" si="30"/>
        <v>{Yu, 2025 #4204}</v>
      </c>
      <c r="K312" s="9" t="s">
        <v>67</v>
      </c>
      <c r="L312" s="15" t="str">
        <f t="shared" si="31"/>
        <v>Link</v>
      </c>
      <c r="M312" s="16" t="str">
        <f t="shared" si="32"/>
        <v/>
      </c>
      <c r="N312" s="4" t="s">
        <v>68</v>
      </c>
      <c r="O312" s="15" t="str">
        <f t="shared" si="33"/>
        <v>PDF</v>
      </c>
      <c r="P312" s="8" t="s">
        <v>69</v>
      </c>
      <c r="Q312" s="46" t="s">
        <v>13</v>
      </c>
      <c r="R312" s="46" t="s">
        <v>78</v>
      </c>
      <c r="S312" s="75" t="s">
        <v>156</v>
      </c>
      <c r="T312" s="15" t="str">
        <f t="shared" si="34"/>
        <v>PDF</v>
      </c>
      <c r="U312" s="8" t="s">
        <v>72</v>
      </c>
      <c r="V312" s="3" t="s">
        <v>13</v>
      </c>
      <c r="W312" s="46" t="s">
        <v>78</v>
      </c>
      <c r="Y312" s="51" t="str">
        <f t="shared" si="36"/>
        <v>Exclude</v>
      </c>
      <c r="Z312" s="26" t="str">
        <f t="shared" si="35"/>
        <v>3. Wrong setting</v>
      </c>
    </row>
    <row r="313" spans="1:26" x14ac:dyDescent="0.25">
      <c r="A313" s="21" t="s">
        <v>1484</v>
      </c>
      <c r="B313" s="22" t="s">
        <v>1485</v>
      </c>
      <c r="C313" s="22">
        <v>2022</v>
      </c>
      <c r="D313" s="22" t="s">
        <v>1486</v>
      </c>
      <c r="E313" s="22">
        <v>29</v>
      </c>
      <c r="F313" s="22">
        <v>4</v>
      </c>
      <c r="G313" s="22" t="s">
        <v>1487</v>
      </c>
      <c r="H313" s="22">
        <v>4205</v>
      </c>
      <c r="I313" s="22" t="s">
        <v>1488</v>
      </c>
      <c r="J313" s="24" t="str">
        <f t="shared" si="30"/>
        <v>{Zaini, 2022 #4205}</v>
      </c>
      <c r="K313" s="9" t="s">
        <v>67</v>
      </c>
      <c r="L313" s="15" t="str">
        <f t="shared" si="31"/>
        <v>Link</v>
      </c>
      <c r="M313" s="16" t="str">
        <f t="shared" si="32"/>
        <v/>
      </c>
      <c r="N313" s="4" t="s">
        <v>68</v>
      </c>
      <c r="O313" s="15" t="str">
        <f t="shared" si="33"/>
        <v>PDF</v>
      </c>
      <c r="P313" s="8" t="s">
        <v>69</v>
      </c>
      <c r="Q313" s="46" t="s">
        <v>13</v>
      </c>
      <c r="R313" s="46" t="s">
        <v>78</v>
      </c>
      <c r="S313" s="75" t="s">
        <v>36</v>
      </c>
      <c r="T313" s="15" t="str">
        <f t="shared" si="34"/>
        <v>PDF</v>
      </c>
      <c r="U313" s="8" t="s">
        <v>72</v>
      </c>
      <c r="V313" s="3" t="s">
        <v>13</v>
      </c>
      <c r="W313" s="46" t="s">
        <v>78</v>
      </c>
      <c r="Y313" s="51" t="str">
        <f t="shared" si="36"/>
        <v>Exclude</v>
      </c>
      <c r="Z313" s="26" t="str">
        <f t="shared" si="35"/>
        <v>3. Wrong setting</v>
      </c>
    </row>
    <row r="314" spans="1:26" x14ac:dyDescent="0.25">
      <c r="A314" s="21" t="s">
        <v>1489</v>
      </c>
      <c r="B314" s="22" t="s">
        <v>1490</v>
      </c>
      <c r="C314" s="22">
        <v>2023</v>
      </c>
      <c r="D314" s="22" t="s">
        <v>1491</v>
      </c>
      <c r="E314" s="22">
        <v>60</v>
      </c>
      <c r="F314" s="22">
        <v>4</v>
      </c>
      <c r="H314" s="22">
        <v>4206</v>
      </c>
      <c r="I314" s="22" t="s">
        <v>1492</v>
      </c>
      <c r="J314" s="24" t="str">
        <f t="shared" si="30"/>
        <v>{Zeng, 2023 #4206}</v>
      </c>
      <c r="K314" s="9" t="s">
        <v>67</v>
      </c>
      <c r="L314" s="15" t="str">
        <f t="shared" si="31"/>
        <v>Link</v>
      </c>
      <c r="M314" s="16" t="str">
        <f t="shared" si="32"/>
        <v/>
      </c>
      <c r="N314" s="4" t="s">
        <v>68</v>
      </c>
      <c r="O314" s="15" t="str">
        <f t="shared" si="33"/>
        <v>PDF</v>
      </c>
      <c r="P314" s="8" t="s">
        <v>69</v>
      </c>
      <c r="Q314" s="46" t="s">
        <v>11</v>
      </c>
      <c r="S314" s="75" t="s">
        <v>1399</v>
      </c>
      <c r="T314" s="15" t="str">
        <f t="shared" si="34"/>
        <v>PDF</v>
      </c>
      <c r="U314" s="8" t="s">
        <v>72</v>
      </c>
      <c r="V314" s="3" t="s">
        <v>11</v>
      </c>
      <c r="W314" s="46"/>
      <c r="Y314" s="51" t="str">
        <f t="shared" si="36"/>
        <v>Include</v>
      </c>
      <c r="Z314" s="26" t="str">
        <f t="shared" si="35"/>
        <v/>
      </c>
    </row>
    <row r="315" spans="1:26" x14ac:dyDescent="0.25">
      <c r="A315" s="21" t="s">
        <v>1493</v>
      </c>
      <c r="B315" s="22" t="s">
        <v>1494</v>
      </c>
      <c r="C315" s="22">
        <v>2019</v>
      </c>
      <c r="D315" s="22" t="s">
        <v>175</v>
      </c>
      <c r="E315" s="22">
        <v>16</v>
      </c>
      <c r="F315" s="22">
        <v>11</v>
      </c>
      <c r="H315" s="22">
        <v>4207</v>
      </c>
      <c r="I315" s="22" t="s">
        <v>1495</v>
      </c>
      <c r="J315" s="24" t="str">
        <f t="shared" si="30"/>
        <v>{Zewdie, 2019 #4207}</v>
      </c>
      <c r="K315" s="9" t="s">
        <v>67</v>
      </c>
      <c r="L315" s="15" t="str">
        <f t="shared" si="31"/>
        <v>Link</v>
      </c>
      <c r="M315" s="16" t="str">
        <f t="shared" si="32"/>
        <v/>
      </c>
      <c r="N315" s="4" t="s">
        <v>68</v>
      </c>
      <c r="O315" s="15" t="str">
        <f t="shared" si="33"/>
        <v>PDF</v>
      </c>
      <c r="P315" s="8" t="s">
        <v>69</v>
      </c>
      <c r="Q315" s="46" t="s">
        <v>13</v>
      </c>
      <c r="R315" s="46" t="s">
        <v>78</v>
      </c>
      <c r="S315" s="75" t="s">
        <v>612</v>
      </c>
      <c r="T315" s="15" t="str">
        <f t="shared" si="34"/>
        <v>PDF</v>
      </c>
      <c r="U315" s="8" t="s">
        <v>72</v>
      </c>
      <c r="V315" s="3" t="s">
        <v>13</v>
      </c>
      <c r="W315" s="46" t="s">
        <v>78</v>
      </c>
      <c r="Y315" s="51" t="str">
        <f t="shared" si="36"/>
        <v>Exclude</v>
      </c>
      <c r="Z315" s="26" t="str">
        <f t="shared" si="35"/>
        <v>3. Wrong setting</v>
      </c>
    </row>
    <row r="316" spans="1:26" x14ac:dyDescent="0.25">
      <c r="A316" s="21" t="s">
        <v>1496</v>
      </c>
      <c r="B316" s="22" t="s">
        <v>1497</v>
      </c>
      <c r="C316" s="22">
        <v>2022</v>
      </c>
      <c r="G316" s="22" t="s">
        <v>1498</v>
      </c>
      <c r="H316" s="22">
        <v>4210</v>
      </c>
      <c r="I316" s="22" t="s">
        <v>1499</v>
      </c>
      <c r="J316" s="24" t="str">
        <f t="shared" si="30"/>
        <v>{Zhang, 2022 #4210}</v>
      </c>
      <c r="K316" s="9" t="s">
        <v>67</v>
      </c>
      <c r="L316" s="15" t="str">
        <f t="shared" si="31"/>
        <v>Link</v>
      </c>
      <c r="M316" s="16" t="str">
        <f t="shared" si="32"/>
        <v/>
      </c>
      <c r="N316" s="4" t="s">
        <v>68</v>
      </c>
      <c r="O316" s="15" t="str">
        <f t="shared" si="33"/>
        <v>PDF</v>
      </c>
      <c r="P316" s="8" t="s">
        <v>69</v>
      </c>
      <c r="Q316" s="46" t="s">
        <v>11</v>
      </c>
      <c r="S316" s="75" t="s">
        <v>908</v>
      </c>
      <c r="T316" s="15" t="str">
        <f t="shared" si="34"/>
        <v>PDF</v>
      </c>
      <c r="U316" s="8" t="s">
        <v>72</v>
      </c>
      <c r="V316" s="3" t="s">
        <v>11</v>
      </c>
      <c r="W316" s="46"/>
      <c r="Y316" s="51" t="str">
        <f t="shared" si="36"/>
        <v>Include</v>
      </c>
      <c r="Z316" s="26" t="str">
        <f t="shared" si="35"/>
        <v/>
      </c>
    </row>
    <row r="317" spans="1:26" x14ac:dyDescent="0.25">
      <c r="A317" s="21" t="s">
        <v>1500</v>
      </c>
      <c r="B317" s="22" t="s">
        <v>1501</v>
      </c>
      <c r="C317" s="22">
        <v>2024</v>
      </c>
      <c r="D317" s="22" t="s">
        <v>1502</v>
      </c>
      <c r="E317" s="22">
        <v>47</v>
      </c>
      <c r="F317" s="22">
        <v>1</v>
      </c>
      <c r="G317" s="22" t="s">
        <v>1503</v>
      </c>
      <c r="H317" s="22">
        <v>4209</v>
      </c>
      <c r="I317" s="22" t="s">
        <v>1504</v>
      </c>
      <c r="J317" s="24" t="str">
        <f t="shared" si="30"/>
        <v>{Zhang, 2024 #4209}</v>
      </c>
      <c r="K317" s="9" t="s">
        <v>67</v>
      </c>
      <c r="L317" s="15" t="str">
        <f t="shared" si="31"/>
        <v>Link</v>
      </c>
      <c r="M317" s="16" t="str">
        <f t="shared" si="32"/>
        <v/>
      </c>
      <c r="N317" s="4" t="s">
        <v>68</v>
      </c>
      <c r="O317" s="15" t="str">
        <f t="shared" si="33"/>
        <v>PDF</v>
      </c>
      <c r="P317" s="8" t="s">
        <v>69</v>
      </c>
      <c r="Q317" s="46" t="s">
        <v>13</v>
      </c>
      <c r="R317" s="46" t="s">
        <v>78</v>
      </c>
      <c r="S317" s="75" t="s">
        <v>1505</v>
      </c>
      <c r="T317" s="15" t="str">
        <f t="shared" si="34"/>
        <v>PDF</v>
      </c>
      <c r="U317" s="8" t="s">
        <v>72</v>
      </c>
      <c r="V317" s="3" t="s">
        <v>13</v>
      </c>
      <c r="W317" s="46" t="s">
        <v>70</v>
      </c>
      <c r="Y317" s="51" t="str">
        <f t="shared" si="36"/>
        <v>Exclude</v>
      </c>
      <c r="Z317" s="26" t="str">
        <f t="shared" si="35"/>
        <v>3. Wrong setting</v>
      </c>
    </row>
    <row r="318" spans="1:26" x14ac:dyDescent="0.25">
      <c r="A318" s="21" t="s">
        <v>1506</v>
      </c>
      <c r="B318" s="22" t="s">
        <v>1507</v>
      </c>
      <c r="C318" s="22">
        <v>2025</v>
      </c>
      <c r="D318" s="22" t="s">
        <v>1508</v>
      </c>
      <c r="H318" s="22">
        <v>4208</v>
      </c>
      <c r="I318" s="22" t="s">
        <v>1509</v>
      </c>
      <c r="J318" s="24" t="str">
        <f t="shared" si="30"/>
        <v>{Zhang, 2025 #4208}</v>
      </c>
      <c r="K318" s="9" t="s">
        <v>67</v>
      </c>
      <c r="L318" s="15" t="str">
        <f t="shared" si="31"/>
        <v>Link</v>
      </c>
      <c r="M318" s="16" t="str">
        <f t="shared" si="32"/>
        <v/>
      </c>
      <c r="N318" s="4" t="s">
        <v>68</v>
      </c>
      <c r="O318" s="15" t="str">
        <f t="shared" si="33"/>
        <v>PDF</v>
      </c>
      <c r="P318" s="8" t="s">
        <v>69</v>
      </c>
      <c r="Q318" s="46" t="s">
        <v>13</v>
      </c>
      <c r="R318" s="46" t="s">
        <v>78</v>
      </c>
      <c r="S318" s="75" t="s">
        <v>1510</v>
      </c>
      <c r="T318" s="15" t="str">
        <f t="shared" si="34"/>
        <v>PDF</v>
      </c>
      <c r="U318" s="8" t="s">
        <v>72</v>
      </c>
      <c r="V318" s="3" t="s">
        <v>13</v>
      </c>
      <c r="W318" s="46" t="s">
        <v>78</v>
      </c>
      <c r="Y318" s="51" t="str">
        <f t="shared" si="36"/>
        <v>Exclude</v>
      </c>
      <c r="Z318" s="26" t="str">
        <f t="shared" si="35"/>
        <v>3. Wrong setting</v>
      </c>
    </row>
    <row r="319" spans="1:26" x14ac:dyDescent="0.25">
      <c r="A319" s="21" t="s">
        <v>1511</v>
      </c>
      <c r="B319" s="22" t="s">
        <v>1512</v>
      </c>
      <c r="C319" s="22">
        <v>2021</v>
      </c>
      <c r="D319" s="22" t="s">
        <v>1513</v>
      </c>
      <c r="E319" s="22">
        <v>12</v>
      </c>
      <c r="G319" s="22">
        <v>594031</v>
      </c>
      <c r="H319" s="22">
        <v>4212</v>
      </c>
      <c r="I319" s="22" t="s">
        <v>1514</v>
      </c>
      <c r="J319" s="24" t="str">
        <f t="shared" si="30"/>
        <v>{Zheng, 2021 #4212}</v>
      </c>
      <c r="K319" s="9" t="s">
        <v>67</v>
      </c>
      <c r="L319" s="15" t="str">
        <f t="shared" si="31"/>
        <v>Link</v>
      </c>
      <c r="M319" s="16" t="str">
        <f t="shared" si="32"/>
        <v/>
      </c>
      <c r="N319" s="4" t="s">
        <v>68</v>
      </c>
      <c r="O319" s="15" t="str">
        <f t="shared" si="33"/>
        <v>PDF</v>
      </c>
      <c r="P319" s="8" t="s">
        <v>69</v>
      </c>
      <c r="Q319" s="46" t="s">
        <v>13</v>
      </c>
      <c r="R319" s="46" t="s">
        <v>78</v>
      </c>
      <c r="S319" s="75" t="s">
        <v>1057</v>
      </c>
      <c r="T319" s="15" t="str">
        <f t="shared" si="34"/>
        <v>PDF</v>
      </c>
      <c r="U319" s="8" t="s">
        <v>72</v>
      </c>
      <c r="V319" s="3" t="s">
        <v>13</v>
      </c>
      <c r="W319" s="46" t="s">
        <v>78</v>
      </c>
      <c r="Y319" s="51" t="str">
        <f t="shared" si="36"/>
        <v>Exclude</v>
      </c>
      <c r="Z319" s="26" t="str">
        <f t="shared" si="35"/>
        <v>3. Wrong setting</v>
      </c>
    </row>
    <row r="320" spans="1:26" x14ac:dyDescent="0.25">
      <c r="A320" s="21" t="s">
        <v>1515</v>
      </c>
      <c r="B320" s="22" t="s">
        <v>1516</v>
      </c>
      <c r="C320" s="22">
        <v>2022</v>
      </c>
      <c r="D320" s="22" t="s">
        <v>1517</v>
      </c>
      <c r="E320" s="22">
        <v>31</v>
      </c>
      <c r="F320" s="22">
        <v>1</v>
      </c>
      <c r="G320" s="22" t="s">
        <v>1518</v>
      </c>
      <c r="H320" s="22">
        <v>4211</v>
      </c>
      <c r="I320" s="22" t="s">
        <v>1519</v>
      </c>
      <c r="J320" s="24" t="str">
        <f t="shared" si="30"/>
        <v>{Zheng, 2022 #4211}</v>
      </c>
      <c r="K320" s="9" t="s">
        <v>67</v>
      </c>
      <c r="L320" s="15" t="str">
        <f t="shared" si="31"/>
        <v>Link</v>
      </c>
      <c r="M320" s="16" t="str">
        <f t="shared" si="32"/>
        <v/>
      </c>
      <c r="N320" s="4" t="s">
        <v>68</v>
      </c>
      <c r="O320" s="15" t="str">
        <f t="shared" si="33"/>
        <v>PDF</v>
      </c>
      <c r="P320" s="8" t="s">
        <v>69</v>
      </c>
      <c r="Q320" s="46" t="s">
        <v>13</v>
      </c>
      <c r="R320" s="46" t="s">
        <v>78</v>
      </c>
      <c r="S320" s="75" t="s">
        <v>1057</v>
      </c>
      <c r="T320" s="15" t="str">
        <f t="shared" si="34"/>
        <v>PDF</v>
      </c>
      <c r="U320" s="8" t="s">
        <v>72</v>
      </c>
      <c r="V320" s="3" t="s">
        <v>13</v>
      </c>
      <c r="W320" s="46" t="s">
        <v>78</v>
      </c>
      <c r="Y320" s="51" t="str">
        <f t="shared" si="36"/>
        <v>Exclude</v>
      </c>
      <c r="Z320" s="26" t="str">
        <f t="shared" si="35"/>
        <v>3. Wrong setting</v>
      </c>
    </row>
    <row r="321" spans="1:26" x14ac:dyDescent="0.25">
      <c r="A321" s="21" t="s">
        <v>1520</v>
      </c>
      <c r="B321" s="22" t="s">
        <v>1521</v>
      </c>
      <c r="C321" s="22">
        <v>2024</v>
      </c>
      <c r="D321" s="22" t="s">
        <v>590</v>
      </c>
      <c r="E321" s="22">
        <v>935</v>
      </c>
      <c r="G321" s="22">
        <v>173430</v>
      </c>
      <c r="H321" s="22">
        <v>4213</v>
      </c>
      <c r="I321" s="22" t="s">
        <v>1522</v>
      </c>
      <c r="J321" s="24" t="str">
        <f t="shared" si="30"/>
        <v>{Zhong, 2024 #4213}</v>
      </c>
      <c r="K321" s="9" t="s">
        <v>67</v>
      </c>
      <c r="L321" s="15" t="str">
        <f t="shared" si="31"/>
        <v>Link</v>
      </c>
      <c r="M321" s="16" t="str">
        <f t="shared" si="32"/>
        <v/>
      </c>
      <c r="N321" s="4" t="s">
        <v>68</v>
      </c>
      <c r="O321" s="15" t="str">
        <f t="shared" si="33"/>
        <v>PDF</v>
      </c>
      <c r="P321" s="8" t="s">
        <v>69</v>
      </c>
      <c r="Q321" s="46" t="s">
        <v>13</v>
      </c>
      <c r="R321" s="46" t="s">
        <v>78</v>
      </c>
      <c r="S321" s="75" t="s">
        <v>612</v>
      </c>
      <c r="T321" s="15" t="str">
        <f t="shared" si="34"/>
        <v>PDF</v>
      </c>
      <c r="U321" s="8" t="s">
        <v>72</v>
      </c>
      <c r="V321" s="3" t="s">
        <v>13</v>
      </c>
      <c r="W321" s="46" t="s">
        <v>78</v>
      </c>
      <c r="Y321" s="51" t="str">
        <f t="shared" si="36"/>
        <v>Exclude</v>
      </c>
      <c r="Z321" s="26" t="str">
        <f t="shared" si="35"/>
        <v>3. Wrong setting</v>
      </c>
    </row>
  </sheetData>
  <sortState xmlns:xlrd2="http://schemas.microsoft.com/office/spreadsheetml/2017/richdata2" ref="A2:AA321">
    <sortCondition ref="J14:J321"/>
  </sortState>
  <conditionalFormatting sqref="K1:K1048576 M1:M1048576">
    <cfRule type="cellIs" dxfId="17" priority="55" operator="equal">
      <formula>"Yes"</formula>
    </cfRule>
    <cfRule type="cellIs" dxfId="16" priority="56" operator="equal">
      <formula>"No"</formula>
    </cfRule>
  </conditionalFormatting>
  <conditionalFormatting sqref="P1:P1048576 U1:U1048576">
    <cfRule type="cellIs" dxfId="15" priority="1" operator="equal">
      <formula>"GMT"</formula>
    </cfRule>
    <cfRule type="cellIs" dxfId="14" priority="2" operator="equal">
      <formula>"RE"</formula>
    </cfRule>
    <cfRule type="cellIs" dxfId="13" priority="3" operator="equal">
      <formula>"JK"</formula>
    </cfRule>
    <cfRule type="cellIs" dxfId="12" priority="4" operator="equal">
      <formula>"CT"</formula>
    </cfRule>
    <cfRule type="cellIs" dxfId="11" priority="5" operator="equal">
      <formula>"SH"</formula>
    </cfRule>
  </conditionalFormatting>
  <conditionalFormatting sqref="Q1:Q1048576 V1:V1048576 Y1:Y1048576">
    <cfRule type="cellIs" dxfId="10" priority="57" operator="equal">
      <formula>"Exclude"</formula>
    </cfRule>
    <cfRule type="cellIs" dxfId="9" priority="58" operator="equal">
      <formula>"Include"</formula>
    </cfRule>
  </conditionalFormatting>
  <conditionalFormatting sqref="Y1:Y1048576">
    <cfRule type="cellIs" dxfId="8" priority="79" operator="equal">
      <formula>"Check for supplement"</formula>
    </cfRule>
    <cfRule type="cellIs" dxfId="7" priority="111" operator="equal">
      <formula>"Consensus required"</formula>
    </cfRule>
    <cfRule type="cellIs" dxfId="6" priority="112" operator="equal">
      <formula>"Check required"</formula>
    </cfRule>
  </conditionalFormatting>
  <dataValidations count="1">
    <dataValidation type="list" allowBlank="1" sqref="R2:R1048576 W2:W1048576" xr:uid="{48C96C40-BFCA-4447-9CD0-2636C831933C}">
      <formula1>$AC$2:$AC$8</formula1>
    </dataValidation>
  </dataValidations>
  <hyperlinks>
    <hyperlink ref="I294" r:id="rId1" xr:uid="{03377A64-10B3-41F6-99F6-F4F4D773309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1CA1-9AD4-4EF8-B63E-354304A97B41}">
  <sheetPr>
    <tabColor theme="9" tint="-0.499984740745262"/>
  </sheetPr>
  <dimension ref="A1:T10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5" x14ac:dyDescent="0.25"/>
  <cols>
    <col min="1" max="1" width="26.28515625" style="37" customWidth="1"/>
    <col min="2" max="2" width="35.7109375" style="22" customWidth="1"/>
    <col min="3" max="3" width="5" style="22" bestFit="1" customWidth="1"/>
    <col min="4" max="7" width="5" style="38" customWidth="1"/>
    <col min="8" max="8" width="10.7109375" style="22" customWidth="1"/>
    <col min="9" max="9" width="4.28515625" style="22" bestFit="1" customWidth="1"/>
    <col min="10" max="10" width="17.85546875" style="39" bestFit="1" customWidth="1"/>
    <col min="11" max="11" width="5.7109375" style="77" bestFit="1" customWidth="1"/>
    <col min="12" max="12" width="5.7109375" style="16" bestFit="1" customWidth="1"/>
    <col min="13" max="13" width="23.28515625" style="27" bestFit="1" customWidth="1"/>
    <col min="14" max="14" width="23.28515625" style="82" customWidth="1"/>
    <col min="15" max="15" width="23.28515625" style="94" customWidth="1"/>
    <col min="16" max="16" width="45.28515625" style="100" customWidth="1"/>
  </cols>
  <sheetData>
    <row r="1" spans="1:20" s="1" customFormat="1" ht="15.75" thickBot="1" x14ac:dyDescent="0.3">
      <c r="A1" s="32" t="s">
        <v>39</v>
      </c>
      <c r="B1" s="33" t="s">
        <v>40</v>
      </c>
      <c r="C1" s="33" t="s">
        <v>41</v>
      </c>
      <c r="D1" s="34" t="s">
        <v>42</v>
      </c>
      <c r="E1" s="34" t="s">
        <v>43</v>
      </c>
      <c r="F1" s="34" t="s">
        <v>44</v>
      </c>
      <c r="G1" s="34" t="s">
        <v>45</v>
      </c>
      <c r="H1" s="33" t="s">
        <v>46</v>
      </c>
      <c r="I1" s="33" t="s">
        <v>47</v>
      </c>
      <c r="J1" s="35" t="s">
        <v>48</v>
      </c>
      <c r="K1" s="52" t="s">
        <v>1523</v>
      </c>
      <c r="L1" s="53" t="s">
        <v>1524</v>
      </c>
      <c r="M1" s="95" t="s">
        <v>1525</v>
      </c>
      <c r="N1" s="96" t="s">
        <v>1526</v>
      </c>
      <c r="O1" s="97" t="s">
        <v>1527</v>
      </c>
      <c r="P1" s="98" t="s">
        <v>59</v>
      </c>
      <c r="S1" s="1" t="s">
        <v>61</v>
      </c>
      <c r="T1" s="1" t="s">
        <v>62</v>
      </c>
    </row>
    <row r="2" spans="1:20" x14ac:dyDescent="0.25">
      <c r="A2" s="47" t="s">
        <v>81</v>
      </c>
      <c r="B2" s="36" t="s">
        <v>82</v>
      </c>
      <c r="C2" s="36">
        <v>2025</v>
      </c>
      <c r="D2" s="48" t="s">
        <v>83</v>
      </c>
      <c r="E2" s="48">
        <v>10</v>
      </c>
      <c r="F2" s="48"/>
      <c r="G2" s="48"/>
      <c r="H2" s="36">
        <v>3954</v>
      </c>
      <c r="I2" s="36" t="s">
        <v>84</v>
      </c>
      <c r="J2" s="80" t="s">
        <v>1535</v>
      </c>
      <c r="K2" s="54" t="str">
        <f t="shared" ref="K2:K33" si="0">IF(A2&lt;&gt;"",HYPERLINK(_xlfn.CONCAT(T$2,"\",IF(ISERROR(FIND(",",A2))=FALSE,LEFT(A2,FIND(",",A2)-1),A2),"-",C2,"-",H2,".pdf"),"PDF"),"")</f>
        <v>PDF</v>
      </c>
      <c r="L2" s="55" t="str">
        <f t="shared" ref="L2:L33" si="1">IF(A2&lt;&gt;"",HYPERLINK(_xlfn.CONCAT(T$4,"\",IF(ISERROR(FIND(",",A2))=FALSE,LEFT(A2,FIND(",",A2)-1),A2),"-",C2,"-",H2,".pdf"),"PDF"),"")</f>
        <v>PDF</v>
      </c>
      <c r="M2" s="40" t="s">
        <v>999</v>
      </c>
      <c r="N2" s="81" t="s">
        <v>1532</v>
      </c>
      <c r="O2" s="83" t="s">
        <v>1536</v>
      </c>
      <c r="P2" s="99"/>
      <c r="S2">
        <v>1</v>
      </c>
    </row>
    <row r="3" spans="1:20" x14ac:dyDescent="0.25">
      <c r="A3" s="41" t="s">
        <v>203</v>
      </c>
      <c r="B3" s="20" t="s">
        <v>204</v>
      </c>
      <c r="C3" s="20">
        <v>2024</v>
      </c>
      <c r="D3" s="42" t="s">
        <v>205</v>
      </c>
      <c r="E3" s="42">
        <v>15</v>
      </c>
      <c r="F3" s="42">
        <v>5</v>
      </c>
      <c r="G3" s="42"/>
      <c r="H3" s="20">
        <v>3973</v>
      </c>
      <c r="I3" s="20" t="s">
        <v>206</v>
      </c>
      <c r="J3" s="43" t="s">
        <v>1537</v>
      </c>
      <c r="K3" s="78" t="str">
        <f t="shared" si="0"/>
        <v>PDF</v>
      </c>
      <c r="L3" s="79" t="str">
        <f t="shared" si="1"/>
        <v>PDF</v>
      </c>
      <c r="M3" s="40" t="s">
        <v>999</v>
      </c>
      <c r="N3" s="81" t="s">
        <v>1529</v>
      </c>
      <c r="O3" s="83" t="s">
        <v>1538</v>
      </c>
      <c r="S3">
        <v>2</v>
      </c>
    </row>
    <row r="4" spans="1:20" x14ac:dyDescent="0.25">
      <c r="A4" s="41" t="s">
        <v>221</v>
      </c>
      <c r="B4" s="20" t="s">
        <v>222</v>
      </c>
      <c r="C4" s="20">
        <v>2020</v>
      </c>
      <c r="D4" s="42" t="s">
        <v>223</v>
      </c>
      <c r="E4" s="42">
        <v>46</v>
      </c>
      <c r="F4" s="42">
        <v>6</v>
      </c>
      <c r="G4" s="42" t="s">
        <v>224</v>
      </c>
      <c r="H4" s="20">
        <v>3976</v>
      </c>
      <c r="I4" s="20" t="s">
        <v>225</v>
      </c>
      <c r="J4" s="43" t="s">
        <v>1539</v>
      </c>
      <c r="K4" s="78" t="str">
        <f t="shared" si="0"/>
        <v>PDF</v>
      </c>
      <c r="L4" s="79" t="str">
        <f t="shared" si="1"/>
        <v>PDF</v>
      </c>
      <c r="M4" s="40" t="s">
        <v>999</v>
      </c>
      <c r="N4" s="81" t="s">
        <v>1532</v>
      </c>
      <c r="O4" s="83" t="s">
        <v>1538</v>
      </c>
    </row>
    <row r="5" spans="1:20" x14ac:dyDescent="0.25">
      <c r="A5" s="41" t="s">
        <v>279</v>
      </c>
      <c r="B5" s="20" t="s">
        <v>280</v>
      </c>
      <c r="C5" s="20">
        <v>2024</v>
      </c>
      <c r="D5" s="42" t="s">
        <v>281</v>
      </c>
      <c r="E5" s="42">
        <v>43</v>
      </c>
      <c r="F5" s="42">
        <v>6</v>
      </c>
      <c r="G5" s="42" t="s">
        <v>282</v>
      </c>
      <c r="H5" s="20">
        <v>3982</v>
      </c>
      <c r="I5" s="20" t="s">
        <v>283</v>
      </c>
      <c r="J5" s="43" t="s">
        <v>1540</v>
      </c>
      <c r="K5" s="78" t="str">
        <f t="shared" si="0"/>
        <v>PDF</v>
      </c>
      <c r="L5" s="79" t="str">
        <f t="shared" si="1"/>
        <v>PDF</v>
      </c>
      <c r="M5" s="40" t="s">
        <v>999</v>
      </c>
      <c r="N5" s="81" t="s">
        <v>1532</v>
      </c>
      <c r="O5" s="83" t="s">
        <v>1541</v>
      </c>
    </row>
    <row r="6" spans="1:20" x14ac:dyDescent="0.25">
      <c r="A6" s="41" t="s">
        <v>370</v>
      </c>
      <c r="B6" s="20" t="s">
        <v>371</v>
      </c>
      <c r="C6" s="20">
        <v>2025</v>
      </c>
      <c r="D6" s="42" t="s">
        <v>175</v>
      </c>
      <c r="E6" s="42">
        <v>22</v>
      </c>
      <c r="F6" s="42">
        <v>4</v>
      </c>
      <c r="G6" s="42"/>
      <c r="H6" s="20">
        <v>3999</v>
      </c>
      <c r="I6" s="20" t="s">
        <v>372</v>
      </c>
      <c r="J6" s="43" t="s">
        <v>1542</v>
      </c>
      <c r="K6" s="78" t="str">
        <f t="shared" si="0"/>
        <v>PDF</v>
      </c>
      <c r="L6" s="79" t="str">
        <f t="shared" si="1"/>
        <v>PDF</v>
      </c>
      <c r="M6" s="40" t="s">
        <v>999</v>
      </c>
      <c r="N6" s="81" t="s">
        <v>1529</v>
      </c>
      <c r="O6" s="83" t="s">
        <v>1533</v>
      </c>
    </row>
    <row r="7" spans="1:20" x14ac:dyDescent="0.25">
      <c r="A7" s="41" t="s">
        <v>397</v>
      </c>
      <c r="B7" s="20" t="s">
        <v>398</v>
      </c>
      <c r="C7" s="20">
        <v>2021</v>
      </c>
      <c r="D7" s="42" t="s">
        <v>399</v>
      </c>
      <c r="E7" s="42">
        <v>4</v>
      </c>
      <c r="F7" s="42">
        <v>3</v>
      </c>
      <c r="G7" s="42"/>
      <c r="H7" s="20">
        <v>4090</v>
      </c>
      <c r="I7" s="20" t="s">
        <v>400</v>
      </c>
      <c r="J7" s="43" t="s">
        <v>1543</v>
      </c>
      <c r="K7" s="78" t="str">
        <f t="shared" si="0"/>
        <v>PDF</v>
      </c>
      <c r="L7" s="79" t="str">
        <f t="shared" si="1"/>
        <v>PDF</v>
      </c>
      <c r="M7" s="40" t="s">
        <v>999</v>
      </c>
      <c r="N7" s="81" t="s">
        <v>1532</v>
      </c>
      <c r="O7" s="83" t="s">
        <v>1533</v>
      </c>
      <c r="P7" s="101"/>
    </row>
    <row r="8" spans="1:20" x14ac:dyDescent="0.25">
      <c r="A8" s="41" t="s">
        <v>529</v>
      </c>
      <c r="B8" s="20" t="s">
        <v>530</v>
      </c>
      <c r="C8" s="20">
        <v>2023</v>
      </c>
      <c r="D8" s="42" t="s">
        <v>531</v>
      </c>
      <c r="E8" s="42">
        <v>27</v>
      </c>
      <c r="F8" s="42">
        <v>2</v>
      </c>
      <c r="G8" s="42" t="s">
        <v>532</v>
      </c>
      <c r="H8" s="20">
        <v>4027</v>
      </c>
      <c r="I8" s="20" t="s">
        <v>533</v>
      </c>
      <c r="J8" s="43" t="s">
        <v>1545</v>
      </c>
      <c r="K8" s="78" t="str">
        <f t="shared" si="0"/>
        <v>PDF</v>
      </c>
      <c r="L8" s="79" t="str">
        <f t="shared" si="1"/>
        <v>PDF</v>
      </c>
      <c r="M8" s="40" t="s">
        <v>999</v>
      </c>
      <c r="N8" s="81" t="s">
        <v>1544</v>
      </c>
      <c r="O8" s="83" t="s">
        <v>1538</v>
      </c>
    </row>
    <row r="9" spans="1:20" x14ac:dyDescent="0.25">
      <c r="A9" s="41" t="s">
        <v>761</v>
      </c>
      <c r="B9" s="20" t="s">
        <v>762</v>
      </c>
      <c r="C9" s="20">
        <v>2025</v>
      </c>
      <c r="D9" s="42" t="s">
        <v>763</v>
      </c>
      <c r="E9" s="42">
        <v>39</v>
      </c>
      <c r="F9" s="42">
        <v>10</v>
      </c>
      <c r="G9" s="42" t="s">
        <v>764</v>
      </c>
      <c r="H9" s="20">
        <v>4070</v>
      </c>
      <c r="I9" s="20" t="s">
        <v>765</v>
      </c>
      <c r="J9" s="43" t="s">
        <v>1546</v>
      </c>
      <c r="K9" s="78" t="str">
        <f t="shared" si="0"/>
        <v>PDF</v>
      </c>
      <c r="L9" s="79" t="str">
        <f t="shared" si="1"/>
        <v>PDF</v>
      </c>
      <c r="M9" s="40" t="s">
        <v>999</v>
      </c>
      <c r="N9" s="81" t="s">
        <v>1547</v>
      </c>
      <c r="O9" s="83" t="s">
        <v>1548</v>
      </c>
    </row>
    <row r="10" spans="1:20" x14ac:dyDescent="0.25">
      <c r="A10" s="41" t="s">
        <v>819</v>
      </c>
      <c r="B10" s="20" t="s">
        <v>820</v>
      </c>
      <c r="C10" s="20">
        <v>2024</v>
      </c>
      <c r="D10" s="42" t="s">
        <v>194</v>
      </c>
      <c r="E10" s="42">
        <v>10</v>
      </c>
      <c r="F10" s="42"/>
      <c r="G10" s="42" t="s">
        <v>821</v>
      </c>
      <c r="H10" s="20">
        <v>4081</v>
      </c>
      <c r="I10" s="20" t="s">
        <v>822</v>
      </c>
      <c r="J10" s="43" t="s">
        <v>1549</v>
      </c>
      <c r="K10" s="56" t="str">
        <f t="shared" si="0"/>
        <v>PDF</v>
      </c>
      <c r="L10" s="57" t="str">
        <f t="shared" si="1"/>
        <v>PDF</v>
      </c>
      <c r="M10" s="40" t="s">
        <v>999</v>
      </c>
      <c r="N10" s="81" t="s">
        <v>1532</v>
      </c>
      <c r="O10" s="83" t="s">
        <v>1541</v>
      </c>
    </row>
    <row r="11" spans="1:20" x14ac:dyDescent="0.25">
      <c r="A11" s="41" t="s">
        <v>886</v>
      </c>
      <c r="B11" s="20" t="s">
        <v>887</v>
      </c>
      <c r="C11" s="20">
        <v>2023</v>
      </c>
      <c r="D11" s="42" t="s">
        <v>270</v>
      </c>
      <c r="E11" s="42">
        <v>25</v>
      </c>
      <c r="F11" s="42"/>
      <c r="G11" s="42" t="s">
        <v>888</v>
      </c>
      <c r="H11" s="20">
        <v>4096</v>
      </c>
      <c r="I11" s="20" t="s">
        <v>889</v>
      </c>
      <c r="J11" s="43" t="s">
        <v>1550</v>
      </c>
      <c r="K11" s="56" t="str">
        <f t="shared" si="0"/>
        <v>PDF</v>
      </c>
      <c r="L11" s="57" t="str">
        <f t="shared" si="1"/>
        <v>PDF</v>
      </c>
      <c r="M11" s="40" t="s">
        <v>999</v>
      </c>
      <c r="N11" s="81" t="s">
        <v>1544</v>
      </c>
      <c r="O11" s="83" t="s">
        <v>1551</v>
      </c>
    </row>
    <row r="12" spans="1:20" x14ac:dyDescent="0.25">
      <c r="A12" s="41" t="s">
        <v>953</v>
      </c>
      <c r="B12" s="20" t="s">
        <v>954</v>
      </c>
      <c r="C12" s="20">
        <v>2020</v>
      </c>
      <c r="D12" s="42" t="s">
        <v>950</v>
      </c>
      <c r="E12" s="42">
        <v>17</v>
      </c>
      <c r="F12" s="42">
        <v>3</v>
      </c>
      <c r="G12" s="42" t="s">
        <v>482</v>
      </c>
      <c r="H12" s="20">
        <v>4108</v>
      </c>
      <c r="I12" s="20" t="s">
        <v>955</v>
      </c>
      <c r="J12" s="43" t="s">
        <v>1552</v>
      </c>
      <c r="K12" s="56" t="str">
        <f t="shared" si="0"/>
        <v>PDF</v>
      </c>
      <c r="L12" s="57" t="str">
        <f t="shared" si="1"/>
        <v>PDF</v>
      </c>
      <c r="M12" s="40" t="s">
        <v>999</v>
      </c>
      <c r="N12" s="81" t="s">
        <v>1532</v>
      </c>
      <c r="O12" s="83" t="s">
        <v>1553</v>
      </c>
    </row>
    <row r="13" spans="1:20" x14ac:dyDescent="0.25">
      <c r="A13" s="41" t="s">
        <v>957</v>
      </c>
      <c r="B13" s="20" t="s">
        <v>958</v>
      </c>
      <c r="C13" s="20">
        <v>2023</v>
      </c>
      <c r="D13" s="42" t="s">
        <v>959</v>
      </c>
      <c r="E13" s="42">
        <v>3</v>
      </c>
      <c r="F13" s="42">
        <v>1</v>
      </c>
      <c r="G13" s="42" t="s">
        <v>960</v>
      </c>
      <c r="H13" s="20">
        <v>4109</v>
      </c>
      <c r="I13" s="20" t="s">
        <v>961</v>
      </c>
      <c r="J13" s="43" t="s">
        <v>1554</v>
      </c>
      <c r="K13" s="56" t="str">
        <f t="shared" si="0"/>
        <v>PDF</v>
      </c>
      <c r="L13" s="57" t="str">
        <f t="shared" si="1"/>
        <v>PDF</v>
      </c>
      <c r="M13" s="40" t="s">
        <v>999</v>
      </c>
      <c r="N13" s="81" t="s">
        <v>1532</v>
      </c>
      <c r="O13" s="83" t="s">
        <v>1541</v>
      </c>
    </row>
    <row r="14" spans="1:20" x14ac:dyDescent="0.25">
      <c r="A14" s="41" t="s">
        <v>994</v>
      </c>
      <c r="B14" s="20" t="s">
        <v>995</v>
      </c>
      <c r="C14" s="20">
        <v>2024</v>
      </c>
      <c r="D14" s="42" t="s">
        <v>996</v>
      </c>
      <c r="E14" s="42">
        <v>30</v>
      </c>
      <c r="F14" s="42">
        <v>4</v>
      </c>
      <c r="G14" s="42" t="s">
        <v>997</v>
      </c>
      <c r="H14" s="20">
        <v>4116</v>
      </c>
      <c r="I14" s="20" t="s">
        <v>998</v>
      </c>
      <c r="J14" s="43" t="s">
        <v>1555</v>
      </c>
      <c r="K14" s="56" t="str">
        <f t="shared" si="0"/>
        <v>PDF</v>
      </c>
      <c r="L14" s="57" t="str">
        <f t="shared" si="1"/>
        <v>PDF</v>
      </c>
      <c r="M14" s="40" t="s">
        <v>999</v>
      </c>
      <c r="N14" s="81" t="s">
        <v>1532</v>
      </c>
      <c r="O14" s="83" t="s">
        <v>1556</v>
      </c>
    </row>
    <row r="15" spans="1:20" x14ac:dyDescent="0.25">
      <c r="A15" s="41" t="s">
        <v>1220</v>
      </c>
      <c r="B15" s="20" t="s">
        <v>1221</v>
      </c>
      <c r="C15" s="20">
        <v>2025</v>
      </c>
      <c r="D15" s="42" t="s">
        <v>107</v>
      </c>
      <c r="E15" s="42">
        <v>25</v>
      </c>
      <c r="F15" s="42">
        <v>1</v>
      </c>
      <c r="G15" s="42">
        <v>2650</v>
      </c>
      <c r="H15" s="20">
        <v>4155</v>
      </c>
      <c r="I15" s="20" t="s">
        <v>1222</v>
      </c>
      <c r="J15" s="43" t="s">
        <v>1557</v>
      </c>
      <c r="K15" s="56" t="str">
        <f t="shared" si="0"/>
        <v>PDF</v>
      </c>
      <c r="L15" s="57" t="str">
        <f t="shared" si="1"/>
        <v>PDF</v>
      </c>
      <c r="M15" s="40" t="s">
        <v>999</v>
      </c>
      <c r="N15" s="81" t="s">
        <v>1544</v>
      </c>
      <c r="O15" s="83" t="s">
        <v>1558</v>
      </c>
    </row>
    <row r="16" spans="1:20" x14ac:dyDescent="0.25">
      <c r="A16" s="41" t="s">
        <v>1367</v>
      </c>
      <c r="B16" s="20" t="s">
        <v>1368</v>
      </c>
      <c r="C16" s="20">
        <v>2025</v>
      </c>
      <c r="D16" s="42" t="s">
        <v>270</v>
      </c>
      <c r="E16" s="42">
        <v>27</v>
      </c>
      <c r="F16" s="42"/>
      <c r="G16" s="42" t="s">
        <v>1369</v>
      </c>
      <c r="H16" s="20">
        <v>4182</v>
      </c>
      <c r="I16" s="20" t="s">
        <v>1370</v>
      </c>
      <c r="J16" s="43" t="s">
        <v>1559</v>
      </c>
      <c r="K16" s="56" t="str">
        <f t="shared" si="0"/>
        <v>PDF</v>
      </c>
      <c r="L16" s="57" t="str">
        <f t="shared" si="1"/>
        <v>PDF</v>
      </c>
      <c r="M16" s="40" t="s">
        <v>999</v>
      </c>
      <c r="N16" s="81" t="s">
        <v>1532</v>
      </c>
      <c r="O16" s="83" t="s">
        <v>1541</v>
      </c>
    </row>
    <row r="17" spans="1:16" x14ac:dyDescent="0.25">
      <c r="A17" s="41" t="s">
        <v>1396</v>
      </c>
      <c r="B17" s="20" t="s">
        <v>1397</v>
      </c>
      <c r="C17" s="20">
        <v>2025</v>
      </c>
      <c r="D17" s="42" t="s">
        <v>287</v>
      </c>
      <c r="E17" s="42">
        <v>13</v>
      </c>
      <c r="F17" s="42"/>
      <c r="G17" s="42">
        <v>1609749</v>
      </c>
      <c r="H17" s="20">
        <v>4187</v>
      </c>
      <c r="I17" s="20" t="s">
        <v>1398</v>
      </c>
      <c r="J17" s="43" t="s">
        <v>1560</v>
      </c>
      <c r="K17" s="56" t="str">
        <f t="shared" si="0"/>
        <v>PDF</v>
      </c>
      <c r="L17" s="57" t="str">
        <f t="shared" si="1"/>
        <v>PDF</v>
      </c>
      <c r="M17" s="40" t="s">
        <v>999</v>
      </c>
      <c r="N17" s="81" t="s">
        <v>1529</v>
      </c>
      <c r="O17" s="83" t="s">
        <v>1561</v>
      </c>
    </row>
    <row r="18" spans="1:16" x14ac:dyDescent="0.25">
      <c r="A18" s="41" t="s">
        <v>1476</v>
      </c>
      <c r="B18" s="20" t="s">
        <v>1477</v>
      </c>
      <c r="C18" s="20">
        <v>2025</v>
      </c>
      <c r="D18" s="42" t="s">
        <v>1478</v>
      </c>
      <c r="E18" s="42">
        <v>11</v>
      </c>
      <c r="F18" s="42"/>
      <c r="G18" s="42">
        <v>2.0552076251362E+16</v>
      </c>
      <c r="H18" s="20">
        <v>4203</v>
      </c>
      <c r="I18" s="20" t="s">
        <v>1479</v>
      </c>
      <c r="J18" s="43" t="s">
        <v>1562</v>
      </c>
      <c r="K18" s="56" t="str">
        <f t="shared" si="0"/>
        <v>PDF</v>
      </c>
      <c r="L18" s="57" t="str">
        <f t="shared" si="1"/>
        <v>PDF</v>
      </c>
      <c r="M18" s="40" t="s">
        <v>999</v>
      </c>
      <c r="N18" s="81" t="s">
        <v>1529</v>
      </c>
      <c r="O18" s="83" t="s">
        <v>1541</v>
      </c>
      <c r="P18" s="101"/>
    </row>
    <row r="19" spans="1:16" x14ac:dyDescent="0.25">
      <c r="A19" s="41" t="s">
        <v>1489</v>
      </c>
      <c r="B19" s="20" t="s">
        <v>1490</v>
      </c>
      <c r="C19" s="20">
        <v>2023</v>
      </c>
      <c r="D19" s="42" t="s">
        <v>1491</v>
      </c>
      <c r="E19" s="42">
        <v>60</v>
      </c>
      <c r="F19" s="42">
        <v>4</v>
      </c>
      <c r="G19" s="42"/>
      <c r="H19" s="20">
        <v>4206</v>
      </c>
      <c r="I19" s="20" t="s">
        <v>1492</v>
      </c>
      <c r="J19" s="43" t="s">
        <v>1563</v>
      </c>
      <c r="K19" s="56" t="str">
        <f t="shared" si="0"/>
        <v>PDF</v>
      </c>
      <c r="L19" s="57" t="str">
        <f t="shared" si="1"/>
        <v>PDF</v>
      </c>
      <c r="M19" s="40" t="s">
        <v>999</v>
      </c>
      <c r="N19" s="81" t="s">
        <v>1544</v>
      </c>
      <c r="O19" s="83" t="s">
        <v>1538</v>
      </c>
    </row>
    <row r="20" spans="1:16" x14ac:dyDescent="0.25">
      <c r="A20" s="41" t="s">
        <v>81</v>
      </c>
      <c r="B20" s="20" t="s">
        <v>82</v>
      </c>
      <c r="C20" s="20">
        <v>2025</v>
      </c>
      <c r="D20" s="42" t="s">
        <v>83</v>
      </c>
      <c r="E20" s="42">
        <v>10</v>
      </c>
      <c r="F20" s="42"/>
      <c r="G20" s="42"/>
      <c r="H20" s="20">
        <v>3954</v>
      </c>
      <c r="I20" s="20" t="s">
        <v>84</v>
      </c>
      <c r="J20" s="43" t="s">
        <v>1535</v>
      </c>
      <c r="K20" s="56" t="str">
        <f t="shared" si="0"/>
        <v>PDF</v>
      </c>
      <c r="L20" s="57" t="str">
        <f t="shared" si="1"/>
        <v>PDF</v>
      </c>
      <c r="M20" s="40" t="s">
        <v>1564</v>
      </c>
      <c r="N20" s="81" t="s">
        <v>1532</v>
      </c>
      <c r="O20" s="83" t="s">
        <v>1565</v>
      </c>
    </row>
    <row r="21" spans="1:16" x14ac:dyDescent="0.25">
      <c r="A21" s="41" t="s">
        <v>370</v>
      </c>
      <c r="B21" s="20" t="s">
        <v>371</v>
      </c>
      <c r="C21" s="20">
        <v>2025</v>
      </c>
      <c r="D21" s="42" t="s">
        <v>175</v>
      </c>
      <c r="E21" s="42">
        <v>22</v>
      </c>
      <c r="F21" s="42">
        <v>4</v>
      </c>
      <c r="G21" s="42"/>
      <c r="H21" s="20">
        <v>3999</v>
      </c>
      <c r="I21" s="20" t="s">
        <v>372</v>
      </c>
      <c r="J21" s="43" t="s">
        <v>1542</v>
      </c>
      <c r="K21" s="56" t="str">
        <f t="shared" si="0"/>
        <v>PDF</v>
      </c>
      <c r="L21" s="57" t="str">
        <f t="shared" si="1"/>
        <v>PDF</v>
      </c>
      <c r="M21" s="40" t="s">
        <v>1564</v>
      </c>
      <c r="N21" s="81" t="s">
        <v>1529</v>
      </c>
      <c r="O21" s="83" t="s">
        <v>1533</v>
      </c>
    </row>
    <row r="22" spans="1:16" x14ac:dyDescent="0.25">
      <c r="A22" s="41" t="s">
        <v>890</v>
      </c>
      <c r="B22" s="20" t="s">
        <v>891</v>
      </c>
      <c r="C22" s="20">
        <v>2025</v>
      </c>
      <c r="D22" s="42" t="s">
        <v>892</v>
      </c>
      <c r="E22" s="42"/>
      <c r="F22" s="42"/>
      <c r="G22" s="42">
        <v>1.52483992513209E+16</v>
      </c>
      <c r="H22" s="20">
        <v>4097</v>
      </c>
      <c r="I22" s="20" t="s">
        <v>893</v>
      </c>
      <c r="J22" s="43" t="s">
        <v>1566</v>
      </c>
      <c r="K22" s="56" t="str">
        <f t="shared" si="0"/>
        <v>PDF</v>
      </c>
      <c r="L22" s="57" t="str">
        <f t="shared" si="1"/>
        <v>PDF</v>
      </c>
      <c r="M22" s="40" t="s">
        <v>1564</v>
      </c>
      <c r="N22" s="81" t="s">
        <v>1532</v>
      </c>
      <c r="O22" s="83" t="s">
        <v>1533</v>
      </c>
    </row>
    <row r="23" spans="1:16" x14ac:dyDescent="0.25">
      <c r="A23" s="41" t="s">
        <v>121</v>
      </c>
      <c r="B23" s="20" t="s">
        <v>122</v>
      </c>
      <c r="C23" s="20">
        <v>2025</v>
      </c>
      <c r="D23" s="42" t="s">
        <v>123</v>
      </c>
      <c r="E23" s="42">
        <v>10</v>
      </c>
      <c r="F23" s="42">
        <v>3</v>
      </c>
      <c r="G23" s="42"/>
      <c r="H23" s="20">
        <v>4105</v>
      </c>
      <c r="I23" s="20" t="s">
        <v>124</v>
      </c>
      <c r="J23" s="43" t="s">
        <v>1568</v>
      </c>
      <c r="K23" s="56" t="str">
        <f t="shared" si="0"/>
        <v>PDF</v>
      </c>
      <c r="L23" s="57" t="str">
        <f t="shared" si="1"/>
        <v>PDF</v>
      </c>
      <c r="M23" s="40" t="s">
        <v>908</v>
      </c>
      <c r="N23" s="81" t="s">
        <v>1532</v>
      </c>
      <c r="O23" s="83" t="s">
        <v>1533</v>
      </c>
    </row>
    <row r="24" spans="1:16" x14ac:dyDescent="0.25">
      <c r="A24" s="41" t="s">
        <v>115</v>
      </c>
      <c r="B24" s="20" t="s">
        <v>116</v>
      </c>
      <c r="C24" s="20">
        <v>2024</v>
      </c>
      <c r="D24" s="42" t="s">
        <v>117</v>
      </c>
      <c r="E24" s="42">
        <v>231</v>
      </c>
      <c r="F24" s="42"/>
      <c r="G24" s="42" t="s">
        <v>118</v>
      </c>
      <c r="H24" s="20">
        <v>4106</v>
      </c>
      <c r="I24" s="20" t="s">
        <v>119</v>
      </c>
      <c r="J24" s="43" t="s">
        <v>1567</v>
      </c>
      <c r="K24" s="56" t="str">
        <f t="shared" si="0"/>
        <v>PDF</v>
      </c>
      <c r="L24" s="57" t="str">
        <f t="shared" si="1"/>
        <v>PDF</v>
      </c>
      <c r="M24" s="40" t="s">
        <v>908</v>
      </c>
      <c r="N24" s="81" t="s">
        <v>1532</v>
      </c>
      <c r="O24" s="83" t="s">
        <v>1530</v>
      </c>
    </row>
    <row r="25" spans="1:16" x14ac:dyDescent="0.25">
      <c r="A25" s="41" t="s">
        <v>217</v>
      </c>
      <c r="B25" s="20" t="s">
        <v>218</v>
      </c>
      <c r="C25" s="20">
        <v>2023</v>
      </c>
      <c r="D25" s="42" t="s">
        <v>194</v>
      </c>
      <c r="E25" s="42">
        <v>9</v>
      </c>
      <c r="F25" s="42"/>
      <c r="G25" s="42" t="s">
        <v>219</v>
      </c>
      <c r="H25" s="20">
        <v>4241</v>
      </c>
      <c r="I25" s="20" t="s">
        <v>220</v>
      </c>
      <c r="J25" s="43" t="s">
        <v>1569</v>
      </c>
      <c r="K25" s="56" t="str">
        <f t="shared" si="0"/>
        <v>PDF</v>
      </c>
      <c r="L25" s="57" t="str">
        <f t="shared" si="1"/>
        <v>PDF</v>
      </c>
      <c r="M25" s="40" t="s">
        <v>908</v>
      </c>
      <c r="N25" s="81" t="s">
        <v>1529</v>
      </c>
      <c r="O25" s="83" t="s">
        <v>1551</v>
      </c>
    </row>
    <row r="26" spans="1:16" x14ac:dyDescent="0.25">
      <c r="A26" s="41" t="s">
        <v>397</v>
      </c>
      <c r="B26" s="20" t="s">
        <v>398</v>
      </c>
      <c r="C26" s="20">
        <v>2021</v>
      </c>
      <c r="D26" s="42" t="s">
        <v>399</v>
      </c>
      <c r="E26" s="42">
        <v>4</v>
      </c>
      <c r="F26" s="42">
        <v>3</v>
      </c>
      <c r="G26" s="42"/>
      <c r="H26" s="20">
        <v>4090</v>
      </c>
      <c r="I26" s="20" t="s">
        <v>400</v>
      </c>
      <c r="J26" s="43" t="s">
        <v>1543</v>
      </c>
      <c r="K26" s="56" t="str">
        <f t="shared" si="0"/>
        <v>PDF</v>
      </c>
      <c r="L26" s="57" t="str">
        <f t="shared" si="1"/>
        <v>PDF</v>
      </c>
      <c r="M26" s="40" t="s">
        <v>908</v>
      </c>
      <c r="N26" s="81" t="s">
        <v>1532</v>
      </c>
      <c r="O26" s="83" t="s">
        <v>1533</v>
      </c>
      <c r="P26" s="101"/>
    </row>
    <row r="27" spans="1:16" x14ac:dyDescent="0.25">
      <c r="A27" s="41" t="s">
        <v>553</v>
      </c>
      <c r="B27" s="20" t="s">
        <v>554</v>
      </c>
      <c r="C27" s="20">
        <v>2022</v>
      </c>
      <c r="D27" s="42" t="s">
        <v>555</v>
      </c>
      <c r="E27" s="42">
        <v>40</v>
      </c>
      <c r="F27" s="42">
        <v>12</v>
      </c>
      <c r="G27" s="42" t="s">
        <v>556</v>
      </c>
      <c r="H27" s="20">
        <v>4032</v>
      </c>
      <c r="I27" s="20" t="s">
        <v>557</v>
      </c>
      <c r="J27" s="43" t="s">
        <v>1570</v>
      </c>
      <c r="K27" s="56" t="str">
        <f t="shared" si="0"/>
        <v>PDF</v>
      </c>
      <c r="L27" s="57" t="str">
        <f t="shared" si="1"/>
        <v>PDF</v>
      </c>
      <c r="M27" s="40" t="s">
        <v>908</v>
      </c>
      <c r="N27" s="81" t="s">
        <v>1532</v>
      </c>
      <c r="O27" s="83" t="s">
        <v>1533</v>
      </c>
    </row>
    <row r="28" spans="1:16" x14ac:dyDescent="0.25">
      <c r="A28" s="41" t="s">
        <v>904</v>
      </c>
      <c r="B28" s="20" t="s">
        <v>905</v>
      </c>
      <c r="C28" s="20">
        <v>2022</v>
      </c>
      <c r="D28" s="42" t="s">
        <v>323</v>
      </c>
      <c r="E28" s="42">
        <v>16</v>
      </c>
      <c r="F28" s="42">
        <v>4</v>
      </c>
      <c r="G28" s="42" t="s">
        <v>906</v>
      </c>
      <c r="H28" s="20">
        <v>4099</v>
      </c>
      <c r="I28" s="20" t="s">
        <v>907</v>
      </c>
      <c r="J28" s="43" t="s">
        <v>1571</v>
      </c>
      <c r="K28" s="56" t="str">
        <f t="shared" si="0"/>
        <v>PDF</v>
      </c>
      <c r="L28" s="57" t="str">
        <f t="shared" si="1"/>
        <v>PDF</v>
      </c>
      <c r="M28" s="40" t="s">
        <v>908</v>
      </c>
      <c r="N28" s="81" t="s">
        <v>1529</v>
      </c>
      <c r="O28" s="83" t="s">
        <v>1530</v>
      </c>
    </row>
    <row r="29" spans="1:16" x14ac:dyDescent="0.25">
      <c r="A29" s="41" t="s">
        <v>979</v>
      </c>
      <c r="B29" s="20" t="s">
        <v>980</v>
      </c>
      <c r="C29" s="20">
        <v>2023</v>
      </c>
      <c r="D29" s="42" t="s">
        <v>981</v>
      </c>
      <c r="E29" s="42">
        <v>9</v>
      </c>
      <c r="F29" s="42"/>
      <c r="G29" s="42" t="s">
        <v>982</v>
      </c>
      <c r="H29" s="20">
        <v>4113</v>
      </c>
      <c r="I29" s="20" t="s">
        <v>983</v>
      </c>
      <c r="J29" s="43" t="s">
        <v>1572</v>
      </c>
      <c r="K29" s="56" t="str">
        <f t="shared" si="0"/>
        <v>PDF</v>
      </c>
      <c r="L29" s="57" t="str">
        <f t="shared" si="1"/>
        <v>PDF</v>
      </c>
      <c r="M29" s="40" t="s">
        <v>908</v>
      </c>
      <c r="N29" s="81" t="s">
        <v>1544</v>
      </c>
      <c r="O29" s="83" t="s">
        <v>1573</v>
      </c>
    </row>
    <row r="30" spans="1:16" x14ac:dyDescent="0.25">
      <c r="A30" s="41" t="s">
        <v>1324</v>
      </c>
      <c r="B30" s="20" t="s">
        <v>1325</v>
      </c>
      <c r="C30" s="20">
        <v>2024</v>
      </c>
      <c r="D30" s="42" t="s">
        <v>107</v>
      </c>
      <c r="E30" s="42">
        <v>24</v>
      </c>
      <c r="F30" s="42">
        <v>1</v>
      </c>
      <c r="G30" s="42">
        <v>3203</v>
      </c>
      <c r="H30" s="20">
        <v>4174</v>
      </c>
      <c r="I30" s="20" t="s">
        <v>1326</v>
      </c>
      <c r="J30" s="43" t="s">
        <v>1574</v>
      </c>
      <c r="K30" s="56" t="str">
        <f t="shared" si="0"/>
        <v>PDF</v>
      </c>
      <c r="L30" s="57" t="str">
        <f t="shared" si="1"/>
        <v>PDF</v>
      </c>
      <c r="M30" s="40" t="s">
        <v>908</v>
      </c>
      <c r="N30" s="81" t="s">
        <v>1529</v>
      </c>
      <c r="O30" s="83" t="s">
        <v>1575</v>
      </c>
    </row>
    <row r="31" spans="1:16" x14ac:dyDescent="0.25">
      <c r="A31" s="41" t="s">
        <v>1455</v>
      </c>
      <c r="B31" s="20" t="s">
        <v>1456</v>
      </c>
      <c r="C31" s="20">
        <v>2023</v>
      </c>
      <c r="D31" s="42" t="s">
        <v>1457</v>
      </c>
      <c r="E31" s="42">
        <v>63</v>
      </c>
      <c r="F31" s="42">
        <v>2</v>
      </c>
      <c r="G31" s="42" t="s">
        <v>1458</v>
      </c>
      <c r="H31" s="20">
        <v>4198</v>
      </c>
      <c r="I31" s="20" t="s">
        <v>1459</v>
      </c>
      <c r="J31" s="43" t="s">
        <v>1576</v>
      </c>
      <c r="K31" s="56" t="str">
        <f t="shared" si="0"/>
        <v>PDF</v>
      </c>
      <c r="L31" s="57" t="str">
        <f t="shared" si="1"/>
        <v>PDF</v>
      </c>
      <c r="M31" s="40" t="s">
        <v>908</v>
      </c>
      <c r="N31" s="81" t="s">
        <v>1577</v>
      </c>
      <c r="O31" s="83" t="s">
        <v>1578</v>
      </c>
    </row>
    <row r="32" spans="1:16" x14ac:dyDescent="0.25">
      <c r="A32" s="41" t="s">
        <v>1496</v>
      </c>
      <c r="B32" s="20" t="s">
        <v>1497</v>
      </c>
      <c r="C32" s="20">
        <v>2022</v>
      </c>
      <c r="D32" s="42"/>
      <c r="E32" s="42"/>
      <c r="F32" s="42"/>
      <c r="G32" s="42" t="s">
        <v>1498</v>
      </c>
      <c r="H32" s="20">
        <v>4210</v>
      </c>
      <c r="I32" s="20" t="s">
        <v>1499</v>
      </c>
      <c r="J32" s="43" t="s">
        <v>1579</v>
      </c>
      <c r="K32" s="56" t="str">
        <f t="shared" si="0"/>
        <v>PDF</v>
      </c>
      <c r="L32" s="57" t="str">
        <f t="shared" si="1"/>
        <v>PDF</v>
      </c>
      <c r="M32" s="40" t="s">
        <v>908</v>
      </c>
      <c r="N32" s="81" t="s">
        <v>1532</v>
      </c>
      <c r="O32" s="83" t="s">
        <v>1533</v>
      </c>
    </row>
    <row r="33" spans="1:15" x14ac:dyDescent="0.25">
      <c r="A33" s="41" t="s">
        <v>221</v>
      </c>
      <c r="B33" s="20" t="s">
        <v>222</v>
      </c>
      <c r="C33" s="20">
        <v>2020</v>
      </c>
      <c r="D33" s="42" t="s">
        <v>223</v>
      </c>
      <c r="E33" s="42">
        <v>46</v>
      </c>
      <c r="F33" s="42">
        <v>6</v>
      </c>
      <c r="G33" s="42" t="s">
        <v>224</v>
      </c>
      <c r="H33" s="20">
        <v>3976</v>
      </c>
      <c r="I33" s="20" t="s">
        <v>225</v>
      </c>
      <c r="J33" s="43" t="s">
        <v>1539</v>
      </c>
      <c r="K33" s="56" t="str">
        <f t="shared" si="0"/>
        <v>PDF</v>
      </c>
      <c r="L33" s="57" t="str">
        <f t="shared" si="1"/>
        <v>PDF</v>
      </c>
      <c r="M33" s="40" t="s">
        <v>1580</v>
      </c>
      <c r="N33" s="81" t="s">
        <v>1532</v>
      </c>
      <c r="O33" s="83" t="s">
        <v>1538</v>
      </c>
    </row>
    <row r="34" spans="1:15" x14ac:dyDescent="0.25">
      <c r="A34" s="41" t="s">
        <v>352</v>
      </c>
      <c r="B34" s="20" t="s">
        <v>353</v>
      </c>
      <c r="C34" s="20">
        <v>2021</v>
      </c>
      <c r="D34" s="42" t="s">
        <v>354</v>
      </c>
      <c r="E34" s="42">
        <v>10</v>
      </c>
      <c r="F34" s="42">
        <v>1</v>
      </c>
      <c r="G34" s="42">
        <v>93</v>
      </c>
      <c r="H34" s="20">
        <v>3995</v>
      </c>
      <c r="I34" s="20" t="s">
        <v>355</v>
      </c>
      <c r="J34" s="43" t="s">
        <v>1581</v>
      </c>
      <c r="K34" s="56" t="str">
        <f t="shared" ref="K34:K65" si="2">IF(A34&lt;&gt;"",HYPERLINK(_xlfn.CONCAT(T$2,"\",IF(ISERROR(FIND(",",A34))=FALSE,LEFT(A34,FIND(",",A34)-1),A34),"-",C34,"-",H34,".pdf"),"PDF"),"")</f>
        <v>PDF</v>
      </c>
      <c r="L34" s="57" t="str">
        <f t="shared" ref="L34:L65" si="3">IF(A34&lt;&gt;"",HYPERLINK(_xlfn.CONCAT(T$4,"\",IF(ISERROR(FIND(",",A34))=FALSE,LEFT(A34,FIND(",",A34)-1),A34),"-",C34,"-",H34,".pdf"),"PDF"),"")</f>
        <v>PDF</v>
      </c>
      <c r="M34" s="40" t="s">
        <v>1580</v>
      </c>
      <c r="N34" s="81" t="s">
        <v>1544</v>
      </c>
      <c r="O34" s="83" t="s">
        <v>1582</v>
      </c>
    </row>
    <row r="35" spans="1:15" x14ac:dyDescent="0.25">
      <c r="A35" s="41" t="s">
        <v>492</v>
      </c>
      <c r="B35" s="20" t="s">
        <v>493</v>
      </c>
      <c r="C35" s="20">
        <v>2024</v>
      </c>
      <c r="D35" s="42" t="s">
        <v>323</v>
      </c>
      <c r="E35" s="42">
        <v>18</v>
      </c>
      <c r="F35" s="42"/>
      <c r="G35" s="42" t="s">
        <v>494</v>
      </c>
      <c r="H35" s="20">
        <v>4022</v>
      </c>
      <c r="I35" s="20" t="s">
        <v>495</v>
      </c>
      <c r="J35" s="43" t="s">
        <v>1583</v>
      </c>
      <c r="K35" s="56" t="str">
        <f t="shared" si="2"/>
        <v>PDF</v>
      </c>
      <c r="L35" s="57" t="str">
        <f t="shared" si="3"/>
        <v>PDF</v>
      </c>
      <c r="M35" s="40" t="s">
        <v>1580</v>
      </c>
      <c r="N35" s="81" t="s">
        <v>1544</v>
      </c>
      <c r="O35" s="83" t="s">
        <v>1538</v>
      </c>
    </row>
    <row r="36" spans="1:15" x14ac:dyDescent="0.25">
      <c r="A36" s="41" t="s">
        <v>651</v>
      </c>
      <c r="B36" s="20" t="s">
        <v>652</v>
      </c>
      <c r="C36" s="20">
        <v>2021</v>
      </c>
      <c r="D36" s="42" t="s">
        <v>653</v>
      </c>
      <c r="E36" s="42">
        <v>21</v>
      </c>
      <c r="F36" s="42">
        <v>1</v>
      </c>
      <c r="G36" s="42">
        <v>285</v>
      </c>
      <c r="H36" s="20">
        <v>4047</v>
      </c>
      <c r="I36" s="20" t="s">
        <v>654</v>
      </c>
      <c r="J36" s="43" t="s">
        <v>1584</v>
      </c>
      <c r="K36" s="56" t="str">
        <f t="shared" si="2"/>
        <v>PDF</v>
      </c>
      <c r="L36" s="57" t="str">
        <f t="shared" si="3"/>
        <v>PDF</v>
      </c>
      <c r="M36" s="40" t="s">
        <v>1580</v>
      </c>
      <c r="N36" s="81" t="s">
        <v>1585</v>
      </c>
      <c r="O36" s="83" t="s">
        <v>1530</v>
      </c>
    </row>
    <row r="37" spans="1:15" x14ac:dyDescent="0.25">
      <c r="A37" s="41" t="s">
        <v>722</v>
      </c>
      <c r="B37" s="20" t="s">
        <v>723</v>
      </c>
      <c r="C37" s="20">
        <v>2024</v>
      </c>
      <c r="D37" s="42" t="s">
        <v>724</v>
      </c>
      <c r="E37" s="42">
        <v>21</v>
      </c>
      <c r="F37" s="42"/>
      <c r="G37" s="42">
        <v>100575</v>
      </c>
      <c r="H37" s="20">
        <v>4063</v>
      </c>
      <c r="I37" s="20" t="s">
        <v>725</v>
      </c>
      <c r="J37" s="43" t="s">
        <v>1586</v>
      </c>
      <c r="K37" s="56" t="str">
        <f t="shared" si="2"/>
        <v>PDF</v>
      </c>
      <c r="L37" s="57" t="str">
        <f t="shared" si="3"/>
        <v>PDF</v>
      </c>
      <c r="M37" s="40" t="s">
        <v>1580</v>
      </c>
      <c r="N37" s="81" t="s">
        <v>1544</v>
      </c>
      <c r="O37" s="83" t="s">
        <v>1538</v>
      </c>
    </row>
    <row r="38" spans="1:15" x14ac:dyDescent="0.25">
      <c r="A38" s="41" t="s">
        <v>744</v>
      </c>
      <c r="B38" s="20" t="s">
        <v>745</v>
      </c>
      <c r="C38" s="20">
        <v>2022</v>
      </c>
      <c r="D38" s="42" t="s">
        <v>653</v>
      </c>
      <c r="E38" s="42">
        <v>22</v>
      </c>
      <c r="F38" s="42">
        <v>1</v>
      </c>
      <c r="G38" s="42">
        <v>167</v>
      </c>
      <c r="H38" s="20">
        <v>4066</v>
      </c>
      <c r="I38" s="20" t="s">
        <v>746</v>
      </c>
      <c r="J38" s="43" t="s">
        <v>1587</v>
      </c>
      <c r="K38" s="56" t="str">
        <f t="shared" si="2"/>
        <v>PDF</v>
      </c>
      <c r="L38" s="57" t="str">
        <f t="shared" si="3"/>
        <v>PDF</v>
      </c>
      <c r="M38" s="40" t="s">
        <v>1580</v>
      </c>
      <c r="N38" s="81" t="s">
        <v>1544</v>
      </c>
      <c r="O38" s="83" t="s">
        <v>1538</v>
      </c>
    </row>
    <row r="39" spans="1:15" x14ac:dyDescent="0.25">
      <c r="A39" s="41" t="s">
        <v>921</v>
      </c>
      <c r="B39" s="20" t="s">
        <v>922</v>
      </c>
      <c r="C39" s="20">
        <v>2024</v>
      </c>
      <c r="D39" s="42" t="s">
        <v>270</v>
      </c>
      <c r="E39" s="42">
        <v>26</v>
      </c>
      <c r="F39" s="42"/>
      <c r="G39" s="42" t="s">
        <v>923</v>
      </c>
      <c r="H39" s="20">
        <v>4101</v>
      </c>
      <c r="I39" s="20" t="s">
        <v>924</v>
      </c>
      <c r="J39" s="43" t="s">
        <v>1588</v>
      </c>
      <c r="K39" s="56" t="str">
        <f t="shared" si="2"/>
        <v>PDF</v>
      </c>
      <c r="L39" s="57" t="str">
        <f t="shared" si="3"/>
        <v>PDF</v>
      </c>
      <c r="M39" s="40" t="s">
        <v>1580</v>
      </c>
      <c r="N39" s="81" t="s">
        <v>1532</v>
      </c>
      <c r="O39" s="83" t="s">
        <v>1589</v>
      </c>
    </row>
    <row r="40" spans="1:15" x14ac:dyDescent="0.25">
      <c r="A40" s="41" t="s">
        <v>1252</v>
      </c>
      <c r="B40" s="20" t="s">
        <v>1256</v>
      </c>
      <c r="C40" s="20">
        <v>2025</v>
      </c>
      <c r="D40" s="42" t="s">
        <v>1257</v>
      </c>
      <c r="E40" s="42">
        <v>51</v>
      </c>
      <c r="F40" s="42">
        <v>3</v>
      </c>
      <c r="G40" s="42" t="s">
        <v>1258</v>
      </c>
      <c r="H40" s="20">
        <v>4218</v>
      </c>
      <c r="I40" s="20" t="s">
        <v>1259</v>
      </c>
      <c r="J40" s="43" t="s">
        <v>1590</v>
      </c>
      <c r="K40" s="56" t="str">
        <f t="shared" si="2"/>
        <v>PDF</v>
      </c>
      <c r="L40" s="57" t="str">
        <f t="shared" si="3"/>
        <v>PDF</v>
      </c>
      <c r="M40" s="40" t="s">
        <v>1580</v>
      </c>
      <c r="N40" s="81" t="s">
        <v>1544</v>
      </c>
      <c r="O40" s="83" t="s">
        <v>1591</v>
      </c>
    </row>
    <row r="41" spans="1:15" x14ac:dyDescent="0.25">
      <c r="A41" s="41" t="s">
        <v>127</v>
      </c>
      <c r="B41" s="20" t="s">
        <v>128</v>
      </c>
      <c r="C41" s="20">
        <v>2024</v>
      </c>
      <c r="D41" s="42" t="s">
        <v>129</v>
      </c>
      <c r="E41" s="42">
        <v>8</v>
      </c>
      <c r="F41" s="42">
        <v>12</v>
      </c>
      <c r="G41" s="42" t="s">
        <v>130</v>
      </c>
      <c r="H41" s="20">
        <v>3960</v>
      </c>
      <c r="I41" s="20" t="s">
        <v>131</v>
      </c>
      <c r="J41" s="43" t="s">
        <v>1592</v>
      </c>
      <c r="K41" s="56" t="str">
        <f t="shared" si="2"/>
        <v>PDF</v>
      </c>
      <c r="L41" s="57" t="str">
        <f t="shared" si="3"/>
        <v>PDF</v>
      </c>
      <c r="M41" s="40" t="s">
        <v>1593</v>
      </c>
      <c r="N41" s="81" t="s">
        <v>1544</v>
      </c>
      <c r="O41" s="83" t="s">
        <v>1594</v>
      </c>
    </row>
    <row r="42" spans="1:15" x14ac:dyDescent="0.25">
      <c r="A42" s="41" t="s">
        <v>137</v>
      </c>
      <c r="B42" s="20" t="s">
        <v>138</v>
      </c>
      <c r="C42" s="20">
        <v>2025</v>
      </c>
      <c r="D42" s="42" t="s">
        <v>139</v>
      </c>
      <c r="E42" s="42">
        <v>11</v>
      </c>
      <c r="F42" s="42">
        <v>2</v>
      </c>
      <c r="G42" s="42" t="s">
        <v>140</v>
      </c>
      <c r="H42" s="20">
        <v>3961</v>
      </c>
      <c r="I42" s="20" t="s">
        <v>141</v>
      </c>
      <c r="J42" s="43" t="s">
        <v>1595</v>
      </c>
      <c r="K42" s="56" t="str">
        <f t="shared" si="2"/>
        <v>PDF</v>
      </c>
      <c r="L42" s="57" t="str">
        <f t="shared" si="3"/>
        <v>PDF</v>
      </c>
      <c r="M42" s="40" t="s">
        <v>1593</v>
      </c>
      <c r="N42" s="81" t="s">
        <v>1544</v>
      </c>
      <c r="O42" s="83" t="s">
        <v>1594</v>
      </c>
    </row>
    <row r="43" spans="1:15" x14ac:dyDescent="0.25">
      <c r="A43" s="41" t="s">
        <v>214</v>
      </c>
      <c r="B43" s="20" t="s">
        <v>215</v>
      </c>
      <c r="C43" s="20">
        <v>2024</v>
      </c>
      <c r="D43" s="42" t="s">
        <v>112</v>
      </c>
      <c r="E43" s="42">
        <v>11</v>
      </c>
      <c r="F43" s="42">
        <v>6</v>
      </c>
      <c r="G43" s="42"/>
      <c r="H43" s="20">
        <v>3975</v>
      </c>
      <c r="I43" s="20" t="s">
        <v>216</v>
      </c>
      <c r="J43" s="43" t="s">
        <v>1596</v>
      </c>
      <c r="K43" s="56" t="str">
        <f t="shared" si="2"/>
        <v>PDF</v>
      </c>
      <c r="L43" s="57" t="str">
        <f t="shared" si="3"/>
        <v>PDF</v>
      </c>
      <c r="M43" s="40" t="s">
        <v>1593</v>
      </c>
      <c r="N43" s="81" t="s">
        <v>1544</v>
      </c>
      <c r="O43" s="83" t="s">
        <v>1558</v>
      </c>
    </row>
    <row r="44" spans="1:15" x14ac:dyDescent="0.25">
      <c r="A44" s="41" t="s">
        <v>418</v>
      </c>
      <c r="B44" s="20" t="s">
        <v>419</v>
      </c>
      <c r="C44" s="20">
        <v>2025</v>
      </c>
      <c r="D44" s="42" t="s">
        <v>420</v>
      </c>
      <c r="E44" s="42">
        <v>56</v>
      </c>
      <c r="F44" s="42"/>
      <c r="G44" s="42">
        <v>100627</v>
      </c>
      <c r="H44" s="20">
        <v>4008</v>
      </c>
      <c r="I44" s="20" t="s">
        <v>421</v>
      </c>
      <c r="J44" s="43" t="s">
        <v>1597</v>
      </c>
      <c r="K44" s="56" t="str">
        <f t="shared" si="2"/>
        <v>PDF</v>
      </c>
      <c r="L44" s="57" t="str">
        <f t="shared" si="3"/>
        <v>PDF</v>
      </c>
      <c r="M44" s="40" t="s">
        <v>1593</v>
      </c>
      <c r="N44" s="81" t="s">
        <v>1544</v>
      </c>
      <c r="O44" s="83" t="s">
        <v>1530</v>
      </c>
    </row>
    <row r="45" spans="1:15" x14ac:dyDescent="0.25">
      <c r="A45" s="41" t="s">
        <v>496</v>
      </c>
      <c r="B45" s="20" t="s">
        <v>497</v>
      </c>
      <c r="C45" s="20">
        <v>2024</v>
      </c>
      <c r="D45" s="42" t="s">
        <v>498</v>
      </c>
      <c r="E45" s="42">
        <v>16</v>
      </c>
      <c r="F45" s="42"/>
      <c r="G45" s="42" t="s">
        <v>499</v>
      </c>
      <c r="H45" s="20">
        <v>4276</v>
      </c>
      <c r="I45" s="20" t="s">
        <v>500</v>
      </c>
      <c r="J45" s="43" t="s">
        <v>1598</v>
      </c>
      <c r="K45" s="56" t="str">
        <f t="shared" si="2"/>
        <v>PDF</v>
      </c>
      <c r="L45" s="57" t="str">
        <f t="shared" si="3"/>
        <v>PDF</v>
      </c>
      <c r="M45" s="40" t="s">
        <v>1593</v>
      </c>
      <c r="N45" s="81" t="s">
        <v>1529</v>
      </c>
      <c r="O45" s="83" t="s">
        <v>1530</v>
      </c>
    </row>
    <row r="46" spans="1:15" x14ac:dyDescent="0.25">
      <c r="A46" s="41" t="s">
        <v>539</v>
      </c>
      <c r="B46" s="20" t="s">
        <v>540</v>
      </c>
      <c r="C46" s="20">
        <v>2025</v>
      </c>
      <c r="D46" s="42" t="s">
        <v>65</v>
      </c>
      <c r="E46" s="42">
        <v>15</v>
      </c>
      <c r="F46" s="42">
        <v>1</v>
      </c>
      <c r="G46" s="42">
        <v>29137</v>
      </c>
      <c r="H46" s="20">
        <v>4029</v>
      </c>
      <c r="I46" s="20" t="s">
        <v>541</v>
      </c>
      <c r="J46" s="43" t="s">
        <v>1599</v>
      </c>
      <c r="K46" s="56" t="str">
        <f t="shared" si="2"/>
        <v>PDF</v>
      </c>
      <c r="L46" s="57" t="str">
        <f t="shared" si="3"/>
        <v>PDF</v>
      </c>
      <c r="M46" s="40" t="s">
        <v>1593</v>
      </c>
      <c r="N46" s="81" t="s">
        <v>1544</v>
      </c>
      <c r="O46" s="83" t="s">
        <v>1558</v>
      </c>
    </row>
    <row r="47" spans="1:15" x14ac:dyDescent="0.25">
      <c r="A47" s="41" t="s">
        <v>558</v>
      </c>
      <c r="B47" s="20" t="s">
        <v>559</v>
      </c>
      <c r="C47" s="20">
        <v>2024</v>
      </c>
      <c r="D47" s="42" t="s">
        <v>560</v>
      </c>
      <c r="E47" s="42">
        <v>316</v>
      </c>
      <c r="F47" s="42"/>
      <c r="G47" s="42" t="s">
        <v>561</v>
      </c>
      <c r="H47" s="20">
        <v>4033</v>
      </c>
      <c r="I47" s="20" t="s">
        <v>562</v>
      </c>
      <c r="J47" s="43" t="s">
        <v>1600</v>
      </c>
      <c r="K47" s="56" t="str">
        <f t="shared" si="2"/>
        <v>PDF</v>
      </c>
      <c r="L47" s="57" t="str">
        <f t="shared" si="3"/>
        <v>PDF</v>
      </c>
      <c r="M47" s="40" t="s">
        <v>1593</v>
      </c>
      <c r="N47" s="81" t="s">
        <v>1544</v>
      </c>
      <c r="O47" s="83" t="s">
        <v>1530</v>
      </c>
    </row>
    <row r="48" spans="1:15" x14ac:dyDescent="0.25">
      <c r="A48" s="41" t="s">
        <v>1151</v>
      </c>
      <c r="B48" s="20" t="s">
        <v>1152</v>
      </c>
      <c r="C48" s="20">
        <v>2025</v>
      </c>
      <c r="D48" s="42" t="s">
        <v>759</v>
      </c>
      <c r="E48" s="42">
        <v>24</v>
      </c>
      <c r="F48" s="42">
        <v>1</v>
      </c>
      <c r="G48" s="42">
        <v>6</v>
      </c>
      <c r="H48" s="20">
        <v>4144</v>
      </c>
      <c r="I48" s="20" t="s">
        <v>1153</v>
      </c>
      <c r="J48" s="43" t="s">
        <v>1601</v>
      </c>
      <c r="K48" s="56" t="str">
        <f t="shared" si="2"/>
        <v>PDF</v>
      </c>
      <c r="L48" s="57" t="str">
        <f t="shared" si="3"/>
        <v>PDF</v>
      </c>
      <c r="M48" s="40" t="s">
        <v>1593</v>
      </c>
      <c r="N48" s="81" t="s">
        <v>1532</v>
      </c>
      <c r="O48" s="83" t="s">
        <v>1589</v>
      </c>
    </row>
    <row r="49" spans="1:16" x14ac:dyDescent="0.25">
      <c r="A49" s="41" t="s">
        <v>1274</v>
      </c>
      <c r="B49" s="20" t="s">
        <v>1275</v>
      </c>
      <c r="C49" s="20">
        <v>2022</v>
      </c>
      <c r="D49" s="42" t="s">
        <v>1276</v>
      </c>
      <c r="E49" s="42">
        <v>36</v>
      </c>
      <c r="F49" s="42">
        <v>3</v>
      </c>
      <c r="G49" s="42" t="s">
        <v>1277</v>
      </c>
      <c r="H49" s="20">
        <v>4166</v>
      </c>
      <c r="I49" s="20" t="s">
        <v>1278</v>
      </c>
      <c r="J49" s="43" t="s">
        <v>1602</v>
      </c>
      <c r="K49" s="56" t="str">
        <f t="shared" si="2"/>
        <v>PDF</v>
      </c>
      <c r="L49" s="57" t="str">
        <f t="shared" si="3"/>
        <v>PDF</v>
      </c>
      <c r="M49" s="40" t="s">
        <v>1593</v>
      </c>
      <c r="N49" s="81" t="s">
        <v>1544</v>
      </c>
      <c r="O49" s="83" t="s">
        <v>1530</v>
      </c>
    </row>
    <row r="50" spans="1:16" x14ac:dyDescent="0.25">
      <c r="A50" s="41" t="s">
        <v>1279</v>
      </c>
      <c r="B50" s="20" t="s">
        <v>1280</v>
      </c>
      <c r="C50" s="20">
        <v>2025</v>
      </c>
      <c r="D50" s="42" t="s">
        <v>1281</v>
      </c>
      <c r="E50" s="42">
        <v>18</v>
      </c>
      <c r="F50" s="42">
        <v>1</v>
      </c>
      <c r="G50" s="42">
        <v>109</v>
      </c>
      <c r="H50" s="20">
        <v>4167</v>
      </c>
      <c r="I50" s="20" t="s">
        <v>1282</v>
      </c>
      <c r="J50" s="43" t="s">
        <v>1603</v>
      </c>
      <c r="K50" s="56" t="str">
        <f t="shared" si="2"/>
        <v>PDF</v>
      </c>
      <c r="L50" s="57" t="str">
        <f t="shared" si="3"/>
        <v>PDF</v>
      </c>
      <c r="M50" s="40" t="s">
        <v>1593</v>
      </c>
      <c r="N50" s="81" t="s">
        <v>1544</v>
      </c>
      <c r="O50" s="83" t="s">
        <v>1530</v>
      </c>
    </row>
    <row r="51" spans="1:16" x14ac:dyDescent="0.25">
      <c r="A51" s="41" t="s">
        <v>1363</v>
      </c>
      <c r="B51" s="20" t="s">
        <v>1364</v>
      </c>
      <c r="C51" s="20">
        <v>2023</v>
      </c>
      <c r="D51" s="42" t="s">
        <v>981</v>
      </c>
      <c r="E51" s="42">
        <v>9</v>
      </c>
      <c r="F51" s="42"/>
      <c r="G51" s="42" t="s">
        <v>1365</v>
      </c>
      <c r="H51" s="20">
        <v>4409</v>
      </c>
      <c r="I51" s="20" t="s">
        <v>1366</v>
      </c>
      <c r="J51" s="43" t="s">
        <v>1604</v>
      </c>
      <c r="K51" s="56" t="str">
        <f t="shared" si="2"/>
        <v>PDF</v>
      </c>
      <c r="L51" s="57" t="str">
        <f t="shared" si="3"/>
        <v>PDF</v>
      </c>
      <c r="M51" s="40" t="s">
        <v>1593</v>
      </c>
      <c r="N51" s="81" t="s">
        <v>1544</v>
      </c>
      <c r="O51" s="83" t="s">
        <v>1605</v>
      </c>
    </row>
    <row r="52" spans="1:16" x14ac:dyDescent="0.25">
      <c r="A52" s="41" t="s">
        <v>1464</v>
      </c>
      <c r="B52" s="20" t="s">
        <v>1465</v>
      </c>
      <c r="C52" s="20">
        <v>2021</v>
      </c>
      <c r="D52" s="42" t="s">
        <v>1466</v>
      </c>
      <c r="E52" s="42">
        <v>9</v>
      </c>
      <c r="F52" s="42">
        <v>5</v>
      </c>
      <c r="G52" s="42"/>
      <c r="H52" s="20">
        <v>4201</v>
      </c>
      <c r="I52" s="20" t="s">
        <v>1467</v>
      </c>
      <c r="J52" s="43" t="s">
        <v>1606</v>
      </c>
      <c r="K52" s="56" t="str">
        <f t="shared" si="2"/>
        <v>PDF</v>
      </c>
      <c r="L52" s="57" t="str">
        <f t="shared" si="3"/>
        <v>PDF</v>
      </c>
      <c r="M52" s="40" t="s">
        <v>1593</v>
      </c>
      <c r="N52" s="81" t="s">
        <v>1544</v>
      </c>
      <c r="O52" s="83" t="s">
        <v>1530</v>
      </c>
    </row>
    <row r="53" spans="1:16" x14ac:dyDescent="0.25">
      <c r="A53" s="41" t="s">
        <v>81</v>
      </c>
      <c r="B53" s="20" t="s">
        <v>82</v>
      </c>
      <c r="C53" s="20">
        <v>2025</v>
      </c>
      <c r="D53" s="42" t="s">
        <v>83</v>
      </c>
      <c r="E53" s="42">
        <v>10</v>
      </c>
      <c r="F53" s="42"/>
      <c r="G53" s="42"/>
      <c r="H53" s="20">
        <v>3954</v>
      </c>
      <c r="I53" s="20" t="s">
        <v>84</v>
      </c>
      <c r="J53" s="43" t="s">
        <v>1535</v>
      </c>
      <c r="K53" s="56" t="str">
        <f t="shared" si="2"/>
        <v>PDF</v>
      </c>
      <c r="L53" s="57" t="str">
        <f t="shared" si="3"/>
        <v>PDF</v>
      </c>
      <c r="M53" s="40" t="s">
        <v>1607</v>
      </c>
      <c r="N53" s="81" t="s">
        <v>1532</v>
      </c>
      <c r="O53" s="83" t="s">
        <v>1533</v>
      </c>
    </row>
    <row r="54" spans="1:16" x14ac:dyDescent="0.25">
      <c r="A54" s="41" t="s">
        <v>148</v>
      </c>
      <c r="B54" s="20" t="s">
        <v>149</v>
      </c>
      <c r="C54" s="20">
        <v>2022</v>
      </c>
      <c r="D54" s="42" t="s">
        <v>150</v>
      </c>
      <c r="E54" s="42">
        <v>15</v>
      </c>
      <c r="F54" s="42"/>
      <c r="G54" s="42" t="s">
        <v>151</v>
      </c>
      <c r="H54" s="20">
        <v>3964</v>
      </c>
      <c r="I54" s="20" t="s">
        <v>152</v>
      </c>
      <c r="J54" s="43" t="s">
        <v>1608</v>
      </c>
      <c r="K54" s="56" t="str">
        <f t="shared" si="2"/>
        <v>PDF</v>
      </c>
      <c r="L54" s="57" t="str">
        <f t="shared" si="3"/>
        <v>PDF</v>
      </c>
      <c r="M54" s="40" t="s">
        <v>1607</v>
      </c>
      <c r="N54" s="81" t="s">
        <v>1529</v>
      </c>
      <c r="O54" s="83" t="s">
        <v>1609</v>
      </c>
    </row>
    <row r="55" spans="1:16" x14ac:dyDescent="0.25">
      <c r="A55" s="41" t="s">
        <v>163</v>
      </c>
      <c r="B55" s="20" t="s">
        <v>164</v>
      </c>
      <c r="C55" s="20">
        <v>2023</v>
      </c>
      <c r="D55" s="42" t="s">
        <v>165</v>
      </c>
      <c r="E55" s="42">
        <v>15</v>
      </c>
      <c r="F55" s="42">
        <v>19</v>
      </c>
      <c r="G55" s="42">
        <v>4285</v>
      </c>
      <c r="H55" s="20">
        <v>3966</v>
      </c>
      <c r="I55" s="20" t="s">
        <v>166</v>
      </c>
      <c r="J55" s="43" t="s">
        <v>1610</v>
      </c>
      <c r="K55" s="56" t="str">
        <f t="shared" si="2"/>
        <v>PDF</v>
      </c>
      <c r="L55" s="57" t="str">
        <f t="shared" si="3"/>
        <v>PDF</v>
      </c>
      <c r="M55" s="40" t="s">
        <v>1607</v>
      </c>
      <c r="N55" s="81" t="s">
        <v>1532</v>
      </c>
      <c r="O55" s="83" t="s">
        <v>1530</v>
      </c>
      <c r="P55" s="102"/>
    </row>
    <row r="56" spans="1:16" x14ac:dyDescent="0.25">
      <c r="A56" s="41" t="s">
        <v>173</v>
      </c>
      <c r="B56" s="20" t="s">
        <v>174</v>
      </c>
      <c r="C56" s="20">
        <v>2020</v>
      </c>
      <c r="D56" s="42" t="s">
        <v>175</v>
      </c>
      <c r="E56" s="42">
        <v>17</v>
      </c>
      <c r="F56" s="42">
        <v>11</v>
      </c>
      <c r="G56" s="42"/>
      <c r="H56" s="20">
        <v>4235</v>
      </c>
      <c r="I56" s="20" t="s">
        <v>176</v>
      </c>
      <c r="J56" s="43" t="s">
        <v>1528</v>
      </c>
      <c r="K56" s="56" t="str">
        <f t="shared" si="2"/>
        <v>PDF</v>
      </c>
      <c r="L56" s="57" t="str">
        <f t="shared" si="3"/>
        <v>PDF</v>
      </c>
      <c r="M56" s="40" t="s">
        <v>1607</v>
      </c>
      <c r="N56" s="81" t="s">
        <v>1529</v>
      </c>
      <c r="O56" s="83" t="s">
        <v>1530</v>
      </c>
    </row>
    <row r="57" spans="1:16" x14ac:dyDescent="0.25">
      <c r="A57" s="41" t="s">
        <v>208</v>
      </c>
      <c r="B57" s="20" t="s">
        <v>209</v>
      </c>
      <c r="C57" s="20">
        <v>2024</v>
      </c>
      <c r="D57" s="42" t="s">
        <v>210</v>
      </c>
      <c r="E57" s="42">
        <v>46</v>
      </c>
      <c r="F57" s="42">
        <v>2</v>
      </c>
      <c r="G57" s="42" t="s">
        <v>211</v>
      </c>
      <c r="H57" s="20">
        <v>3974</v>
      </c>
      <c r="I57" s="20" t="s">
        <v>212</v>
      </c>
      <c r="J57" s="43" t="s">
        <v>1611</v>
      </c>
      <c r="K57" s="56" t="str">
        <f t="shared" si="2"/>
        <v>PDF</v>
      </c>
      <c r="L57" s="57" t="str">
        <f t="shared" si="3"/>
        <v>PDF</v>
      </c>
      <c r="M57" s="40" t="s">
        <v>1607</v>
      </c>
      <c r="N57" s="81" t="s">
        <v>1532</v>
      </c>
      <c r="O57" s="83" t="s">
        <v>1533</v>
      </c>
    </row>
    <row r="58" spans="1:16" x14ac:dyDescent="0.25">
      <c r="A58" s="41" t="s">
        <v>251</v>
      </c>
      <c r="B58" s="20" t="s">
        <v>252</v>
      </c>
      <c r="C58" s="20">
        <v>2025</v>
      </c>
      <c r="D58" s="42" t="s">
        <v>253</v>
      </c>
      <c r="E58" s="42">
        <v>19</v>
      </c>
      <c r="F58" s="42">
        <v>1</v>
      </c>
      <c r="G58" s="42"/>
      <c r="H58" s="20">
        <v>3977</v>
      </c>
      <c r="I58" s="20" t="s">
        <v>254</v>
      </c>
      <c r="J58" s="43" t="s">
        <v>1612</v>
      </c>
      <c r="K58" s="56" t="str">
        <f t="shared" si="2"/>
        <v>PDF</v>
      </c>
      <c r="L58" s="57" t="str">
        <f t="shared" si="3"/>
        <v>PDF</v>
      </c>
      <c r="M58" s="40" t="s">
        <v>1607</v>
      </c>
      <c r="N58" s="81" t="s">
        <v>1529</v>
      </c>
      <c r="O58" s="83" t="s">
        <v>1533</v>
      </c>
    </row>
    <row r="59" spans="1:16" x14ac:dyDescent="0.25">
      <c r="A59" s="41" t="s">
        <v>262</v>
      </c>
      <c r="B59" s="20" t="s">
        <v>263</v>
      </c>
      <c r="C59" s="20">
        <v>2021</v>
      </c>
      <c r="D59" s="42" t="s">
        <v>264</v>
      </c>
      <c r="E59" s="42">
        <v>111</v>
      </c>
      <c r="F59" s="42">
        <v>1</v>
      </c>
      <c r="G59" s="42" t="s">
        <v>265</v>
      </c>
      <c r="H59" s="20">
        <v>3979</v>
      </c>
      <c r="I59" s="20" t="s">
        <v>266</v>
      </c>
      <c r="J59" s="43" t="s">
        <v>1613</v>
      </c>
      <c r="K59" s="56" t="str">
        <f t="shared" si="2"/>
        <v>PDF</v>
      </c>
      <c r="L59" s="57" t="str">
        <f t="shared" si="3"/>
        <v>PDF</v>
      </c>
      <c r="M59" s="40" t="s">
        <v>1607</v>
      </c>
      <c r="N59" s="81" t="s">
        <v>1532</v>
      </c>
      <c r="O59" s="83" t="s">
        <v>1533</v>
      </c>
    </row>
    <row r="60" spans="1:16" x14ac:dyDescent="0.25">
      <c r="A60" s="41" t="s">
        <v>273</v>
      </c>
      <c r="B60" s="20" t="s">
        <v>274</v>
      </c>
      <c r="C60" s="20">
        <v>2021</v>
      </c>
      <c r="D60" s="42" t="s">
        <v>275</v>
      </c>
      <c r="E60" s="42">
        <v>3</v>
      </c>
      <c r="F60" s="42">
        <v>6</v>
      </c>
      <c r="G60" s="42" t="s">
        <v>276</v>
      </c>
      <c r="H60" s="20">
        <v>3981</v>
      </c>
      <c r="I60" s="20" t="s">
        <v>277</v>
      </c>
      <c r="J60" s="43" t="s">
        <v>1614</v>
      </c>
      <c r="K60" s="56" t="str">
        <f t="shared" si="2"/>
        <v>PDF</v>
      </c>
      <c r="L60" s="57" t="str">
        <f t="shared" si="3"/>
        <v>PDF</v>
      </c>
      <c r="M60" s="40" t="s">
        <v>1607</v>
      </c>
      <c r="N60" s="81" t="s">
        <v>1529</v>
      </c>
      <c r="O60" s="83" t="s">
        <v>1530</v>
      </c>
      <c r="P60" s="102"/>
    </row>
    <row r="61" spans="1:16" x14ac:dyDescent="0.25">
      <c r="A61" s="41" t="s">
        <v>370</v>
      </c>
      <c r="B61" s="20" t="s">
        <v>371</v>
      </c>
      <c r="C61" s="20">
        <v>2025</v>
      </c>
      <c r="D61" s="42" t="s">
        <v>175</v>
      </c>
      <c r="E61" s="42">
        <v>22</v>
      </c>
      <c r="F61" s="42">
        <v>4</v>
      </c>
      <c r="G61" s="42"/>
      <c r="H61" s="20">
        <v>3999</v>
      </c>
      <c r="I61" s="20" t="s">
        <v>372</v>
      </c>
      <c r="J61" s="43" t="s">
        <v>1542</v>
      </c>
      <c r="K61" s="56" t="str">
        <f t="shared" si="2"/>
        <v>PDF</v>
      </c>
      <c r="L61" s="57" t="str">
        <f t="shared" si="3"/>
        <v>PDF</v>
      </c>
      <c r="M61" s="40" t="s">
        <v>1607</v>
      </c>
      <c r="N61" s="81" t="s">
        <v>1529</v>
      </c>
      <c r="O61" s="83" t="s">
        <v>1533</v>
      </c>
    </row>
    <row r="62" spans="1:16" x14ac:dyDescent="0.25">
      <c r="A62" s="41" t="s">
        <v>411</v>
      </c>
      <c r="B62" s="20" t="s">
        <v>412</v>
      </c>
      <c r="C62" s="20">
        <v>2024</v>
      </c>
      <c r="D62" s="42" t="s">
        <v>413</v>
      </c>
      <c r="E62" s="42">
        <v>52</v>
      </c>
      <c r="F62" s="42" t="s">
        <v>414</v>
      </c>
      <c r="G62" s="42" t="s">
        <v>415</v>
      </c>
      <c r="H62" s="20">
        <v>4007</v>
      </c>
      <c r="I62" s="20" t="s">
        <v>416</v>
      </c>
      <c r="J62" s="43" t="s">
        <v>1615</v>
      </c>
      <c r="K62" s="56" t="str">
        <f t="shared" si="2"/>
        <v>PDF</v>
      </c>
      <c r="L62" s="57" t="str">
        <f t="shared" si="3"/>
        <v>PDF</v>
      </c>
      <c r="M62" s="40" t="s">
        <v>1607</v>
      </c>
      <c r="N62" s="81" t="s">
        <v>1532</v>
      </c>
      <c r="O62" s="83" t="s">
        <v>1533</v>
      </c>
    </row>
    <row r="63" spans="1:16" x14ac:dyDescent="0.25">
      <c r="A63" s="41" t="s">
        <v>432</v>
      </c>
      <c r="B63" s="20" t="s">
        <v>433</v>
      </c>
      <c r="C63" s="20">
        <v>2024</v>
      </c>
      <c r="D63" s="42" t="s">
        <v>434</v>
      </c>
      <c r="E63" s="42">
        <v>42</v>
      </c>
      <c r="F63" s="42">
        <v>1</v>
      </c>
      <c r="G63" s="42">
        <v>45778</v>
      </c>
      <c r="H63" s="20">
        <v>4010</v>
      </c>
      <c r="I63" s="20" t="s">
        <v>435</v>
      </c>
      <c r="J63" s="43" t="s">
        <v>1616</v>
      </c>
      <c r="K63" s="56" t="str">
        <f t="shared" si="2"/>
        <v>PDF</v>
      </c>
      <c r="L63" s="57" t="str">
        <f t="shared" si="3"/>
        <v>PDF</v>
      </c>
      <c r="M63" s="40" t="s">
        <v>1607</v>
      </c>
      <c r="N63" s="81" t="s">
        <v>1532</v>
      </c>
      <c r="O63" s="83" t="s">
        <v>1533</v>
      </c>
    </row>
    <row r="64" spans="1:16" x14ac:dyDescent="0.25">
      <c r="A64" s="41" t="s">
        <v>578</v>
      </c>
      <c r="B64" s="20" t="s">
        <v>579</v>
      </c>
      <c r="C64" s="20">
        <v>2025</v>
      </c>
      <c r="D64" s="42" t="s">
        <v>287</v>
      </c>
      <c r="E64" s="42">
        <v>13</v>
      </c>
      <c r="F64" s="42"/>
      <c r="G64" s="42">
        <v>1554911</v>
      </c>
      <c r="H64" s="20">
        <v>4036</v>
      </c>
      <c r="I64" s="20" t="s">
        <v>580</v>
      </c>
      <c r="J64" s="43" t="s">
        <v>1617</v>
      </c>
      <c r="K64" s="56" t="str">
        <f t="shared" si="2"/>
        <v>PDF</v>
      </c>
      <c r="L64" s="57" t="str">
        <f t="shared" si="3"/>
        <v>PDF</v>
      </c>
      <c r="M64" s="40" t="s">
        <v>1607</v>
      </c>
      <c r="N64" s="81" t="s">
        <v>1532</v>
      </c>
      <c r="O64" s="83" t="s">
        <v>1618</v>
      </c>
    </row>
    <row r="65" spans="1:16" x14ac:dyDescent="0.25">
      <c r="A65" s="41" t="s">
        <v>771</v>
      </c>
      <c r="B65" s="20" t="s">
        <v>772</v>
      </c>
      <c r="C65" s="20">
        <v>2023</v>
      </c>
      <c r="D65" s="42" t="s">
        <v>773</v>
      </c>
      <c r="E65" s="42">
        <v>11</v>
      </c>
      <c r="F65" s="42"/>
      <c r="G65" s="42" t="s">
        <v>774</v>
      </c>
      <c r="H65" s="20">
        <v>4320</v>
      </c>
      <c r="I65" s="20" t="s">
        <v>775</v>
      </c>
      <c r="J65" s="43" t="s">
        <v>1619</v>
      </c>
      <c r="K65" s="56" t="str">
        <f t="shared" si="2"/>
        <v>PDF</v>
      </c>
      <c r="L65" s="57" t="str">
        <f t="shared" si="3"/>
        <v>PDF</v>
      </c>
      <c r="M65" s="40" t="s">
        <v>1607</v>
      </c>
      <c r="N65" s="81" t="s">
        <v>1544</v>
      </c>
      <c r="O65" s="83" t="s">
        <v>1620</v>
      </c>
    </row>
    <row r="66" spans="1:16" x14ac:dyDescent="0.25">
      <c r="A66" s="41" t="s">
        <v>819</v>
      </c>
      <c r="B66" s="20" t="s">
        <v>820</v>
      </c>
      <c r="C66" s="20">
        <v>2024</v>
      </c>
      <c r="D66" s="42" t="s">
        <v>194</v>
      </c>
      <c r="E66" s="42">
        <v>10</v>
      </c>
      <c r="F66" s="42"/>
      <c r="G66" s="42" t="s">
        <v>821</v>
      </c>
      <c r="H66" s="20">
        <v>4081</v>
      </c>
      <c r="I66" s="20" t="s">
        <v>822</v>
      </c>
      <c r="J66" s="43" t="s">
        <v>1549</v>
      </c>
      <c r="K66" s="56" t="str">
        <f t="shared" ref="K66:K85" si="4">IF(A66&lt;&gt;"",HYPERLINK(_xlfn.CONCAT(T$2,"\",IF(ISERROR(FIND(",",A66))=FALSE,LEFT(A66,FIND(",",A66)-1),A66),"-",C66,"-",H66,".pdf"),"PDF"),"")</f>
        <v>PDF</v>
      </c>
      <c r="L66" s="57" t="str">
        <f t="shared" ref="L66:L85" si="5">IF(A66&lt;&gt;"",HYPERLINK(_xlfn.CONCAT(T$4,"\",IF(ISERROR(FIND(",",A66))=FALSE,LEFT(A66,FIND(",",A66)-1),A66),"-",C66,"-",H66,".pdf"),"PDF"),"")</f>
        <v>PDF</v>
      </c>
      <c r="M66" s="40" t="s">
        <v>1607</v>
      </c>
      <c r="N66" s="81" t="s">
        <v>1532</v>
      </c>
      <c r="O66" s="83" t="s">
        <v>1541</v>
      </c>
    </row>
    <row r="67" spans="1:16" x14ac:dyDescent="0.25">
      <c r="A67" s="41" t="s">
        <v>876</v>
      </c>
      <c r="B67" s="20" t="s">
        <v>877</v>
      </c>
      <c r="C67" s="20">
        <v>2025</v>
      </c>
      <c r="D67" s="42" t="s">
        <v>878</v>
      </c>
      <c r="E67" s="42">
        <v>19</v>
      </c>
      <c r="F67" s="42">
        <v>3</v>
      </c>
      <c r="G67" s="42" t="s">
        <v>879</v>
      </c>
      <c r="H67" s="20">
        <v>4094</v>
      </c>
      <c r="I67" s="20" t="s">
        <v>880</v>
      </c>
      <c r="J67" s="43" t="s">
        <v>1621</v>
      </c>
      <c r="K67" s="56" t="str">
        <f t="shared" si="4"/>
        <v>PDF</v>
      </c>
      <c r="L67" s="57" t="str">
        <f t="shared" si="5"/>
        <v>PDF</v>
      </c>
      <c r="M67" s="40" t="s">
        <v>1607</v>
      </c>
      <c r="N67" s="81" t="s">
        <v>1529</v>
      </c>
      <c r="O67" s="83" t="s">
        <v>1530</v>
      </c>
    </row>
    <row r="68" spans="1:16" x14ac:dyDescent="0.25">
      <c r="A68" s="41" t="s">
        <v>953</v>
      </c>
      <c r="B68" s="20" t="s">
        <v>954</v>
      </c>
      <c r="C68" s="20">
        <v>2020</v>
      </c>
      <c r="D68" s="42" t="s">
        <v>950</v>
      </c>
      <c r="E68" s="42">
        <v>17</v>
      </c>
      <c r="F68" s="42">
        <v>3</v>
      </c>
      <c r="G68" s="42" t="s">
        <v>482</v>
      </c>
      <c r="H68" s="20">
        <v>4108</v>
      </c>
      <c r="I68" s="20" t="s">
        <v>955</v>
      </c>
      <c r="J68" s="43" t="s">
        <v>1552</v>
      </c>
      <c r="K68" s="56" t="str">
        <f t="shared" si="4"/>
        <v>PDF</v>
      </c>
      <c r="L68" s="57" t="str">
        <f t="shared" si="5"/>
        <v>PDF</v>
      </c>
      <c r="M68" s="40" t="s">
        <v>1607</v>
      </c>
      <c r="N68" s="81" t="s">
        <v>1532</v>
      </c>
      <c r="O68" s="83" t="s">
        <v>1530</v>
      </c>
    </row>
    <row r="69" spans="1:16" x14ac:dyDescent="0.25">
      <c r="A69" s="41" t="s">
        <v>984</v>
      </c>
      <c r="B69" s="20" t="s">
        <v>985</v>
      </c>
      <c r="C69" s="20">
        <v>2025</v>
      </c>
      <c r="D69" s="42" t="s">
        <v>986</v>
      </c>
      <c r="E69" s="42">
        <v>80</v>
      </c>
      <c r="F69" s="42">
        <v>7</v>
      </c>
      <c r="G69" s="42"/>
      <c r="H69" s="20">
        <v>4114</v>
      </c>
      <c r="I69" s="20" t="s">
        <v>987</v>
      </c>
      <c r="J69" s="43" t="s">
        <v>1531</v>
      </c>
      <c r="K69" s="56" t="str">
        <f t="shared" si="4"/>
        <v>PDF</v>
      </c>
      <c r="L69" s="57" t="str">
        <f t="shared" si="5"/>
        <v>PDF</v>
      </c>
      <c r="M69" s="40" t="s">
        <v>1607</v>
      </c>
      <c r="N69" s="81" t="s">
        <v>1532</v>
      </c>
      <c r="O69" s="83" t="s">
        <v>1533</v>
      </c>
      <c r="P69" s="102"/>
    </row>
    <row r="70" spans="1:16" x14ac:dyDescent="0.25">
      <c r="A70" s="41" t="s">
        <v>1000</v>
      </c>
      <c r="B70" s="20" t="s">
        <v>1001</v>
      </c>
      <c r="C70" s="20">
        <v>2024</v>
      </c>
      <c r="D70" s="42" t="s">
        <v>1002</v>
      </c>
      <c r="E70" s="42">
        <v>8</v>
      </c>
      <c r="F70" s="42"/>
      <c r="G70" s="42" t="s">
        <v>1003</v>
      </c>
      <c r="H70" s="20">
        <v>4117</v>
      </c>
      <c r="I70" s="20" t="s">
        <v>1004</v>
      </c>
      <c r="J70" s="43" t="s">
        <v>1622</v>
      </c>
      <c r="K70" s="56" t="str">
        <f t="shared" si="4"/>
        <v>PDF</v>
      </c>
      <c r="L70" s="57" t="str">
        <f t="shared" si="5"/>
        <v>PDF</v>
      </c>
      <c r="M70" s="40" t="s">
        <v>1607</v>
      </c>
      <c r="N70" s="81" t="s">
        <v>1544</v>
      </c>
      <c r="O70" s="83" t="s">
        <v>1553</v>
      </c>
    </row>
    <row r="71" spans="1:16" x14ac:dyDescent="0.25">
      <c r="A71" s="41" t="s">
        <v>1104</v>
      </c>
      <c r="B71" s="20" t="s">
        <v>1105</v>
      </c>
      <c r="C71" s="20">
        <v>2025</v>
      </c>
      <c r="D71" s="42" t="s">
        <v>1106</v>
      </c>
      <c r="E71" s="42">
        <v>65</v>
      </c>
      <c r="F71" s="42">
        <v>6</v>
      </c>
      <c r="G71" s="42"/>
      <c r="H71" s="20">
        <v>4134</v>
      </c>
      <c r="I71" s="20" t="s">
        <v>1107</v>
      </c>
      <c r="J71" s="43" t="s">
        <v>1534</v>
      </c>
      <c r="K71" s="56" t="str">
        <f t="shared" si="4"/>
        <v>PDF</v>
      </c>
      <c r="L71" s="57" t="str">
        <f t="shared" si="5"/>
        <v>PDF</v>
      </c>
      <c r="M71" s="40" t="s">
        <v>1607</v>
      </c>
      <c r="N71" s="81" t="s">
        <v>1529</v>
      </c>
      <c r="O71" s="83" t="s">
        <v>1533</v>
      </c>
    </row>
    <row r="72" spans="1:16" x14ac:dyDescent="0.25">
      <c r="A72" s="41" t="s">
        <v>221</v>
      </c>
      <c r="B72" s="20" t="s">
        <v>222</v>
      </c>
      <c r="C72" s="20">
        <v>2020</v>
      </c>
      <c r="D72" s="42" t="s">
        <v>223</v>
      </c>
      <c r="E72" s="42">
        <v>46</v>
      </c>
      <c r="F72" s="42">
        <v>6</v>
      </c>
      <c r="G72" s="42" t="s">
        <v>224</v>
      </c>
      <c r="H72" s="20">
        <v>3976</v>
      </c>
      <c r="I72" s="20" t="s">
        <v>225</v>
      </c>
      <c r="J72" s="43" t="s">
        <v>1539</v>
      </c>
      <c r="K72" s="56" t="str">
        <f t="shared" si="4"/>
        <v>PDF</v>
      </c>
      <c r="L72" s="57" t="str">
        <f t="shared" si="5"/>
        <v>PDF</v>
      </c>
      <c r="M72" s="40" t="s">
        <v>1623</v>
      </c>
      <c r="N72" s="81" t="s">
        <v>1532</v>
      </c>
      <c r="O72" s="83" t="s">
        <v>1538</v>
      </c>
    </row>
    <row r="73" spans="1:16" x14ac:dyDescent="0.25">
      <c r="A73" s="41" t="s">
        <v>251</v>
      </c>
      <c r="B73" s="20" t="s">
        <v>252</v>
      </c>
      <c r="C73" s="20">
        <v>2025</v>
      </c>
      <c r="D73" s="42" t="s">
        <v>253</v>
      </c>
      <c r="E73" s="42">
        <v>19</v>
      </c>
      <c r="F73" s="42">
        <v>1</v>
      </c>
      <c r="G73" s="42"/>
      <c r="H73" s="20">
        <v>3977</v>
      </c>
      <c r="I73" s="20" t="s">
        <v>254</v>
      </c>
      <c r="J73" s="43" t="s">
        <v>1612</v>
      </c>
      <c r="K73" s="56" t="str">
        <f t="shared" si="4"/>
        <v>PDF</v>
      </c>
      <c r="L73" s="57" t="str">
        <f t="shared" si="5"/>
        <v>PDF</v>
      </c>
      <c r="M73" s="40" t="s">
        <v>1623</v>
      </c>
      <c r="N73" s="81" t="s">
        <v>1529</v>
      </c>
      <c r="O73" s="83" t="s">
        <v>1530</v>
      </c>
    </row>
    <row r="74" spans="1:16" x14ac:dyDescent="0.25">
      <c r="A74" s="41" t="s">
        <v>279</v>
      </c>
      <c r="B74" s="20" t="s">
        <v>280</v>
      </c>
      <c r="C74" s="20">
        <v>2024</v>
      </c>
      <c r="D74" s="42" t="s">
        <v>281</v>
      </c>
      <c r="E74" s="42">
        <v>43</v>
      </c>
      <c r="F74" s="42">
        <v>6</v>
      </c>
      <c r="G74" s="42" t="s">
        <v>282</v>
      </c>
      <c r="H74" s="20">
        <v>3982</v>
      </c>
      <c r="I74" s="20" t="s">
        <v>283</v>
      </c>
      <c r="J74" s="43" t="s">
        <v>1540</v>
      </c>
      <c r="K74" s="56" t="str">
        <f t="shared" si="4"/>
        <v>PDF</v>
      </c>
      <c r="L74" s="57" t="str">
        <f t="shared" si="5"/>
        <v>PDF</v>
      </c>
      <c r="M74" s="40" t="s">
        <v>1623</v>
      </c>
      <c r="N74" s="81" t="s">
        <v>1532</v>
      </c>
      <c r="O74" s="83" t="s">
        <v>1541</v>
      </c>
    </row>
    <row r="75" spans="1:16" x14ac:dyDescent="0.25">
      <c r="A75" s="41" t="s">
        <v>370</v>
      </c>
      <c r="B75" s="20" t="s">
        <v>371</v>
      </c>
      <c r="C75" s="20">
        <v>2025</v>
      </c>
      <c r="D75" s="42" t="s">
        <v>175</v>
      </c>
      <c r="E75" s="42">
        <v>22</v>
      </c>
      <c r="F75" s="42">
        <v>4</v>
      </c>
      <c r="G75" s="42"/>
      <c r="H75" s="20">
        <v>3999</v>
      </c>
      <c r="I75" s="20" t="s">
        <v>372</v>
      </c>
      <c r="J75" s="43" t="s">
        <v>1542</v>
      </c>
      <c r="K75" s="56" t="str">
        <f t="shared" si="4"/>
        <v>PDF</v>
      </c>
      <c r="L75" s="57" t="str">
        <f t="shared" si="5"/>
        <v>PDF</v>
      </c>
      <c r="M75" s="40" t="s">
        <v>1623</v>
      </c>
      <c r="N75" s="81" t="s">
        <v>1529</v>
      </c>
      <c r="O75" s="83" t="s">
        <v>1533</v>
      </c>
    </row>
    <row r="76" spans="1:16" x14ac:dyDescent="0.25">
      <c r="A76" s="41" t="s">
        <v>411</v>
      </c>
      <c r="B76" s="20" t="s">
        <v>412</v>
      </c>
      <c r="C76" s="20">
        <v>2024</v>
      </c>
      <c r="D76" s="42" t="s">
        <v>413</v>
      </c>
      <c r="E76" s="42">
        <v>52</v>
      </c>
      <c r="F76" s="42" t="s">
        <v>414</v>
      </c>
      <c r="G76" s="42" t="s">
        <v>415</v>
      </c>
      <c r="H76" s="20">
        <v>4007</v>
      </c>
      <c r="I76" s="20" t="s">
        <v>416</v>
      </c>
      <c r="J76" s="43" t="s">
        <v>1615</v>
      </c>
      <c r="K76" s="56" t="str">
        <f t="shared" si="4"/>
        <v>PDF</v>
      </c>
      <c r="L76" s="57" t="str">
        <f t="shared" si="5"/>
        <v>PDF</v>
      </c>
      <c r="M76" s="40" t="s">
        <v>1623</v>
      </c>
      <c r="N76" s="81" t="s">
        <v>1532</v>
      </c>
      <c r="O76" s="83" t="s">
        <v>1533</v>
      </c>
    </row>
    <row r="77" spans="1:16" x14ac:dyDescent="0.25">
      <c r="A77" s="41" t="s">
        <v>432</v>
      </c>
      <c r="B77" s="20" t="s">
        <v>433</v>
      </c>
      <c r="C77" s="20">
        <v>2024</v>
      </c>
      <c r="D77" s="42" t="s">
        <v>434</v>
      </c>
      <c r="E77" s="42">
        <v>42</v>
      </c>
      <c r="F77" s="42">
        <v>1</v>
      </c>
      <c r="G77" s="42">
        <v>45778</v>
      </c>
      <c r="H77" s="20">
        <v>4010</v>
      </c>
      <c r="I77" s="20" t="s">
        <v>435</v>
      </c>
      <c r="J77" s="43" t="s">
        <v>1616</v>
      </c>
      <c r="K77" s="56" t="str">
        <f t="shared" si="4"/>
        <v>PDF</v>
      </c>
      <c r="L77" s="57" t="str">
        <f t="shared" si="5"/>
        <v>PDF</v>
      </c>
      <c r="M77" s="40" t="s">
        <v>1623</v>
      </c>
      <c r="N77" s="81" t="s">
        <v>1532</v>
      </c>
      <c r="O77" s="83" t="s">
        <v>1533</v>
      </c>
    </row>
    <row r="78" spans="1:16" x14ac:dyDescent="0.25">
      <c r="A78" s="41" t="s">
        <v>450</v>
      </c>
      <c r="B78" s="20" t="s">
        <v>451</v>
      </c>
      <c r="C78" s="20">
        <v>2025</v>
      </c>
      <c r="D78" s="42" t="s">
        <v>452</v>
      </c>
      <c r="E78" s="42">
        <v>19</v>
      </c>
      <c r="F78" s="42">
        <v>7</v>
      </c>
      <c r="G78" s="42" t="s">
        <v>453</v>
      </c>
      <c r="H78" s="20">
        <v>4014</v>
      </c>
      <c r="I78" s="20" t="s">
        <v>454</v>
      </c>
      <c r="J78" s="43" t="s">
        <v>1624</v>
      </c>
      <c r="K78" s="56" t="str">
        <f t="shared" si="4"/>
        <v>PDF</v>
      </c>
      <c r="L78" s="57" t="str">
        <f t="shared" si="5"/>
        <v>PDF</v>
      </c>
      <c r="M78" s="40" t="s">
        <v>1623</v>
      </c>
      <c r="N78" s="81" t="s">
        <v>1532</v>
      </c>
      <c r="O78" s="83" t="s">
        <v>1533</v>
      </c>
    </row>
    <row r="79" spans="1:16" x14ac:dyDescent="0.25">
      <c r="A79" s="41" t="s">
        <v>672</v>
      </c>
      <c r="B79" s="20" t="s">
        <v>673</v>
      </c>
      <c r="C79" s="20">
        <v>2025</v>
      </c>
      <c r="D79" s="42" t="s">
        <v>264</v>
      </c>
      <c r="E79" s="42">
        <v>115</v>
      </c>
      <c r="F79" s="42">
        <v>2</v>
      </c>
      <c r="G79" s="42" t="s">
        <v>674</v>
      </c>
      <c r="H79" s="20">
        <v>4052</v>
      </c>
      <c r="I79" s="20" t="s">
        <v>675</v>
      </c>
      <c r="J79" s="43" t="s">
        <v>1625</v>
      </c>
      <c r="K79" s="56" t="str">
        <f t="shared" si="4"/>
        <v>PDF</v>
      </c>
      <c r="L79" s="57" t="str">
        <f t="shared" si="5"/>
        <v>PDF</v>
      </c>
      <c r="M79" s="40" t="s">
        <v>1623</v>
      </c>
      <c r="N79" s="81" t="s">
        <v>1532</v>
      </c>
      <c r="O79" s="83" t="s">
        <v>1533</v>
      </c>
    </row>
    <row r="80" spans="1:16" x14ac:dyDescent="0.25">
      <c r="A80" s="41" t="s">
        <v>761</v>
      </c>
      <c r="B80" s="20" t="s">
        <v>762</v>
      </c>
      <c r="C80" s="20">
        <v>2025</v>
      </c>
      <c r="D80" s="42" t="s">
        <v>763</v>
      </c>
      <c r="E80" s="42">
        <v>39</v>
      </c>
      <c r="F80" s="42">
        <v>10</v>
      </c>
      <c r="G80" s="42" t="s">
        <v>764</v>
      </c>
      <c r="H80" s="20">
        <v>4070</v>
      </c>
      <c r="I80" s="20" t="s">
        <v>765</v>
      </c>
      <c r="J80" s="43" t="s">
        <v>1546</v>
      </c>
      <c r="K80" s="56" t="str">
        <f t="shared" si="4"/>
        <v>PDF</v>
      </c>
      <c r="L80" s="57" t="str">
        <f t="shared" si="5"/>
        <v>PDF</v>
      </c>
      <c r="M80" s="40" t="s">
        <v>1623</v>
      </c>
      <c r="N80" s="81" t="s">
        <v>1547</v>
      </c>
      <c r="O80" s="83" t="s">
        <v>1530</v>
      </c>
    </row>
    <row r="81" spans="1:16" x14ac:dyDescent="0.25">
      <c r="A81" s="41" t="s">
        <v>793</v>
      </c>
      <c r="B81" s="20" t="s">
        <v>794</v>
      </c>
      <c r="C81" s="20">
        <v>2025</v>
      </c>
      <c r="D81" s="42" t="s">
        <v>795</v>
      </c>
      <c r="E81" s="42">
        <v>39</v>
      </c>
      <c r="F81" s="42">
        <v>2</v>
      </c>
      <c r="G81" s="42" t="s">
        <v>796</v>
      </c>
      <c r="H81" s="20">
        <v>4076</v>
      </c>
      <c r="I81" s="20" t="s">
        <v>797</v>
      </c>
      <c r="J81" s="43" t="s">
        <v>1626</v>
      </c>
      <c r="K81" s="56" t="str">
        <f t="shared" si="4"/>
        <v>PDF</v>
      </c>
      <c r="L81" s="57" t="str">
        <f t="shared" si="5"/>
        <v>PDF</v>
      </c>
      <c r="M81" s="40" t="s">
        <v>1623</v>
      </c>
      <c r="N81" s="81" t="s">
        <v>1544</v>
      </c>
      <c r="O81" s="83" t="s">
        <v>1541</v>
      </c>
    </row>
    <row r="82" spans="1:16" x14ac:dyDescent="0.25">
      <c r="A82" s="41" t="s">
        <v>819</v>
      </c>
      <c r="B82" s="20" t="s">
        <v>820</v>
      </c>
      <c r="C82" s="20">
        <v>2024</v>
      </c>
      <c r="D82" s="42" t="s">
        <v>194</v>
      </c>
      <c r="E82" s="42">
        <v>10</v>
      </c>
      <c r="F82" s="42"/>
      <c r="G82" s="42" t="s">
        <v>821</v>
      </c>
      <c r="H82" s="20">
        <v>4081</v>
      </c>
      <c r="I82" s="20" t="s">
        <v>822</v>
      </c>
      <c r="J82" s="43" t="s">
        <v>1549</v>
      </c>
      <c r="K82" s="56" t="str">
        <f t="shared" si="4"/>
        <v>PDF</v>
      </c>
      <c r="L82" s="57" t="str">
        <f t="shared" si="5"/>
        <v>PDF</v>
      </c>
      <c r="M82" s="40" t="s">
        <v>1623</v>
      </c>
      <c r="N82" s="81" t="s">
        <v>1532</v>
      </c>
      <c r="O82" s="83" t="s">
        <v>1533</v>
      </c>
    </row>
    <row r="83" spans="1:16" x14ac:dyDescent="0.25">
      <c r="A83" s="41" t="s">
        <v>1151</v>
      </c>
      <c r="B83" s="20" t="s">
        <v>1152</v>
      </c>
      <c r="C83" s="20">
        <v>2025</v>
      </c>
      <c r="D83" s="42" t="s">
        <v>759</v>
      </c>
      <c r="E83" s="42">
        <v>24</v>
      </c>
      <c r="F83" s="42">
        <v>1</v>
      </c>
      <c r="G83" s="42">
        <v>6</v>
      </c>
      <c r="H83" s="20">
        <v>4144</v>
      </c>
      <c r="I83" s="20" t="s">
        <v>1153</v>
      </c>
      <c r="J83" s="43" t="s">
        <v>1601</v>
      </c>
      <c r="K83" s="56" t="str">
        <f t="shared" si="4"/>
        <v>PDF</v>
      </c>
      <c r="L83" s="57" t="str">
        <f t="shared" si="5"/>
        <v>PDF</v>
      </c>
      <c r="M83" s="40" t="s">
        <v>1623</v>
      </c>
      <c r="N83" s="81" t="s">
        <v>1532</v>
      </c>
      <c r="O83" s="83" t="s">
        <v>1589</v>
      </c>
    </row>
    <row r="84" spans="1:16" x14ac:dyDescent="0.25">
      <c r="A84" s="41" t="s">
        <v>186</v>
      </c>
      <c r="B84" s="20" t="s">
        <v>187</v>
      </c>
      <c r="C84" s="20">
        <v>2024</v>
      </c>
      <c r="D84" s="42" t="s">
        <v>188</v>
      </c>
      <c r="E84" s="42">
        <v>19</v>
      </c>
      <c r="F84" s="42">
        <v>9</v>
      </c>
      <c r="G84" s="42" t="s">
        <v>189</v>
      </c>
      <c r="H84" s="20">
        <v>3970</v>
      </c>
      <c r="I84" s="20" t="s">
        <v>190</v>
      </c>
      <c r="J84" s="43" t="s">
        <v>1627</v>
      </c>
      <c r="K84" s="56" t="str">
        <f t="shared" si="4"/>
        <v>PDF</v>
      </c>
      <c r="L84" s="57" t="str">
        <f t="shared" si="5"/>
        <v>PDF</v>
      </c>
      <c r="M84" s="40" t="s">
        <v>1628</v>
      </c>
      <c r="N84" s="81" t="s">
        <v>1544</v>
      </c>
      <c r="O84" s="83" t="s">
        <v>1558</v>
      </c>
    </row>
    <row r="85" spans="1:16" x14ac:dyDescent="0.25">
      <c r="A85" s="41" t="s">
        <v>507</v>
      </c>
      <c r="B85" s="20" t="s">
        <v>508</v>
      </c>
      <c r="C85" s="20">
        <v>2025</v>
      </c>
      <c r="D85" s="42" t="s">
        <v>509</v>
      </c>
      <c r="E85" s="42">
        <v>14</v>
      </c>
      <c r="F85" s="42"/>
      <c r="G85" s="42">
        <v>103291</v>
      </c>
      <c r="H85" s="20">
        <v>4024</v>
      </c>
      <c r="I85" s="20" t="s">
        <v>510</v>
      </c>
      <c r="J85" s="43" t="s">
        <v>1629</v>
      </c>
      <c r="K85" s="56" t="str">
        <f t="shared" si="4"/>
        <v>PDF</v>
      </c>
      <c r="L85" s="57" t="str">
        <f t="shared" si="5"/>
        <v>PDF</v>
      </c>
      <c r="M85" s="40" t="s">
        <v>1628</v>
      </c>
      <c r="N85" s="81" t="s">
        <v>1577</v>
      </c>
      <c r="O85" s="83" t="s">
        <v>1558</v>
      </c>
    </row>
    <row r="86" spans="1:16" x14ac:dyDescent="0.25">
      <c r="A86" s="41"/>
      <c r="B86" s="20"/>
      <c r="C86" s="20"/>
      <c r="D86" s="42"/>
      <c r="E86" s="42"/>
      <c r="F86" s="42"/>
      <c r="G86" s="42"/>
      <c r="H86" s="20"/>
      <c r="I86" s="20"/>
      <c r="J86" s="43"/>
      <c r="K86" s="56"/>
      <c r="L86" s="57"/>
      <c r="M86" s="40"/>
      <c r="N86" s="81"/>
      <c r="O86" s="83"/>
      <c r="P86" s="99"/>
    </row>
    <row r="87" spans="1:16" x14ac:dyDescent="0.25">
      <c r="A87" s="41"/>
      <c r="B87" s="20"/>
      <c r="C87" s="20"/>
      <c r="D87" s="42"/>
      <c r="E87" s="42"/>
      <c r="F87" s="42"/>
      <c r="G87" s="42"/>
      <c r="H87" s="20"/>
      <c r="I87" s="20"/>
      <c r="J87" s="43"/>
      <c r="K87" s="56"/>
      <c r="L87" s="57"/>
      <c r="M87" s="40"/>
      <c r="N87" s="81"/>
      <c r="O87" s="83"/>
      <c r="P87" s="99"/>
    </row>
    <row r="88" spans="1:16" x14ac:dyDescent="0.25">
      <c r="A88" s="41"/>
      <c r="B88" s="20"/>
      <c r="C88" s="20"/>
      <c r="D88" s="42"/>
      <c r="E88" s="42"/>
      <c r="F88" s="42"/>
      <c r="G88" s="42"/>
      <c r="H88" s="20"/>
      <c r="I88" s="20"/>
      <c r="J88" s="43"/>
      <c r="K88" s="56"/>
      <c r="L88" s="57"/>
      <c r="M88" s="40"/>
      <c r="N88" s="81"/>
      <c r="O88" s="83"/>
      <c r="P88" s="99"/>
    </row>
    <row r="89" spans="1:16" x14ac:dyDescent="0.25">
      <c r="A89" s="41"/>
      <c r="B89" s="20"/>
      <c r="C89" s="20"/>
      <c r="D89" s="42"/>
      <c r="E89" s="42"/>
      <c r="F89" s="42"/>
      <c r="G89" s="42"/>
      <c r="H89" s="20"/>
      <c r="I89" s="20"/>
      <c r="J89" s="43"/>
      <c r="K89" s="56"/>
      <c r="L89" s="57"/>
      <c r="M89" s="40"/>
      <c r="N89" s="81"/>
      <c r="O89" s="83"/>
      <c r="P89" s="99"/>
    </row>
    <row r="90" spans="1:16" x14ac:dyDescent="0.25">
      <c r="A90" s="41"/>
      <c r="B90" s="20"/>
      <c r="C90" s="20"/>
      <c r="D90" s="42"/>
      <c r="E90" s="42"/>
      <c r="F90" s="42"/>
      <c r="G90" s="42"/>
      <c r="H90" s="20"/>
      <c r="I90" s="20"/>
      <c r="J90" s="43"/>
      <c r="K90" s="56"/>
      <c r="L90" s="57"/>
      <c r="M90" s="40"/>
      <c r="N90" s="81"/>
      <c r="O90" s="83"/>
      <c r="P90" s="99"/>
    </row>
    <row r="91" spans="1:16" x14ac:dyDescent="0.25">
      <c r="A91" s="41"/>
      <c r="B91" s="20"/>
      <c r="C91" s="20"/>
      <c r="D91" s="42"/>
      <c r="E91" s="42"/>
      <c r="F91" s="42"/>
      <c r="G91" s="42"/>
      <c r="H91" s="20"/>
      <c r="I91" s="20"/>
      <c r="J91" s="43"/>
      <c r="K91" s="56"/>
      <c r="L91" s="57"/>
      <c r="M91" s="40"/>
      <c r="N91" s="81"/>
      <c r="O91" s="83"/>
      <c r="P91" s="99"/>
    </row>
    <row r="92" spans="1:16" x14ac:dyDescent="0.25">
      <c r="A92" s="41"/>
      <c r="B92" s="20"/>
      <c r="C92" s="20"/>
      <c r="D92" s="42"/>
      <c r="E92" s="42"/>
      <c r="F92" s="42"/>
      <c r="G92" s="42"/>
      <c r="H92" s="20"/>
      <c r="I92" s="20"/>
      <c r="J92" s="43"/>
      <c r="K92" s="56"/>
      <c r="L92" s="57"/>
      <c r="M92" s="40"/>
      <c r="N92" s="81"/>
      <c r="O92" s="83"/>
      <c r="P92" s="99"/>
    </row>
    <row r="93" spans="1:16" x14ac:dyDescent="0.25">
      <c r="A93" s="41"/>
      <c r="B93" s="20"/>
      <c r="C93" s="20"/>
      <c r="D93" s="42"/>
      <c r="E93" s="42"/>
      <c r="F93" s="42"/>
      <c r="G93" s="42"/>
      <c r="H93" s="20"/>
      <c r="I93" s="20"/>
      <c r="J93" s="43"/>
      <c r="K93" s="56"/>
      <c r="L93" s="57"/>
      <c r="M93" s="40"/>
      <c r="N93" s="81"/>
      <c r="O93" s="83"/>
      <c r="P93" s="99"/>
    </row>
    <row r="94" spans="1:16" x14ac:dyDescent="0.25">
      <c r="A94" s="41"/>
      <c r="B94" s="20"/>
      <c r="C94" s="20"/>
      <c r="D94" s="42"/>
      <c r="E94" s="42"/>
      <c r="F94" s="42"/>
      <c r="G94" s="42"/>
      <c r="H94" s="20"/>
      <c r="I94" s="20"/>
      <c r="J94" s="43"/>
      <c r="K94" s="56"/>
      <c r="L94" s="57"/>
      <c r="M94" s="40"/>
      <c r="N94" s="81"/>
      <c r="O94" s="83"/>
      <c r="P94" s="99"/>
    </row>
    <row r="95" spans="1:16" x14ac:dyDescent="0.25">
      <c r="A95" s="41"/>
      <c r="B95" s="20"/>
      <c r="C95" s="20"/>
      <c r="D95" s="42"/>
      <c r="E95" s="42"/>
      <c r="F95" s="42"/>
      <c r="G95" s="42"/>
      <c r="H95" s="20"/>
      <c r="I95" s="20"/>
      <c r="J95" s="43"/>
      <c r="K95" s="56"/>
      <c r="L95" s="57"/>
      <c r="M95" s="40"/>
      <c r="N95" s="81"/>
      <c r="O95" s="83"/>
      <c r="P95" s="99"/>
    </row>
    <row r="96" spans="1:16" x14ac:dyDescent="0.25">
      <c r="A96" s="41"/>
      <c r="B96" s="20"/>
      <c r="C96" s="20"/>
      <c r="D96" s="42"/>
      <c r="E96" s="42"/>
      <c r="F96" s="42"/>
      <c r="G96" s="42"/>
      <c r="H96" s="20"/>
      <c r="I96" s="20"/>
      <c r="J96" s="43"/>
      <c r="K96" s="56"/>
      <c r="L96" s="57"/>
      <c r="M96" s="40"/>
      <c r="N96" s="81"/>
      <c r="O96" s="83"/>
      <c r="P96" s="99"/>
    </row>
    <row r="97" spans="1:16" x14ac:dyDescent="0.25">
      <c r="A97" s="41"/>
      <c r="B97" s="20"/>
      <c r="C97" s="20"/>
      <c r="D97" s="42"/>
      <c r="E97" s="42"/>
      <c r="F97" s="42"/>
      <c r="G97" s="42"/>
      <c r="H97" s="20"/>
      <c r="I97" s="20"/>
      <c r="J97" s="43"/>
      <c r="K97" s="56"/>
      <c r="L97" s="57"/>
      <c r="M97" s="40"/>
      <c r="N97" s="81"/>
      <c r="O97" s="83"/>
      <c r="P97" s="99"/>
    </row>
    <row r="98" spans="1:16" x14ac:dyDescent="0.25">
      <c r="A98" s="41"/>
      <c r="B98" s="20"/>
      <c r="C98" s="20"/>
      <c r="D98" s="42"/>
      <c r="E98" s="42"/>
      <c r="F98" s="42"/>
      <c r="G98" s="42"/>
      <c r="H98" s="20"/>
      <c r="I98" s="20"/>
      <c r="J98" s="43"/>
      <c r="K98" s="56"/>
      <c r="L98" s="57"/>
      <c r="M98" s="40"/>
      <c r="N98" s="81"/>
      <c r="O98" s="83"/>
      <c r="P98" s="99"/>
    </row>
    <row r="99" spans="1:16" x14ac:dyDescent="0.25">
      <c r="A99" s="41"/>
      <c r="B99" s="20"/>
      <c r="C99" s="20"/>
      <c r="D99" s="42"/>
      <c r="E99" s="42"/>
      <c r="F99" s="42"/>
      <c r="G99" s="42"/>
      <c r="H99" s="20"/>
      <c r="I99" s="20"/>
      <c r="J99" s="43"/>
      <c r="K99" s="56"/>
      <c r="L99" s="57"/>
      <c r="M99" s="40"/>
      <c r="N99" s="81"/>
      <c r="O99" s="83"/>
      <c r="P99" s="99"/>
    </row>
    <row r="100" spans="1:16" x14ac:dyDescent="0.25">
      <c r="A100" s="41"/>
      <c r="B100" s="20"/>
      <c r="C100" s="20"/>
      <c r="D100" s="42"/>
      <c r="E100" s="42"/>
      <c r="F100" s="42"/>
      <c r="G100" s="42"/>
      <c r="H100" s="20"/>
      <c r="I100" s="20"/>
      <c r="J100" s="43"/>
      <c r="K100" s="56"/>
      <c r="L100" s="57"/>
      <c r="M100" s="40"/>
      <c r="N100" s="81"/>
      <c r="O100" s="83"/>
      <c r="P100" s="99"/>
    </row>
    <row r="101" spans="1:16" x14ac:dyDescent="0.25">
      <c r="A101" s="41"/>
      <c r="B101" s="20"/>
      <c r="C101" s="20"/>
      <c r="D101" s="42"/>
      <c r="E101" s="42"/>
      <c r="F101" s="42"/>
      <c r="G101" s="42"/>
      <c r="H101" s="20"/>
      <c r="I101" s="20"/>
      <c r="J101" s="43"/>
      <c r="K101" s="56"/>
      <c r="L101" s="57"/>
      <c r="M101" s="40"/>
      <c r="N101" s="81"/>
      <c r="O101" s="83"/>
      <c r="P101" s="99"/>
    </row>
    <row r="102" spans="1:16" x14ac:dyDescent="0.25">
      <c r="A102" s="41"/>
      <c r="B102" s="20"/>
      <c r="C102" s="20"/>
      <c r="D102" s="42"/>
      <c r="E102" s="42"/>
      <c r="F102" s="42"/>
      <c r="G102" s="42"/>
      <c r="H102" s="20"/>
      <c r="I102" s="20"/>
      <c r="J102" s="43"/>
      <c r="K102" s="56"/>
      <c r="L102" s="57"/>
      <c r="M102" s="40"/>
      <c r="N102" s="81"/>
      <c r="O102" s="83"/>
      <c r="P102" s="99"/>
    </row>
    <row r="103" spans="1:16" x14ac:dyDescent="0.25">
      <c r="A103" s="41"/>
      <c r="B103" s="20"/>
      <c r="C103" s="20"/>
      <c r="D103" s="42"/>
      <c r="E103" s="42"/>
      <c r="F103" s="42"/>
      <c r="G103" s="42"/>
      <c r="H103" s="20"/>
      <c r="I103" s="20"/>
      <c r="J103" s="43"/>
      <c r="K103" s="56"/>
      <c r="L103" s="57"/>
      <c r="M103" s="40"/>
      <c r="N103" s="81"/>
      <c r="O103" s="83"/>
      <c r="P103" s="99"/>
    </row>
    <row r="104" spans="1:16" x14ac:dyDescent="0.25">
      <c r="A104" s="41"/>
      <c r="B104" s="20"/>
      <c r="C104" s="20"/>
      <c r="D104" s="42"/>
      <c r="E104" s="42"/>
      <c r="F104" s="42"/>
      <c r="G104" s="42"/>
      <c r="H104" s="20"/>
      <c r="I104" s="20"/>
      <c r="J104" s="43"/>
      <c r="K104" s="56"/>
      <c r="L104" s="57"/>
      <c r="M104" s="40"/>
      <c r="N104" s="81"/>
      <c r="O104" s="83"/>
      <c r="P104" s="99"/>
    </row>
  </sheetData>
  <sortState xmlns:xlrd2="http://schemas.microsoft.com/office/spreadsheetml/2017/richdata2" ref="A2:Q85">
    <sortCondition ref="M75:M85"/>
  </sortState>
  <conditionalFormatting sqref="P1:P6 Q46 Q53 Q66 Q81 P8:P1048576">
    <cfRule type="cellIs" dxfId="5" priority="3" operator="equal">
      <formula>"Yes"</formula>
    </cfRule>
    <cfRule type="cellIs" dxfId="4" priority="4" operator="equal">
      <formula>"Protocol"</formula>
    </cfRule>
    <cfRule type="cellIs" dxfId="3" priority="5" operator="equal">
      <formula>"Main paper"</formula>
    </cfRule>
    <cfRule type="cellIs" dxfId="2" priority="6" operator="equal">
      <formula>"No additional information"</formula>
    </cfRule>
    <cfRule type="cellIs" dxfId="1" priority="8" operator="equal">
      <formula>"Protocol only"</formula>
    </cfRule>
  </conditionalFormatting>
  <conditionalFormatting sqref="S1 S4:S7">
    <cfRule type="cellIs" dxfId="0" priority="7" operator="equal">
      <formula>"JK"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C87E-4870-4B09-AC9A-4E5789DCD512}">
  <sheetPr>
    <tabColor theme="2" tint="-9.9978637043366805E-2"/>
  </sheetPr>
  <dimension ref="A1:I200"/>
  <sheetViews>
    <sheetView workbookViewId="0"/>
  </sheetViews>
  <sheetFormatPr defaultColWidth="8.85546875" defaultRowHeight="15" x14ac:dyDescent="0.25"/>
  <cols>
    <col min="1" max="1" width="26.42578125" bestFit="1" customWidth="1"/>
    <col min="5" max="5" width="52" bestFit="1" customWidth="1"/>
    <col min="6" max="6" width="28.42578125" customWidth="1"/>
    <col min="7" max="7" width="21.85546875" customWidth="1"/>
    <col min="8" max="8" width="19" customWidth="1"/>
  </cols>
  <sheetData>
    <row r="1" spans="1:9" x14ac:dyDescent="0.25">
      <c r="A1" t="s">
        <v>1630</v>
      </c>
      <c r="B1" t="s">
        <v>1630</v>
      </c>
      <c r="E1" s="1" t="s">
        <v>1631</v>
      </c>
    </row>
    <row r="2" spans="1:9" x14ac:dyDescent="0.25">
      <c r="A2" t="s">
        <v>1632</v>
      </c>
      <c r="B2" t="s">
        <v>1630</v>
      </c>
      <c r="E2" t="s">
        <v>1633</v>
      </c>
      <c r="F2" t="s">
        <v>1634</v>
      </c>
    </row>
    <row r="3" spans="1:9" x14ac:dyDescent="0.25">
      <c r="A3" t="s">
        <v>1635</v>
      </c>
      <c r="B3" t="s">
        <v>1630</v>
      </c>
      <c r="E3" t="s">
        <v>1636</v>
      </c>
      <c r="F3" t="s">
        <v>1637</v>
      </c>
    </row>
    <row r="4" spans="1:9" x14ac:dyDescent="0.25">
      <c r="A4" t="s">
        <v>1638</v>
      </c>
      <c r="B4" t="s">
        <v>1630</v>
      </c>
      <c r="E4" t="s">
        <v>1639</v>
      </c>
      <c r="F4" t="s">
        <v>1640</v>
      </c>
    </row>
    <row r="5" spans="1:9" x14ac:dyDescent="0.25">
      <c r="A5" t="s">
        <v>1641</v>
      </c>
      <c r="B5" t="s">
        <v>1630</v>
      </c>
      <c r="E5" t="s">
        <v>1642</v>
      </c>
      <c r="F5" t="s">
        <v>1643</v>
      </c>
    </row>
    <row r="7" spans="1:9" x14ac:dyDescent="0.25">
      <c r="A7" t="s">
        <v>1644</v>
      </c>
      <c r="B7" t="s">
        <v>1645</v>
      </c>
      <c r="E7" s="1"/>
      <c r="F7" s="1"/>
      <c r="G7" s="1"/>
      <c r="H7" s="1"/>
      <c r="I7" s="1"/>
    </row>
    <row r="8" spans="1:9" x14ac:dyDescent="0.25">
      <c r="A8" t="s">
        <v>1646</v>
      </c>
      <c r="B8" t="s">
        <v>1645</v>
      </c>
    </row>
    <row r="9" spans="1:9" x14ac:dyDescent="0.25">
      <c r="A9" t="s">
        <v>1647</v>
      </c>
      <c r="B9" t="s">
        <v>1645</v>
      </c>
    </row>
    <row r="10" spans="1:9" x14ac:dyDescent="0.25">
      <c r="A10" t="s">
        <v>1648</v>
      </c>
      <c r="B10" t="s">
        <v>1645</v>
      </c>
    </row>
    <row r="11" spans="1:9" x14ac:dyDescent="0.25">
      <c r="A11" t="s">
        <v>1649</v>
      </c>
      <c r="B11" t="s">
        <v>1645</v>
      </c>
    </row>
    <row r="12" spans="1:9" x14ac:dyDescent="0.25">
      <c r="A12" t="s">
        <v>1650</v>
      </c>
      <c r="B12" t="s">
        <v>1645</v>
      </c>
    </row>
    <row r="13" spans="1:9" x14ac:dyDescent="0.25">
      <c r="A13" t="s">
        <v>1651</v>
      </c>
      <c r="B13" t="s">
        <v>1645</v>
      </c>
    </row>
    <row r="14" spans="1:9" x14ac:dyDescent="0.25">
      <c r="A14" t="s">
        <v>1652</v>
      </c>
      <c r="B14" t="s">
        <v>1645</v>
      </c>
    </row>
    <row r="15" spans="1:9" x14ac:dyDescent="0.25">
      <c r="A15" t="s">
        <v>1653</v>
      </c>
      <c r="B15" t="s">
        <v>1645</v>
      </c>
    </row>
    <row r="16" spans="1:9" x14ac:dyDescent="0.25">
      <c r="A16" t="s">
        <v>1654</v>
      </c>
      <c r="B16" t="s">
        <v>1645</v>
      </c>
    </row>
    <row r="17" spans="1:2" x14ac:dyDescent="0.25">
      <c r="A17" t="s">
        <v>1655</v>
      </c>
      <c r="B17" t="s">
        <v>1645</v>
      </c>
    </row>
    <row r="18" spans="1:2" x14ac:dyDescent="0.25">
      <c r="A18" t="s">
        <v>1656</v>
      </c>
      <c r="B18" t="s">
        <v>1645</v>
      </c>
    </row>
    <row r="19" spans="1:2" x14ac:dyDescent="0.25">
      <c r="A19" t="s">
        <v>1657</v>
      </c>
      <c r="B19" t="s">
        <v>1645</v>
      </c>
    </row>
    <row r="20" spans="1:2" x14ac:dyDescent="0.25">
      <c r="A20" t="s">
        <v>1658</v>
      </c>
      <c r="B20" t="s">
        <v>1645</v>
      </c>
    </row>
    <row r="21" spans="1:2" x14ac:dyDescent="0.25">
      <c r="A21" t="s">
        <v>1659</v>
      </c>
      <c r="B21" t="s">
        <v>1645</v>
      </c>
    </row>
    <row r="22" spans="1:2" x14ac:dyDescent="0.25">
      <c r="A22" t="s">
        <v>1660</v>
      </c>
      <c r="B22" t="s">
        <v>1645</v>
      </c>
    </row>
    <row r="23" spans="1:2" x14ac:dyDescent="0.25">
      <c r="A23" t="s">
        <v>1661</v>
      </c>
      <c r="B23" t="s">
        <v>1645</v>
      </c>
    </row>
    <row r="24" spans="1:2" x14ac:dyDescent="0.25">
      <c r="A24" t="s">
        <v>1662</v>
      </c>
      <c r="B24" t="s">
        <v>1645</v>
      </c>
    </row>
    <row r="25" spans="1:2" x14ac:dyDescent="0.25">
      <c r="A25" t="s">
        <v>1663</v>
      </c>
      <c r="B25" t="s">
        <v>1645</v>
      </c>
    </row>
    <row r="26" spans="1:2" x14ac:dyDescent="0.25">
      <c r="A26" t="s">
        <v>1664</v>
      </c>
      <c r="B26" t="s">
        <v>1645</v>
      </c>
    </row>
    <row r="27" spans="1:2" x14ac:dyDescent="0.25">
      <c r="A27" t="s">
        <v>1665</v>
      </c>
      <c r="B27" t="s">
        <v>1645</v>
      </c>
    </row>
    <row r="28" spans="1:2" x14ac:dyDescent="0.25">
      <c r="A28" t="s">
        <v>1666</v>
      </c>
      <c r="B28" t="s">
        <v>1645</v>
      </c>
    </row>
    <row r="29" spans="1:2" x14ac:dyDescent="0.25">
      <c r="A29" t="s">
        <v>1667</v>
      </c>
      <c r="B29" t="s">
        <v>1645</v>
      </c>
    </row>
    <row r="30" spans="1:2" x14ac:dyDescent="0.25">
      <c r="A30" t="s">
        <v>1668</v>
      </c>
      <c r="B30" t="s">
        <v>1645</v>
      </c>
    </row>
    <row r="31" spans="1:2" x14ac:dyDescent="0.25">
      <c r="A31" t="s">
        <v>1669</v>
      </c>
      <c r="B31" t="s">
        <v>1645</v>
      </c>
    </row>
    <row r="32" spans="1:2" x14ac:dyDescent="0.25">
      <c r="A32" t="s">
        <v>1670</v>
      </c>
      <c r="B32" t="s">
        <v>1645</v>
      </c>
    </row>
    <row r="33" spans="1:2" x14ac:dyDescent="0.25">
      <c r="A33" t="s">
        <v>1671</v>
      </c>
      <c r="B33" t="s">
        <v>1645</v>
      </c>
    </row>
    <row r="34" spans="1:2" x14ac:dyDescent="0.25">
      <c r="A34" t="s">
        <v>1672</v>
      </c>
      <c r="B34" t="s">
        <v>1645</v>
      </c>
    </row>
    <row r="35" spans="1:2" x14ac:dyDescent="0.25">
      <c r="A35" t="s">
        <v>1673</v>
      </c>
      <c r="B35" t="s">
        <v>1645</v>
      </c>
    </row>
    <row r="36" spans="1:2" x14ac:dyDescent="0.25">
      <c r="A36" t="s">
        <v>1674</v>
      </c>
      <c r="B36" t="s">
        <v>1645</v>
      </c>
    </row>
    <row r="37" spans="1:2" x14ac:dyDescent="0.25">
      <c r="A37" t="s">
        <v>1675</v>
      </c>
      <c r="B37" t="s">
        <v>1645</v>
      </c>
    </row>
    <row r="38" spans="1:2" x14ac:dyDescent="0.25">
      <c r="A38" t="s">
        <v>1676</v>
      </c>
      <c r="B38" t="s">
        <v>1645</v>
      </c>
    </row>
    <row r="39" spans="1:2" x14ac:dyDescent="0.25">
      <c r="A39" t="s">
        <v>1677</v>
      </c>
      <c r="B39" t="s">
        <v>1645</v>
      </c>
    </row>
    <row r="40" spans="1:2" x14ac:dyDescent="0.25">
      <c r="A40" t="s">
        <v>1678</v>
      </c>
      <c r="B40" t="s">
        <v>1645</v>
      </c>
    </row>
    <row r="41" spans="1:2" x14ac:dyDescent="0.25">
      <c r="A41" t="s">
        <v>1679</v>
      </c>
      <c r="B41" t="s">
        <v>1645</v>
      </c>
    </row>
    <row r="42" spans="1:2" x14ac:dyDescent="0.25">
      <c r="A42" t="s">
        <v>1680</v>
      </c>
      <c r="B42" t="s">
        <v>1645</v>
      </c>
    </row>
    <row r="43" spans="1:2" x14ac:dyDescent="0.25">
      <c r="A43" t="s">
        <v>1681</v>
      </c>
      <c r="B43" t="s">
        <v>1645</v>
      </c>
    </row>
    <row r="44" spans="1:2" x14ac:dyDescent="0.25">
      <c r="A44" t="s">
        <v>1682</v>
      </c>
      <c r="B44" t="s">
        <v>1645</v>
      </c>
    </row>
    <row r="45" spans="1:2" x14ac:dyDescent="0.25">
      <c r="A45" t="s">
        <v>1683</v>
      </c>
      <c r="B45" t="s">
        <v>1645</v>
      </c>
    </row>
    <row r="46" spans="1:2" x14ac:dyDescent="0.25">
      <c r="A46" t="s">
        <v>1684</v>
      </c>
      <c r="B46" t="s">
        <v>1645</v>
      </c>
    </row>
    <row r="47" spans="1:2" x14ac:dyDescent="0.25">
      <c r="A47" t="s">
        <v>1685</v>
      </c>
      <c r="B47" t="s">
        <v>1645</v>
      </c>
    </row>
    <row r="48" spans="1:2" x14ac:dyDescent="0.25">
      <c r="A48" t="s">
        <v>1686</v>
      </c>
      <c r="B48" t="s">
        <v>1645</v>
      </c>
    </row>
    <row r="49" spans="1:2" x14ac:dyDescent="0.25">
      <c r="A49" t="s">
        <v>1687</v>
      </c>
      <c r="B49" t="s">
        <v>1645</v>
      </c>
    </row>
    <row r="50" spans="1:2" x14ac:dyDescent="0.25">
      <c r="A50" t="s">
        <v>1688</v>
      </c>
      <c r="B50" t="s">
        <v>1645</v>
      </c>
    </row>
    <row r="51" spans="1:2" x14ac:dyDescent="0.25">
      <c r="A51" t="s">
        <v>1689</v>
      </c>
      <c r="B51" t="s">
        <v>1645</v>
      </c>
    </row>
    <row r="52" spans="1:2" x14ac:dyDescent="0.25">
      <c r="A52" t="s">
        <v>1690</v>
      </c>
      <c r="B52" t="s">
        <v>1645</v>
      </c>
    </row>
    <row r="53" spans="1:2" x14ac:dyDescent="0.25">
      <c r="A53" t="s">
        <v>300</v>
      </c>
      <c r="B53" t="s">
        <v>1645</v>
      </c>
    </row>
    <row r="54" spans="1:2" x14ac:dyDescent="0.25">
      <c r="A54" t="s">
        <v>1691</v>
      </c>
      <c r="B54" t="s">
        <v>1645</v>
      </c>
    </row>
    <row r="56" spans="1:2" x14ac:dyDescent="0.25">
      <c r="A56" t="s">
        <v>1692</v>
      </c>
      <c r="B56" t="s">
        <v>1693</v>
      </c>
    </row>
    <row r="57" spans="1:2" x14ac:dyDescent="0.25">
      <c r="A57" t="s">
        <v>1694</v>
      </c>
      <c r="B57" t="s">
        <v>1693</v>
      </c>
    </row>
    <row r="58" spans="1:2" x14ac:dyDescent="0.25">
      <c r="A58" t="s">
        <v>1693</v>
      </c>
      <c r="B58" t="s">
        <v>1693</v>
      </c>
    </row>
    <row r="59" spans="1:2" x14ac:dyDescent="0.25">
      <c r="A59" t="s">
        <v>1695</v>
      </c>
      <c r="B59" t="s">
        <v>1693</v>
      </c>
    </row>
    <row r="60" spans="1:2" x14ac:dyDescent="0.25">
      <c r="A60" t="s">
        <v>1696</v>
      </c>
      <c r="B60" t="s">
        <v>1693</v>
      </c>
    </row>
    <row r="61" spans="1:2" x14ac:dyDescent="0.25">
      <c r="A61" t="s">
        <v>1697</v>
      </c>
      <c r="B61" t="s">
        <v>1693</v>
      </c>
    </row>
    <row r="62" spans="1:2" x14ac:dyDescent="0.25">
      <c r="A62" t="s">
        <v>1698</v>
      </c>
      <c r="B62" t="s">
        <v>1693</v>
      </c>
    </row>
    <row r="63" spans="1:2" x14ac:dyDescent="0.25">
      <c r="A63" t="s">
        <v>1699</v>
      </c>
      <c r="B63" t="s">
        <v>1693</v>
      </c>
    </row>
    <row r="64" spans="1:2" x14ac:dyDescent="0.25">
      <c r="A64" t="s">
        <v>1700</v>
      </c>
      <c r="B64" t="s">
        <v>1693</v>
      </c>
    </row>
    <row r="65" spans="1:2" x14ac:dyDescent="0.25">
      <c r="A65" t="s">
        <v>1701</v>
      </c>
      <c r="B65" t="s">
        <v>1693</v>
      </c>
    </row>
    <row r="66" spans="1:2" x14ac:dyDescent="0.25">
      <c r="A66" t="s">
        <v>1702</v>
      </c>
      <c r="B66" t="s">
        <v>1693</v>
      </c>
    </row>
    <row r="67" spans="1:2" x14ac:dyDescent="0.25">
      <c r="A67" t="s">
        <v>1703</v>
      </c>
      <c r="B67" t="s">
        <v>1693</v>
      </c>
    </row>
    <row r="68" spans="1:2" x14ac:dyDescent="0.25">
      <c r="A68" t="s">
        <v>1704</v>
      </c>
      <c r="B68" t="s">
        <v>1693</v>
      </c>
    </row>
    <row r="69" spans="1:2" x14ac:dyDescent="0.25">
      <c r="A69" t="s">
        <v>1705</v>
      </c>
      <c r="B69" t="s">
        <v>1693</v>
      </c>
    </row>
    <row r="70" spans="1:2" x14ac:dyDescent="0.25">
      <c r="A70" t="s">
        <v>1706</v>
      </c>
      <c r="B70" t="s">
        <v>1693</v>
      </c>
    </row>
    <row r="71" spans="1:2" x14ac:dyDescent="0.25">
      <c r="A71" t="s">
        <v>1707</v>
      </c>
      <c r="B71" t="s">
        <v>1693</v>
      </c>
    </row>
    <row r="72" spans="1:2" x14ac:dyDescent="0.25">
      <c r="A72" t="s">
        <v>1708</v>
      </c>
      <c r="B72" t="s">
        <v>1693</v>
      </c>
    </row>
    <row r="73" spans="1:2" x14ac:dyDescent="0.25">
      <c r="A73" t="s">
        <v>1709</v>
      </c>
      <c r="B73" t="s">
        <v>1693</v>
      </c>
    </row>
    <row r="74" spans="1:2" x14ac:dyDescent="0.25">
      <c r="A74" t="s">
        <v>1710</v>
      </c>
      <c r="B74" t="s">
        <v>1693</v>
      </c>
    </row>
    <row r="75" spans="1:2" x14ac:dyDescent="0.25">
      <c r="A75" t="s">
        <v>1711</v>
      </c>
      <c r="B75" t="s">
        <v>1693</v>
      </c>
    </row>
    <row r="76" spans="1:2" x14ac:dyDescent="0.25">
      <c r="A76" t="s">
        <v>1712</v>
      </c>
      <c r="B76" t="s">
        <v>1693</v>
      </c>
    </row>
    <row r="77" spans="1:2" x14ac:dyDescent="0.25">
      <c r="A77" t="s">
        <v>1713</v>
      </c>
      <c r="B77" t="s">
        <v>1693</v>
      </c>
    </row>
    <row r="78" spans="1:2" x14ac:dyDescent="0.25">
      <c r="A78" t="s">
        <v>1714</v>
      </c>
      <c r="B78" t="s">
        <v>1693</v>
      </c>
    </row>
    <row r="79" spans="1:2" x14ac:dyDescent="0.25">
      <c r="A79" t="s">
        <v>1715</v>
      </c>
      <c r="B79" t="s">
        <v>1693</v>
      </c>
    </row>
    <row r="80" spans="1:2" x14ac:dyDescent="0.25">
      <c r="A80" t="s">
        <v>1716</v>
      </c>
      <c r="B80" t="s">
        <v>1693</v>
      </c>
    </row>
    <row r="81" spans="1:2" x14ac:dyDescent="0.25">
      <c r="A81" t="s">
        <v>1717</v>
      </c>
      <c r="B81" t="s">
        <v>1693</v>
      </c>
    </row>
    <row r="82" spans="1:2" x14ac:dyDescent="0.25">
      <c r="A82" t="s">
        <v>1718</v>
      </c>
      <c r="B82" t="s">
        <v>1693</v>
      </c>
    </row>
    <row r="83" spans="1:2" x14ac:dyDescent="0.25">
      <c r="A83" t="s">
        <v>1719</v>
      </c>
      <c r="B83" t="s">
        <v>1693</v>
      </c>
    </row>
    <row r="84" spans="1:2" x14ac:dyDescent="0.25">
      <c r="A84" t="s">
        <v>1720</v>
      </c>
      <c r="B84" t="s">
        <v>1693</v>
      </c>
    </row>
    <row r="85" spans="1:2" x14ac:dyDescent="0.25">
      <c r="A85" t="s">
        <v>1721</v>
      </c>
      <c r="B85" t="s">
        <v>1693</v>
      </c>
    </row>
    <row r="86" spans="1:2" x14ac:dyDescent="0.25">
      <c r="A86" t="s">
        <v>1722</v>
      </c>
      <c r="B86" t="s">
        <v>1693</v>
      </c>
    </row>
    <row r="87" spans="1:2" x14ac:dyDescent="0.25">
      <c r="A87" t="s">
        <v>1723</v>
      </c>
      <c r="B87" t="s">
        <v>1693</v>
      </c>
    </row>
    <row r="88" spans="1:2" x14ac:dyDescent="0.25">
      <c r="A88" t="s">
        <v>1724</v>
      </c>
      <c r="B88" t="s">
        <v>1693</v>
      </c>
    </row>
    <row r="89" spans="1:2" x14ac:dyDescent="0.25">
      <c r="A89" t="s">
        <v>1725</v>
      </c>
      <c r="B89" t="s">
        <v>1693</v>
      </c>
    </row>
    <row r="90" spans="1:2" x14ac:dyDescent="0.25">
      <c r="A90" t="s">
        <v>1726</v>
      </c>
      <c r="B90" t="s">
        <v>1693</v>
      </c>
    </row>
    <row r="91" spans="1:2" x14ac:dyDescent="0.25">
      <c r="A91" t="s">
        <v>1727</v>
      </c>
      <c r="B91" t="s">
        <v>1693</v>
      </c>
    </row>
    <row r="92" spans="1:2" x14ac:dyDescent="0.25">
      <c r="A92" t="s">
        <v>1728</v>
      </c>
      <c r="B92" t="s">
        <v>1693</v>
      </c>
    </row>
    <row r="93" spans="1:2" x14ac:dyDescent="0.25">
      <c r="A93" t="s">
        <v>1729</v>
      </c>
      <c r="B93" t="s">
        <v>1693</v>
      </c>
    </row>
    <row r="94" spans="1:2" x14ac:dyDescent="0.25">
      <c r="A94" t="s">
        <v>1730</v>
      </c>
      <c r="B94" t="s">
        <v>1693</v>
      </c>
    </row>
    <row r="95" spans="1:2" x14ac:dyDescent="0.25">
      <c r="A95" t="s">
        <v>1731</v>
      </c>
      <c r="B95" t="s">
        <v>1693</v>
      </c>
    </row>
    <row r="96" spans="1:2" x14ac:dyDescent="0.25">
      <c r="A96" t="s">
        <v>1732</v>
      </c>
      <c r="B96" t="s">
        <v>1693</v>
      </c>
    </row>
    <row r="97" spans="1:2" x14ac:dyDescent="0.25">
      <c r="A97" t="s">
        <v>1733</v>
      </c>
      <c r="B97" t="s">
        <v>1693</v>
      </c>
    </row>
    <row r="98" spans="1:2" x14ac:dyDescent="0.25">
      <c r="A98" t="s">
        <v>1734</v>
      </c>
      <c r="B98" t="s">
        <v>1693</v>
      </c>
    </row>
    <row r="99" spans="1:2" x14ac:dyDescent="0.25">
      <c r="A99" t="s">
        <v>1735</v>
      </c>
      <c r="B99" t="s">
        <v>1693</v>
      </c>
    </row>
    <row r="100" spans="1:2" x14ac:dyDescent="0.25">
      <c r="A100" t="s">
        <v>1736</v>
      </c>
      <c r="B100" t="s">
        <v>1693</v>
      </c>
    </row>
    <row r="101" spans="1:2" x14ac:dyDescent="0.25">
      <c r="A101" t="s">
        <v>1737</v>
      </c>
      <c r="B101" t="s">
        <v>1693</v>
      </c>
    </row>
    <row r="102" spans="1:2" x14ac:dyDescent="0.25">
      <c r="A102" t="s">
        <v>1738</v>
      </c>
      <c r="B102" t="s">
        <v>1693</v>
      </c>
    </row>
    <row r="103" spans="1:2" x14ac:dyDescent="0.25">
      <c r="A103" t="s">
        <v>1739</v>
      </c>
      <c r="B103" t="s">
        <v>1693</v>
      </c>
    </row>
    <row r="104" spans="1:2" x14ac:dyDescent="0.25">
      <c r="A104" t="s">
        <v>1740</v>
      </c>
      <c r="B104" t="s">
        <v>1693</v>
      </c>
    </row>
    <row r="105" spans="1:2" x14ac:dyDescent="0.25">
      <c r="A105" t="s">
        <v>1047</v>
      </c>
      <c r="B105" t="s">
        <v>1693</v>
      </c>
    </row>
    <row r="106" spans="1:2" x14ac:dyDescent="0.25">
      <c r="A106" t="s">
        <v>1741</v>
      </c>
      <c r="B106" t="s">
        <v>1693</v>
      </c>
    </row>
    <row r="108" spans="1:2" x14ac:dyDescent="0.25">
      <c r="A108" t="s">
        <v>1742</v>
      </c>
      <c r="B108" t="s">
        <v>1743</v>
      </c>
    </row>
    <row r="109" spans="1:2" x14ac:dyDescent="0.25">
      <c r="A109" t="s">
        <v>1744</v>
      </c>
      <c r="B109" t="s">
        <v>1743</v>
      </c>
    </row>
    <row r="110" spans="1:2" x14ac:dyDescent="0.25">
      <c r="A110" t="s">
        <v>1745</v>
      </c>
      <c r="B110" t="s">
        <v>1743</v>
      </c>
    </row>
    <row r="111" spans="1:2" x14ac:dyDescent="0.25">
      <c r="A111" t="s">
        <v>1746</v>
      </c>
      <c r="B111" t="s">
        <v>1743</v>
      </c>
    </row>
    <row r="112" spans="1:2" x14ac:dyDescent="0.25">
      <c r="A112" t="s">
        <v>1747</v>
      </c>
      <c r="B112" t="s">
        <v>1743</v>
      </c>
    </row>
    <row r="113" spans="1:2" x14ac:dyDescent="0.25">
      <c r="A113" t="s">
        <v>1748</v>
      </c>
      <c r="B113" t="s">
        <v>1743</v>
      </c>
    </row>
    <row r="114" spans="1:2" x14ac:dyDescent="0.25">
      <c r="A114" t="s">
        <v>1749</v>
      </c>
      <c r="B114" t="s">
        <v>1743</v>
      </c>
    </row>
    <row r="115" spans="1:2" x14ac:dyDescent="0.25">
      <c r="A115" t="s">
        <v>1750</v>
      </c>
      <c r="B115" t="s">
        <v>1743</v>
      </c>
    </row>
    <row r="116" spans="1:2" x14ac:dyDescent="0.25">
      <c r="A116" t="s">
        <v>1751</v>
      </c>
      <c r="B116" t="s">
        <v>1743</v>
      </c>
    </row>
    <row r="117" spans="1:2" x14ac:dyDescent="0.25">
      <c r="A117" t="s">
        <v>1752</v>
      </c>
      <c r="B117" t="s">
        <v>1743</v>
      </c>
    </row>
    <row r="118" spans="1:2" x14ac:dyDescent="0.25">
      <c r="A118" t="s">
        <v>1752</v>
      </c>
      <c r="B118" t="s">
        <v>1743</v>
      </c>
    </row>
    <row r="119" spans="1:2" x14ac:dyDescent="0.25">
      <c r="A119" t="s">
        <v>1753</v>
      </c>
      <c r="B119" t="s">
        <v>1743</v>
      </c>
    </row>
    <row r="120" spans="1:2" x14ac:dyDescent="0.25">
      <c r="A120" t="s">
        <v>1754</v>
      </c>
      <c r="B120" t="s">
        <v>1743</v>
      </c>
    </row>
    <row r="121" spans="1:2" x14ac:dyDescent="0.25">
      <c r="A121" t="s">
        <v>1755</v>
      </c>
      <c r="B121" t="s">
        <v>1743</v>
      </c>
    </row>
    <row r="122" spans="1:2" x14ac:dyDescent="0.25">
      <c r="A122" t="s">
        <v>1756</v>
      </c>
      <c r="B122" t="s">
        <v>1743</v>
      </c>
    </row>
    <row r="123" spans="1:2" x14ac:dyDescent="0.25">
      <c r="A123" t="s">
        <v>1757</v>
      </c>
      <c r="B123" t="s">
        <v>1743</v>
      </c>
    </row>
    <row r="124" spans="1:2" x14ac:dyDescent="0.25">
      <c r="A124" t="s">
        <v>1758</v>
      </c>
      <c r="B124" t="s">
        <v>1743</v>
      </c>
    </row>
    <row r="125" spans="1:2" x14ac:dyDescent="0.25">
      <c r="A125" t="s">
        <v>1759</v>
      </c>
      <c r="B125" t="s">
        <v>1743</v>
      </c>
    </row>
    <row r="126" spans="1:2" x14ac:dyDescent="0.25">
      <c r="A126" t="s">
        <v>1760</v>
      </c>
      <c r="B126" t="s">
        <v>1743</v>
      </c>
    </row>
    <row r="127" spans="1:2" x14ac:dyDescent="0.25">
      <c r="A127" t="s">
        <v>1761</v>
      </c>
      <c r="B127" t="s">
        <v>1743</v>
      </c>
    </row>
    <row r="128" spans="1:2" x14ac:dyDescent="0.25">
      <c r="A128" t="s">
        <v>1762</v>
      </c>
      <c r="B128" t="s">
        <v>1743</v>
      </c>
    </row>
    <row r="129" spans="1:2" x14ac:dyDescent="0.25">
      <c r="A129" t="s">
        <v>1763</v>
      </c>
      <c r="B129" t="s">
        <v>1743</v>
      </c>
    </row>
    <row r="130" spans="1:2" x14ac:dyDescent="0.25">
      <c r="A130" t="s">
        <v>1764</v>
      </c>
      <c r="B130" t="s">
        <v>1743</v>
      </c>
    </row>
    <row r="131" spans="1:2" x14ac:dyDescent="0.25">
      <c r="A131" t="s">
        <v>1765</v>
      </c>
      <c r="B131" t="s">
        <v>1743</v>
      </c>
    </row>
    <row r="132" spans="1:2" x14ac:dyDescent="0.25">
      <c r="A132" t="s">
        <v>1766</v>
      </c>
      <c r="B132" t="s">
        <v>1743</v>
      </c>
    </row>
    <row r="133" spans="1:2" x14ac:dyDescent="0.25">
      <c r="A133" t="s">
        <v>1767</v>
      </c>
      <c r="B133" t="s">
        <v>1743</v>
      </c>
    </row>
    <row r="134" spans="1:2" x14ac:dyDescent="0.25">
      <c r="A134" t="s">
        <v>1768</v>
      </c>
      <c r="B134" t="s">
        <v>1743</v>
      </c>
    </row>
    <row r="135" spans="1:2" x14ac:dyDescent="0.25">
      <c r="A135" t="s">
        <v>1769</v>
      </c>
      <c r="B135" t="s">
        <v>1743</v>
      </c>
    </row>
    <row r="136" spans="1:2" x14ac:dyDescent="0.25">
      <c r="A136" t="s">
        <v>1770</v>
      </c>
      <c r="B136" t="s">
        <v>1743</v>
      </c>
    </row>
    <row r="137" spans="1:2" x14ac:dyDescent="0.25">
      <c r="A137" t="s">
        <v>1771</v>
      </c>
      <c r="B137" t="s">
        <v>1743</v>
      </c>
    </row>
    <row r="138" spans="1:2" x14ac:dyDescent="0.25">
      <c r="A138" t="s">
        <v>1772</v>
      </c>
      <c r="B138" t="s">
        <v>1743</v>
      </c>
    </row>
    <row r="139" spans="1:2" x14ac:dyDescent="0.25">
      <c r="A139" t="s">
        <v>1773</v>
      </c>
      <c r="B139" t="s">
        <v>1743</v>
      </c>
    </row>
    <row r="140" spans="1:2" x14ac:dyDescent="0.25">
      <c r="A140" t="s">
        <v>1774</v>
      </c>
      <c r="B140" t="s">
        <v>1743</v>
      </c>
    </row>
    <row r="141" spans="1:2" x14ac:dyDescent="0.25">
      <c r="A141" t="s">
        <v>1775</v>
      </c>
      <c r="B141" t="s">
        <v>1743</v>
      </c>
    </row>
    <row r="142" spans="1:2" x14ac:dyDescent="0.25">
      <c r="A142" t="s">
        <v>1776</v>
      </c>
      <c r="B142" t="s">
        <v>1743</v>
      </c>
    </row>
    <row r="143" spans="1:2" x14ac:dyDescent="0.25">
      <c r="A143" t="s">
        <v>1777</v>
      </c>
      <c r="B143" t="s">
        <v>1743</v>
      </c>
    </row>
    <row r="144" spans="1:2" x14ac:dyDescent="0.25">
      <c r="A144" t="s">
        <v>1778</v>
      </c>
      <c r="B144" t="s">
        <v>1743</v>
      </c>
    </row>
    <row r="145" spans="1:2" x14ac:dyDescent="0.25">
      <c r="A145" t="s">
        <v>1779</v>
      </c>
      <c r="B145" t="s">
        <v>1743</v>
      </c>
    </row>
    <row r="146" spans="1:2" x14ac:dyDescent="0.25">
      <c r="A146" t="s">
        <v>1780</v>
      </c>
      <c r="B146" t="s">
        <v>1743</v>
      </c>
    </row>
    <row r="147" spans="1:2" x14ac:dyDescent="0.25">
      <c r="A147" t="s">
        <v>1781</v>
      </c>
      <c r="B147" t="s">
        <v>1743</v>
      </c>
    </row>
    <row r="148" spans="1:2" x14ac:dyDescent="0.25">
      <c r="A148" t="s">
        <v>1782</v>
      </c>
      <c r="B148" t="s">
        <v>1743</v>
      </c>
    </row>
    <row r="149" spans="1:2" x14ac:dyDescent="0.25">
      <c r="A149" t="s">
        <v>1783</v>
      </c>
      <c r="B149" t="s">
        <v>1743</v>
      </c>
    </row>
    <row r="150" spans="1:2" x14ac:dyDescent="0.25">
      <c r="A150" t="s">
        <v>1016</v>
      </c>
      <c r="B150" t="s">
        <v>1743</v>
      </c>
    </row>
    <row r="151" spans="1:2" x14ac:dyDescent="0.25">
      <c r="A151" t="s">
        <v>1784</v>
      </c>
      <c r="B151" t="s">
        <v>1743</v>
      </c>
    </row>
    <row r="152" spans="1:2" x14ac:dyDescent="0.25">
      <c r="A152" t="s">
        <v>1785</v>
      </c>
      <c r="B152" t="s">
        <v>1743</v>
      </c>
    </row>
    <row r="153" spans="1:2" x14ac:dyDescent="0.25">
      <c r="A153" t="s">
        <v>1786</v>
      </c>
      <c r="B153" t="s">
        <v>1743</v>
      </c>
    </row>
    <row r="154" spans="1:2" x14ac:dyDescent="0.25">
      <c r="A154" t="s">
        <v>1787</v>
      </c>
      <c r="B154" t="s">
        <v>1743</v>
      </c>
    </row>
    <row r="155" spans="1:2" x14ac:dyDescent="0.25">
      <c r="A155" t="s">
        <v>1788</v>
      </c>
      <c r="B155" t="s">
        <v>1743</v>
      </c>
    </row>
    <row r="156" spans="1:2" x14ac:dyDescent="0.25">
      <c r="A156" t="s">
        <v>1789</v>
      </c>
      <c r="B156" t="s">
        <v>1743</v>
      </c>
    </row>
    <row r="157" spans="1:2" x14ac:dyDescent="0.25">
      <c r="A157" t="s">
        <v>1790</v>
      </c>
      <c r="B157" t="s">
        <v>1743</v>
      </c>
    </row>
    <row r="158" spans="1:2" x14ac:dyDescent="0.25">
      <c r="A158" t="s">
        <v>1791</v>
      </c>
      <c r="B158" t="s">
        <v>1743</v>
      </c>
    </row>
    <row r="159" spans="1:2" x14ac:dyDescent="0.25">
      <c r="A159" t="s">
        <v>1792</v>
      </c>
      <c r="B159" t="s">
        <v>1743</v>
      </c>
    </row>
    <row r="161" spans="1:2" x14ac:dyDescent="0.25">
      <c r="A161" t="s">
        <v>1793</v>
      </c>
      <c r="B161" t="s">
        <v>1794</v>
      </c>
    </row>
    <row r="162" spans="1:2" x14ac:dyDescent="0.25">
      <c r="A162" t="s">
        <v>1795</v>
      </c>
      <c r="B162" t="s">
        <v>1794</v>
      </c>
    </row>
    <row r="163" spans="1:2" x14ac:dyDescent="0.25">
      <c r="A163" t="s">
        <v>1796</v>
      </c>
      <c r="B163" t="s">
        <v>1794</v>
      </c>
    </row>
    <row r="164" spans="1:2" x14ac:dyDescent="0.25">
      <c r="A164" t="s">
        <v>1797</v>
      </c>
      <c r="B164" t="s">
        <v>1794</v>
      </c>
    </row>
    <row r="165" spans="1:2" x14ac:dyDescent="0.25">
      <c r="A165" t="s">
        <v>1798</v>
      </c>
      <c r="B165" t="s">
        <v>1794</v>
      </c>
    </row>
    <row r="166" spans="1:2" x14ac:dyDescent="0.25">
      <c r="A166" t="s">
        <v>1799</v>
      </c>
      <c r="B166" t="s">
        <v>1794</v>
      </c>
    </row>
    <row r="167" spans="1:2" x14ac:dyDescent="0.25">
      <c r="A167" t="s">
        <v>1800</v>
      </c>
      <c r="B167" t="s">
        <v>1794</v>
      </c>
    </row>
    <row r="168" spans="1:2" x14ac:dyDescent="0.25">
      <c r="A168" t="s">
        <v>1801</v>
      </c>
      <c r="B168" t="s">
        <v>1794</v>
      </c>
    </row>
    <row r="169" spans="1:2" x14ac:dyDescent="0.25">
      <c r="A169" t="s">
        <v>1802</v>
      </c>
      <c r="B169" t="s">
        <v>1794</v>
      </c>
    </row>
    <row r="170" spans="1:2" x14ac:dyDescent="0.25">
      <c r="A170" t="s">
        <v>1803</v>
      </c>
      <c r="B170" t="s">
        <v>1794</v>
      </c>
    </row>
    <row r="171" spans="1:2" x14ac:dyDescent="0.25">
      <c r="A171" t="s">
        <v>1804</v>
      </c>
      <c r="B171" t="s">
        <v>1794</v>
      </c>
    </row>
    <row r="172" spans="1:2" x14ac:dyDescent="0.25">
      <c r="A172" t="s">
        <v>1805</v>
      </c>
      <c r="B172" t="s">
        <v>1794</v>
      </c>
    </row>
    <row r="173" spans="1:2" x14ac:dyDescent="0.25">
      <c r="A173" t="s">
        <v>1806</v>
      </c>
      <c r="B173" t="s">
        <v>1794</v>
      </c>
    </row>
    <row r="174" spans="1:2" x14ac:dyDescent="0.25">
      <c r="A174" t="s">
        <v>1807</v>
      </c>
      <c r="B174" t="s">
        <v>1794</v>
      </c>
    </row>
    <row r="175" spans="1:2" x14ac:dyDescent="0.25">
      <c r="A175" t="s">
        <v>1808</v>
      </c>
      <c r="B175" t="s">
        <v>1794</v>
      </c>
    </row>
    <row r="176" spans="1:2" x14ac:dyDescent="0.25">
      <c r="A176" t="s">
        <v>1809</v>
      </c>
      <c r="B176" t="s">
        <v>1794</v>
      </c>
    </row>
    <row r="178" spans="1:2" x14ac:dyDescent="0.25">
      <c r="A178" t="s">
        <v>1810</v>
      </c>
      <c r="B178" t="s">
        <v>1811</v>
      </c>
    </row>
    <row r="179" spans="1:2" x14ac:dyDescent="0.25">
      <c r="A179" t="s">
        <v>1812</v>
      </c>
      <c r="B179" t="s">
        <v>1811</v>
      </c>
    </row>
    <row r="180" spans="1:2" x14ac:dyDescent="0.25">
      <c r="A180" t="s">
        <v>71</v>
      </c>
      <c r="B180" t="s">
        <v>1811</v>
      </c>
    </row>
    <row r="181" spans="1:2" x14ac:dyDescent="0.25">
      <c r="A181" t="s">
        <v>1813</v>
      </c>
      <c r="B181" t="s">
        <v>1811</v>
      </c>
    </row>
    <row r="182" spans="1:2" x14ac:dyDescent="0.25">
      <c r="A182" t="s">
        <v>1814</v>
      </c>
      <c r="B182" t="s">
        <v>1811</v>
      </c>
    </row>
    <row r="183" spans="1:2" x14ac:dyDescent="0.25">
      <c r="A183" t="s">
        <v>1815</v>
      </c>
      <c r="B183" t="s">
        <v>1811</v>
      </c>
    </row>
    <row r="184" spans="1:2" x14ac:dyDescent="0.25">
      <c r="A184" t="s">
        <v>1816</v>
      </c>
      <c r="B184" t="s">
        <v>1811</v>
      </c>
    </row>
    <row r="185" spans="1:2" x14ac:dyDescent="0.25">
      <c r="A185" t="s">
        <v>1817</v>
      </c>
      <c r="B185" t="s">
        <v>1811</v>
      </c>
    </row>
    <row r="186" spans="1:2" x14ac:dyDescent="0.25">
      <c r="A186" t="s">
        <v>1818</v>
      </c>
      <c r="B186" t="s">
        <v>1811</v>
      </c>
    </row>
    <row r="187" spans="1:2" x14ac:dyDescent="0.25">
      <c r="A187" t="s">
        <v>1819</v>
      </c>
      <c r="B187" t="s">
        <v>1811</v>
      </c>
    </row>
    <row r="188" spans="1:2" x14ac:dyDescent="0.25">
      <c r="A188" t="s">
        <v>1820</v>
      </c>
      <c r="B188" t="s">
        <v>1811</v>
      </c>
    </row>
    <row r="190" spans="1:2" x14ac:dyDescent="0.25">
      <c r="A190" t="s">
        <v>1821</v>
      </c>
      <c r="B190" t="s">
        <v>1822</v>
      </c>
    </row>
    <row r="191" spans="1:2" x14ac:dyDescent="0.25">
      <c r="A191" t="s">
        <v>1823</v>
      </c>
      <c r="B191" t="s">
        <v>1822</v>
      </c>
    </row>
    <row r="192" spans="1:2" x14ac:dyDescent="0.25">
      <c r="A192" t="s">
        <v>1824</v>
      </c>
      <c r="B192" t="s">
        <v>1822</v>
      </c>
    </row>
    <row r="193" spans="1:2" x14ac:dyDescent="0.25">
      <c r="A193" t="s">
        <v>1825</v>
      </c>
      <c r="B193" t="s">
        <v>1822</v>
      </c>
    </row>
    <row r="194" spans="1:2" x14ac:dyDescent="0.25">
      <c r="A194" t="s">
        <v>1826</v>
      </c>
      <c r="B194" t="s">
        <v>1822</v>
      </c>
    </row>
    <row r="195" spans="1:2" x14ac:dyDescent="0.25">
      <c r="A195" t="s">
        <v>1827</v>
      </c>
      <c r="B195" t="s">
        <v>1822</v>
      </c>
    </row>
    <row r="196" spans="1:2" x14ac:dyDescent="0.25">
      <c r="A196" t="s">
        <v>1828</v>
      </c>
      <c r="B196" t="s">
        <v>1822</v>
      </c>
    </row>
    <row r="197" spans="1:2" x14ac:dyDescent="0.25">
      <c r="A197" t="s">
        <v>1829</v>
      </c>
      <c r="B197" t="s">
        <v>1822</v>
      </c>
    </row>
    <row r="198" spans="1:2" x14ac:dyDescent="0.25">
      <c r="A198" t="s">
        <v>1830</v>
      </c>
      <c r="B198" t="s">
        <v>1822</v>
      </c>
    </row>
    <row r="200" spans="1:2" x14ac:dyDescent="0.25">
      <c r="A200" t="s">
        <v>1831</v>
      </c>
      <c r="B200" t="s">
        <v>1831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541fda-cffd-44e2-a13b-861ea926a14d" xsi:nil="true"/>
    <lcf76f155ced4ddcb4097134ff3c332f xmlns="c7cdbcbb-0329-45af-b04b-6c1e0e0f198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A3DEAA8040048882A6A0B096C4D83" ma:contentTypeVersion="12" ma:contentTypeDescription="Create a new document." ma:contentTypeScope="" ma:versionID="992386564fca76159a044902186e2647">
  <xsd:schema xmlns:xsd="http://www.w3.org/2001/XMLSchema" xmlns:xs="http://www.w3.org/2001/XMLSchema" xmlns:p="http://schemas.microsoft.com/office/2006/metadata/properties" xmlns:ns2="c7cdbcbb-0329-45af-b04b-6c1e0e0f198a" xmlns:ns3="e8541fda-cffd-44e2-a13b-861ea926a14d" targetNamespace="http://schemas.microsoft.com/office/2006/metadata/properties" ma:root="true" ma:fieldsID="f7de13023825d9a1336b2b096d90edba" ns2:_="" ns3:_="">
    <xsd:import namespace="c7cdbcbb-0329-45af-b04b-6c1e0e0f198a"/>
    <xsd:import namespace="e8541fda-cffd-44e2-a13b-861ea926a1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dbcbb-0329-45af-b04b-6c1e0e0f1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03e67f-0598-4a90-8a4a-cec34b03b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41fda-cffd-44e2-a13b-861ea926a1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71690f-9e36-4158-a9a7-2e0822f98676}" ma:internalName="TaxCatchAll" ma:showField="CatchAllData" ma:web="e8541fda-cffd-44e2-a13b-861ea926a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941AD-31BE-4D1B-9EDE-D37DA8038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DEE8A-73B5-4A42-853A-665E52A6236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e8541fda-cffd-44e2-a13b-861ea926a14d"/>
    <ds:schemaRef ds:uri="http://schemas.microsoft.com/office/infopath/2007/PartnerControls"/>
    <ds:schemaRef ds:uri="http://schemas.openxmlformats.org/package/2006/metadata/core-properties"/>
    <ds:schemaRef ds:uri="c7cdbcbb-0329-45af-b04b-6c1e0e0f198a"/>
  </ds:schemaRefs>
</ds:datastoreItem>
</file>

<file path=customXml/itemProps3.xml><?xml version="1.0" encoding="utf-8"?>
<ds:datastoreItem xmlns:ds="http://schemas.openxmlformats.org/officeDocument/2006/customXml" ds:itemID="{1BE45018-ABA9-4990-B95F-7D00EF073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dbcbb-0329-45af-b04b-6c1e0e0f198a"/>
    <ds:schemaRef ds:uri="e8541fda-cffd-44e2-a13b-861ea926a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PRISMA</vt:lpstr>
      <vt:lpstr>Full text screening</vt:lpstr>
      <vt:lpstr>Data extraction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Harrison</dc:creator>
  <cp:keywords/>
  <dc:description/>
  <cp:lastModifiedBy>Harrison, Sean</cp:lastModifiedBy>
  <cp:revision/>
  <dcterms:created xsi:type="dcterms:W3CDTF">2023-09-07T12:12:21Z</dcterms:created>
  <dcterms:modified xsi:type="dcterms:W3CDTF">2026-06-15T14:30:48Z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0x010100FC7A3DEAA8040048882A6A0B096C4D83</vt:lpwstr>
  </property>
  <property fmtid="{D5CDD505-2E9C-101B-9397-08002B2CF9AE}" pid="3" name="MediaServiceImageTags">
    <vt:lpwstr/>
  </property>
</Properties>
</file>