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niversityofexeteruk.sharepoint.com/sites/PublicHealthreviewteam/Shared Documents/Reviews/004.a AI in public health - Past/6. Journal &amp; preprint submissions/00. MedrXiv/2. Present/"/>
    </mc:Choice>
  </mc:AlternateContent>
  <xr:revisionPtr revIDLastSave="16460" documentId="13_ncr:1_{B202696B-0AD3-4A3E-853B-C212582307A8}" xr6:coauthVersionLast="47" xr6:coauthVersionMax="47" xr10:uidLastSave="{A716770F-5711-4B9F-A722-DC8143C9D66F}"/>
  <bookViews>
    <workbookView xWindow="-120" yWindow="-120" windowWidth="29040" windowHeight="15720" tabRatio="786" xr2:uid="{B64DE646-F1C1-4A3F-A503-6164F153E497}"/>
  </bookViews>
  <sheets>
    <sheet name="PRISMA" sheetId="18" r:id="rId1"/>
    <sheet name="Full text screening" sheetId="1" r:id="rId2"/>
    <sheet name="Includes" sheetId="19" r:id="rId3"/>
    <sheet name="DE1 - Identification" sheetId="7" r:id="rId4"/>
    <sheet name="DE2 - Intervention" sheetId="11" r:id="rId5"/>
    <sheet name="Lists" sheetId="1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29" i="18" l="1"/>
  <c r="H4" i="18"/>
  <c r="L50" i="19" l="1"/>
  <c r="K50" i="19"/>
  <c r="L49" i="19"/>
  <c r="K49" i="19"/>
  <c r="L48" i="19"/>
  <c r="K48" i="19"/>
  <c r="L47" i="19"/>
  <c r="K47" i="19"/>
  <c r="L46" i="19"/>
  <c r="K46" i="19"/>
  <c r="L45" i="19"/>
  <c r="K45" i="19"/>
  <c r="L44" i="19"/>
  <c r="K44" i="19"/>
  <c r="L43" i="19"/>
  <c r="K43" i="19"/>
  <c r="L42" i="19"/>
  <c r="K42" i="19"/>
  <c r="L41" i="19"/>
  <c r="K41" i="19"/>
  <c r="L40" i="19"/>
  <c r="K40" i="19"/>
  <c r="L39" i="19"/>
  <c r="K39" i="19"/>
  <c r="L38" i="19"/>
  <c r="K38" i="19"/>
  <c r="L37" i="19"/>
  <c r="K37" i="19"/>
  <c r="L36" i="19"/>
  <c r="K36" i="19"/>
  <c r="L35" i="19"/>
  <c r="K35" i="19"/>
  <c r="L34" i="19"/>
  <c r="K34" i="19"/>
  <c r="L33" i="19"/>
  <c r="K33" i="19"/>
  <c r="L32" i="19"/>
  <c r="K32" i="19"/>
  <c r="L31" i="19"/>
  <c r="K31" i="19"/>
  <c r="L30" i="19"/>
  <c r="K30" i="19"/>
  <c r="L29" i="19"/>
  <c r="K29" i="19"/>
  <c r="L28" i="19"/>
  <c r="K28" i="19"/>
  <c r="L27" i="19"/>
  <c r="K27" i="19"/>
  <c r="L26" i="19"/>
  <c r="K26" i="19"/>
  <c r="L25" i="19"/>
  <c r="K25" i="19"/>
  <c r="L24" i="19"/>
  <c r="K24" i="19"/>
  <c r="L23" i="19"/>
  <c r="K23" i="19"/>
  <c r="L22" i="19"/>
  <c r="K22" i="19"/>
  <c r="L21" i="19"/>
  <c r="K21" i="19"/>
  <c r="L20" i="19"/>
  <c r="K20" i="19"/>
  <c r="L19" i="19"/>
  <c r="K19" i="19"/>
  <c r="L18" i="19"/>
  <c r="K18" i="19"/>
  <c r="L17" i="19"/>
  <c r="K17" i="19"/>
  <c r="L16" i="19"/>
  <c r="K16" i="19"/>
  <c r="L15" i="19"/>
  <c r="K15" i="19"/>
  <c r="L14" i="19"/>
  <c r="K14" i="19"/>
  <c r="L13" i="19"/>
  <c r="K13" i="19"/>
  <c r="L12" i="19"/>
  <c r="K12" i="19"/>
  <c r="L11" i="19"/>
  <c r="K11" i="19"/>
  <c r="L10" i="19"/>
  <c r="K10" i="19"/>
  <c r="L9" i="19"/>
  <c r="K9" i="19"/>
  <c r="L8" i="19"/>
  <c r="K8" i="19"/>
  <c r="L7" i="19"/>
  <c r="K7" i="19"/>
  <c r="L6" i="19"/>
  <c r="K6" i="19"/>
  <c r="L5" i="19"/>
  <c r="K5" i="19"/>
  <c r="L4" i="19"/>
  <c r="K4" i="19"/>
  <c r="L3" i="19"/>
  <c r="K3" i="19"/>
  <c r="L2" i="19"/>
  <c r="K2" i="19"/>
  <c r="A28" i="18" l="1"/>
  <c r="A27" i="18"/>
  <c r="A26" i="18"/>
  <c r="A25" i="18"/>
  <c r="A24" i="18"/>
  <c r="A23" i="18"/>
  <c r="A22" i="18"/>
  <c r="K31" i="18"/>
  <c r="F4" i="18"/>
  <c r="E3" i="18"/>
  <c r="H7" i="18"/>
  <c r="E16" i="18"/>
  <c r="E10" i="18"/>
  <c r="E9" i="18"/>
  <c r="E8" i="18"/>
  <c r="E7" i="18"/>
  <c r="H6" i="18"/>
  <c r="E6" i="18"/>
  <c r="F5" i="18"/>
  <c r="E5" i="18"/>
  <c r="E4" i="18"/>
  <c r="H5" i="18" l="1"/>
  <c r="F29" i="7" l="1"/>
  <c r="F28" i="7"/>
  <c r="F27" i="7"/>
  <c r="F26" i="7"/>
  <c r="F25" i="7"/>
  <c r="F24" i="7"/>
  <c r="F23" i="7"/>
  <c r="F22" i="7"/>
  <c r="F21" i="7"/>
  <c r="F20" i="7"/>
  <c r="F19" i="7"/>
  <c r="F18" i="7"/>
  <c r="F17" i="7"/>
  <c r="F16" i="7"/>
  <c r="F15" i="7"/>
  <c r="F14" i="7"/>
  <c r="F13" i="7"/>
  <c r="F12" i="7"/>
  <c r="F11" i="7"/>
  <c r="F10" i="7"/>
  <c r="F9" i="7"/>
  <c r="F8" i="7"/>
  <c r="F7" i="7"/>
  <c r="F6" i="7"/>
  <c r="F5" i="7"/>
  <c r="F4" i="7"/>
  <c r="F2" i="7"/>
  <c r="X1" i="1"/>
  <c r="S1" i="1"/>
  <c r="T8" i="1" l="1"/>
  <c r="O8" i="1" l="1"/>
  <c r="M8" i="1"/>
  <c r="L8" i="1"/>
  <c r="K8" i="1"/>
  <c r="Y8" i="1" l="1"/>
  <c r="Z8" i="1" s="1"/>
  <c r="T26" i="1"/>
  <c r="T150" i="1"/>
  <c r="O26" i="1"/>
  <c r="M26" i="1"/>
  <c r="L26" i="1"/>
  <c r="Y26" i="1" s="1"/>
  <c r="K26" i="1"/>
  <c r="O150" i="1"/>
  <c r="M150" i="1"/>
  <c r="L150" i="1"/>
  <c r="Y150" i="1" s="1"/>
  <c r="K150" i="1"/>
  <c r="Z150" i="1" l="1"/>
  <c r="Z26" i="1"/>
  <c r="M17" i="1"/>
  <c r="T109" i="1" l="1"/>
  <c r="T20" i="1"/>
  <c r="T17" i="1"/>
  <c r="T7" i="1"/>
  <c r="T29" i="1"/>
  <c r="T22" i="1"/>
  <c r="T15" i="1"/>
  <c r="T156" i="1"/>
  <c r="T151" i="1"/>
  <c r="T152" i="1"/>
  <c r="T149" i="1"/>
  <c r="T148" i="1"/>
  <c r="T146" i="1"/>
  <c r="T145" i="1"/>
  <c r="T142" i="1"/>
  <c r="T139" i="1"/>
  <c r="T137" i="1"/>
  <c r="T136" i="1"/>
  <c r="T134" i="1"/>
  <c r="T133" i="1"/>
  <c r="T132" i="1"/>
  <c r="T130" i="1"/>
  <c r="T129" i="1"/>
  <c r="T128" i="1"/>
  <c r="T126" i="1"/>
  <c r="T124" i="1"/>
  <c r="T123" i="1"/>
  <c r="T122" i="1"/>
  <c r="T121" i="1"/>
  <c r="T120" i="1"/>
  <c r="T119" i="1"/>
  <c r="T118" i="1"/>
  <c r="T116" i="1"/>
  <c r="T115" i="1"/>
  <c r="T114" i="1"/>
  <c r="T113" i="1"/>
  <c r="T112" i="1"/>
  <c r="T111" i="1"/>
  <c r="T110" i="1"/>
  <c r="T107" i="1"/>
  <c r="T105" i="1"/>
  <c r="T104" i="1"/>
  <c r="T103" i="1"/>
  <c r="T102" i="1"/>
  <c r="T101" i="1"/>
  <c r="T100" i="1"/>
  <c r="T99" i="1"/>
  <c r="T97" i="1"/>
  <c r="T98" i="1"/>
  <c r="T95" i="1"/>
  <c r="T96" i="1"/>
  <c r="T94" i="1"/>
  <c r="T93" i="1"/>
  <c r="T92" i="1"/>
  <c r="T91" i="1"/>
  <c r="T88" i="1"/>
  <c r="T87" i="1"/>
  <c r="T86" i="1"/>
  <c r="T85" i="1"/>
  <c r="T81" i="1"/>
  <c r="T80" i="1"/>
  <c r="T79" i="1"/>
  <c r="T78" i="1"/>
  <c r="T77" i="1"/>
  <c r="T76" i="1"/>
  <c r="T75" i="1"/>
  <c r="T74" i="1"/>
  <c r="T73" i="1"/>
  <c r="T72" i="1"/>
  <c r="T70" i="1"/>
  <c r="T69" i="1"/>
  <c r="T68" i="1"/>
  <c r="T67" i="1"/>
  <c r="T66" i="1"/>
  <c r="T65" i="1"/>
  <c r="T64" i="1"/>
  <c r="T62" i="1"/>
  <c r="T61" i="1"/>
  <c r="T60" i="1"/>
  <c r="T58" i="1"/>
  <c r="T57" i="1"/>
  <c r="T52" i="1"/>
  <c r="T51" i="1"/>
  <c r="T50" i="1"/>
  <c r="T49" i="1"/>
  <c r="T48" i="1"/>
  <c r="T46" i="1"/>
  <c r="T44" i="1"/>
  <c r="T45" i="1"/>
  <c r="T43" i="1"/>
  <c r="T41" i="1"/>
  <c r="T40" i="1"/>
  <c r="T39" i="1"/>
  <c r="T36" i="1"/>
  <c r="T34" i="1"/>
  <c r="T33" i="1"/>
  <c r="T32" i="1"/>
  <c r="T9" i="1"/>
  <c r="T31" i="1"/>
  <c r="T28" i="1"/>
  <c r="T27" i="1"/>
  <c r="T25" i="1"/>
  <c r="T24" i="1"/>
  <c r="T23" i="1"/>
  <c r="T21" i="1"/>
  <c r="T19" i="1"/>
  <c r="T18" i="1"/>
  <c r="T16" i="1"/>
  <c r="T14" i="1"/>
  <c r="T13" i="1"/>
  <c r="T12" i="1"/>
  <c r="T11" i="1"/>
  <c r="T10" i="1"/>
  <c r="T6" i="1"/>
  <c r="T5" i="1"/>
  <c r="T4" i="1"/>
  <c r="T3" i="1"/>
  <c r="T2" i="1"/>
  <c r="T143" i="1"/>
  <c r="T55" i="1"/>
  <c r="T54" i="1"/>
  <c r="T53" i="1"/>
  <c r="T155" i="1"/>
  <c r="T154" i="1"/>
  <c r="T153" i="1"/>
  <c r="T147" i="1"/>
  <c r="T144" i="1"/>
  <c r="T140" i="1"/>
  <c r="T141" i="1"/>
  <c r="T138" i="1"/>
  <c r="T135" i="1"/>
  <c r="T131" i="1"/>
  <c r="T127" i="1"/>
  <c r="T125" i="1"/>
  <c r="T117" i="1"/>
  <c r="T108" i="1"/>
  <c r="T106" i="1"/>
  <c r="T90" i="1"/>
  <c r="T89" i="1"/>
  <c r="T84" i="1"/>
  <c r="T83" i="1"/>
  <c r="T82" i="1"/>
  <c r="T71" i="1"/>
  <c r="T63" i="1"/>
  <c r="T59" i="1"/>
  <c r="T56" i="1"/>
  <c r="T47" i="1"/>
  <c r="T42" i="1"/>
  <c r="T38" i="1"/>
  <c r="T37" i="1"/>
  <c r="T35" i="1"/>
  <c r="T30" i="1"/>
  <c r="O111" i="1"/>
  <c r="M111" i="1"/>
  <c r="L111" i="1"/>
  <c r="Y111" i="1" s="1"/>
  <c r="K111" i="1"/>
  <c r="O143" i="1"/>
  <c r="M143" i="1"/>
  <c r="L143" i="1"/>
  <c r="Y143" i="1" s="1"/>
  <c r="K143" i="1"/>
  <c r="O2" i="1"/>
  <c r="M2" i="1"/>
  <c r="L2" i="1"/>
  <c r="Y2" i="1" s="1"/>
  <c r="K2" i="1"/>
  <c r="O4" i="1"/>
  <c r="M4" i="1"/>
  <c r="L4" i="1"/>
  <c r="Y4" i="1" s="1"/>
  <c r="K4" i="1"/>
  <c r="O3" i="1"/>
  <c r="M3" i="1"/>
  <c r="L3" i="1"/>
  <c r="Y3" i="1" s="1"/>
  <c r="K3" i="1"/>
  <c r="O7" i="1"/>
  <c r="M7" i="1"/>
  <c r="L7" i="1"/>
  <c r="Y7" i="1" s="1"/>
  <c r="K7" i="1"/>
  <c r="O53" i="1"/>
  <c r="M53" i="1"/>
  <c r="L53" i="1"/>
  <c r="Y53" i="1" s="1"/>
  <c r="K53" i="1"/>
  <c r="O54" i="1"/>
  <c r="M54" i="1"/>
  <c r="L54" i="1"/>
  <c r="Y54" i="1" s="1"/>
  <c r="K54" i="1"/>
  <c r="O80" i="1"/>
  <c r="M80" i="1"/>
  <c r="L80" i="1"/>
  <c r="Y80" i="1" s="1"/>
  <c r="K80" i="1"/>
  <c r="O138" i="1"/>
  <c r="M138" i="1"/>
  <c r="L138" i="1"/>
  <c r="Y138" i="1" s="1"/>
  <c r="K138" i="1"/>
  <c r="O120" i="1"/>
  <c r="M120" i="1"/>
  <c r="L120" i="1"/>
  <c r="Y120" i="1" s="1"/>
  <c r="K120" i="1"/>
  <c r="O19" i="1"/>
  <c r="M19" i="1"/>
  <c r="L19" i="1"/>
  <c r="Y19" i="1" s="1"/>
  <c r="K19" i="1"/>
  <c r="O144" i="1"/>
  <c r="M144" i="1"/>
  <c r="L144" i="1"/>
  <c r="Y144" i="1" s="1"/>
  <c r="K144" i="1"/>
  <c r="O117" i="1"/>
  <c r="M117" i="1"/>
  <c r="L117" i="1"/>
  <c r="Y117" i="1" s="1"/>
  <c r="K117" i="1"/>
  <c r="O29" i="1"/>
  <c r="M29" i="1"/>
  <c r="L29" i="1"/>
  <c r="K29" i="1"/>
  <c r="O15" i="1"/>
  <c r="M15" i="1"/>
  <c r="L15" i="1"/>
  <c r="K15" i="1"/>
  <c r="O14" i="1"/>
  <c r="M14" i="1"/>
  <c r="L14" i="1"/>
  <c r="Y14" i="1" s="1"/>
  <c r="K14" i="1"/>
  <c r="O20" i="1"/>
  <c r="M20" i="1"/>
  <c r="L20" i="1"/>
  <c r="K20" i="1"/>
  <c r="O17" i="1"/>
  <c r="L17" i="1"/>
  <c r="K17" i="1"/>
  <c r="O22" i="1"/>
  <c r="M22" i="1"/>
  <c r="L22" i="1"/>
  <c r="K22" i="1"/>
  <c r="O142" i="1"/>
  <c r="M142" i="1"/>
  <c r="L142" i="1"/>
  <c r="Y142" i="1" s="1"/>
  <c r="K142" i="1"/>
  <c r="O145" i="1"/>
  <c r="M145" i="1"/>
  <c r="L145" i="1"/>
  <c r="Y145" i="1" s="1"/>
  <c r="K145" i="1"/>
  <c r="O137" i="1"/>
  <c r="M137" i="1"/>
  <c r="L137" i="1"/>
  <c r="Y137" i="1" s="1"/>
  <c r="K137" i="1"/>
  <c r="O134" i="1"/>
  <c r="M134" i="1"/>
  <c r="L134" i="1"/>
  <c r="Y134" i="1" s="1"/>
  <c r="K134" i="1"/>
  <c r="O139" i="1"/>
  <c r="M139" i="1"/>
  <c r="L139" i="1"/>
  <c r="Y139" i="1" s="1"/>
  <c r="K139" i="1"/>
  <c r="O136" i="1"/>
  <c r="M136" i="1"/>
  <c r="L136" i="1"/>
  <c r="Y136" i="1" s="1"/>
  <c r="K136" i="1"/>
  <c r="O133" i="1"/>
  <c r="M133" i="1"/>
  <c r="L133" i="1"/>
  <c r="Y133" i="1" s="1"/>
  <c r="K133" i="1"/>
  <c r="O67" i="1"/>
  <c r="M67" i="1"/>
  <c r="L67" i="1"/>
  <c r="Y67" i="1" s="1"/>
  <c r="K67" i="1"/>
  <c r="O50" i="1"/>
  <c r="M50" i="1"/>
  <c r="L50" i="1"/>
  <c r="Y50" i="1" s="1"/>
  <c r="K50" i="1"/>
  <c r="O49" i="1"/>
  <c r="M49" i="1"/>
  <c r="L49" i="1"/>
  <c r="Y49" i="1" s="1"/>
  <c r="K49" i="1"/>
  <c r="O9" i="1"/>
  <c r="M9" i="1"/>
  <c r="L9" i="1"/>
  <c r="K9" i="1"/>
  <c r="O10" i="1"/>
  <c r="M10" i="1"/>
  <c r="L10" i="1"/>
  <c r="Y10" i="1" s="1"/>
  <c r="K10" i="1"/>
  <c r="O6" i="1"/>
  <c r="M6" i="1"/>
  <c r="L6" i="1"/>
  <c r="Y6" i="1" s="1"/>
  <c r="K6" i="1"/>
  <c r="O155" i="1"/>
  <c r="M155" i="1"/>
  <c r="L155" i="1"/>
  <c r="Y155" i="1" s="1"/>
  <c r="K155" i="1"/>
  <c r="O154" i="1"/>
  <c r="M154" i="1"/>
  <c r="L154" i="1"/>
  <c r="Y154" i="1" s="1"/>
  <c r="K154" i="1"/>
  <c r="O153" i="1"/>
  <c r="M153" i="1"/>
  <c r="L153" i="1"/>
  <c r="Y153" i="1" s="1"/>
  <c r="K153" i="1"/>
  <c r="O109" i="1"/>
  <c r="M109" i="1"/>
  <c r="L109" i="1"/>
  <c r="Y109" i="1" s="1"/>
  <c r="K109" i="1"/>
  <c r="Y22" i="1" l="1"/>
  <c r="Z22" i="1" s="1"/>
  <c r="Y17" i="1"/>
  <c r="Z17" i="1" s="1"/>
  <c r="Y29" i="1"/>
  <c r="Z29" i="1" s="1"/>
  <c r="Y20" i="1"/>
  <c r="Z20" i="1" s="1"/>
  <c r="Y15" i="1"/>
  <c r="Z15" i="1" s="1"/>
  <c r="Y9" i="1"/>
  <c r="Z9" i="1" s="1"/>
  <c r="Z7" i="1"/>
  <c r="Z153" i="1"/>
  <c r="Z4" i="1"/>
  <c r="Z80" i="1"/>
  <c r="Z142" i="1"/>
  <c r="Z154" i="1"/>
  <c r="Z6" i="1"/>
  <c r="Z111" i="1"/>
  <c r="Z145" i="1"/>
  <c r="Z117" i="1"/>
  <c r="Z155" i="1"/>
  <c r="Z10" i="1"/>
  <c r="Z120" i="1"/>
  <c r="Z53" i="1"/>
  <c r="Z14" i="1"/>
  <c r="Z133" i="1"/>
  <c r="Z54" i="1"/>
  <c r="Z19" i="1"/>
  <c r="Z134" i="1"/>
  <c r="Z109" i="1"/>
  <c r="Z143" i="1"/>
  <c r="Z49" i="1"/>
  <c r="Z136" i="1"/>
  <c r="Z138" i="1"/>
  <c r="Z2" i="1"/>
  <c r="Z50" i="1"/>
  <c r="Z137" i="1"/>
  <c r="Z144" i="1"/>
  <c r="Z3" i="1"/>
  <c r="Z67" i="1"/>
  <c r="Z139" i="1"/>
  <c r="K30" i="1" l="1"/>
  <c r="L31" i="1" l="1"/>
  <c r="Y31" i="1" s="1"/>
  <c r="O31" i="1"/>
  <c r="O27" i="1"/>
  <c r="M31" i="1"/>
  <c r="M27" i="1"/>
  <c r="K31" i="1"/>
  <c r="K27" i="1"/>
  <c r="L27" i="1"/>
  <c r="Y27" i="1" s="1"/>
  <c r="O119" i="1"/>
  <c r="O102" i="1"/>
  <c r="O79" i="1"/>
  <c r="O75" i="1"/>
  <c r="O69" i="1"/>
  <c r="O62" i="1"/>
  <c r="O41" i="1"/>
  <c r="O40" i="1"/>
  <c r="O28" i="1"/>
  <c r="O130" i="1"/>
  <c r="O93" i="1"/>
  <c r="O51" i="1"/>
  <c r="O45" i="1"/>
  <c r="O34" i="1"/>
  <c r="O16" i="1"/>
  <c r="O13" i="1"/>
  <c r="O55" i="1"/>
  <c r="M119" i="1"/>
  <c r="L119" i="1"/>
  <c r="Y119" i="1" s="1"/>
  <c r="K119" i="1"/>
  <c r="M102" i="1"/>
  <c r="L102" i="1"/>
  <c r="Y102" i="1" s="1"/>
  <c r="K102" i="1"/>
  <c r="M79" i="1"/>
  <c r="L79" i="1"/>
  <c r="Y79" i="1" s="1"/>
  <c r="K79" i="1"/>
  <c r="M75" i="1"/>
  <c r="L75" i="1"/>
  <c r="Y75" i="1" s="1"/>
  <c r="K75" i="1"/>
  <c r="M69" i="1"/>
  <c r="L69" i="1"/>
  <c r="Y69" i="1" s="1"/>
  <c r="K69" i="1"/>
  <c r="M62" i="1"/>
  <c r="L62" i="1"/>
  <c r="Y62" i="1" s="1"/>
  <c r="K62" i="1"/>
  <c r="M41" i="1"/>
  <c r="L41" i="1"/>
  <c r="Y41" i="1" s="1"/>
  <c r="K41" i="1"/>
  <c r="M40" i="1"/>
  <c r="L40" i="1"/>
  <c r="Y40" i="1" s="1"/>
  <c r="K40" i="1"/>
  <c r="M28" i="1"/>
  <c r="L28" i="1"/>
  <c r="Y28" i="1" s="1"/>
  <c r="K28" i="1"/>
  <c r="M130" i="1"/>
  <c r="L130" i="1"/>
  <c r="Y130" i="1" s="1"/>
  <c r="K130" i="1"/>
  <c r="M93" i="1"/>
  <c r="L93" i="1"/>
  <c r="Y93" i="1" s="1"/>
  <c r="K93" i="1"/>
  <c r="M51" i="1"/>
  <c r="L51" i="1"/>
  <c r="Y51" i="1" s="1"/>
  <c r="K51" i="1"/>
  <c r="M45" i="1"/>
  <c r="L45" i="1"/>
  <c r="Y45" i="1" s="1"/>
  <c r="K45" i="1"/>
  <c r="M34" i="1"/>
  <c r="L34" i="1"/>
  <c r="Y34" i="1" s="1"/>
  <c r="K34" i="1"/>
  <c r="M16" i="1"/>
  <c r="L16" i="1"/>
  <c r="Y16" i="1" s="1"/>
  <c r="K16" i="1"/>
  <c r="M13" i="1"/>
  <c r="L13" i="1"/>
  <c r="Y13" i="1" s="1"/>
  <c r="K13" i="1"/>
  <c r="M55" i="1"/>
  <c r="L55" i="1"/>
  <c r="Y55" i="1" s="1"/>
  <c r="K55" i="1"/>
  <c r="Z69" i="1" l="1"/>
  <c r="Z55" i="1"/>
  <c r="Z79" i="1"/>
  <c r="Z93" i="1"/>
  <c r="Z34" i="1"/>
  <c r="Z28" i="1"/>
  <c r="Z45" i="1"/>
  <c r="Z102" i="1"/>
  <c r="Z27" i="1"/>
  <c r="Z41" i="1"/>
  <c r="Z62" i="1"/>
  <c r="Z31" i="1"/>
  <c r="Z16" i="1"/>
  <c r="Z51" i="1"/>
  <c r="Z75" i="1"/>
  <c r="Z119" i="1"/>
  <c r="Z130" i="1"/>
  <c r="Z13" i="1"/>
  <c r="Z40" i="1"/>
  <c r="O156" i="1"/>
  <c r="M156" i="1"/>
  <c r="L156" i="1"/>
  <c r="K156" i="1"/>
  <c r="O151" i="1"/>
  <c r="M151" i="1"/>
  <c r="L151" i="1"/>
  <c r="K151" i="1"/>
  <c r="O146" i="1"/>
  <c r="M146" i="1"/>
  <c r="L146" i="1"/>
  <c r="K146" i="1"/>
  <c r="O115" i="1"/>
  <c r="M115" i="1"/>
  <c r="L115" i="1"/>
  <c r="K115" i="1"/>
  <c r="O132" i="1"/>
  <c r="M132" i="1"/>
  <c r="L132" i="1"/>
  <c r="K132" i="1"/>
  <c r="O122" i="1"/>
  <c r="M122" i="1"/>
  <c r="L122" i="1"/>
  <c r="K122" i="1"/>
  <c r="O121" i="1"/>
  <c r="M121" i="1"/>
  <c r="L121" i="1"/>
  <c r="K121" i="1"/>
  <c r="O116" i="1"/>
  <c r="M116" i="1"/>
  <c r="L116" i="1"/>
  <c r="K116" i="1"/>
  <c r="O114" i="1"/>
  <c r="M114" i="1"/>
  <c r="L114" i="1"/>
  <c r="K114" i="1"/>
  <c r="O113" i="1"/>
  <c r="M113" i="1"/>
  <c r="L113" i="1"/>
  <c r="K113" i="1"/>
  <c r="O112" i="1"/>
  <c r="M112" i="1"/>
  <c r="L112" i="1"/>
  <c r="K112" i="1"/>
  <c r="O110" i="1"/>
  <c r="M110" i="1"/>
  <c r="L110" i="1"/>
  <c r="K110" i="1"/>
  <c r="O107" i="1"/>
  <c r="M107" i="1"/>
  <c r="L107" i="1"/>
  <c r="K107" i="1"/>
  <c r="O105" i="1"/>
  <c r="M105" i="1"/>
  <c r="L105" i="1"/>
  <c r="K105" i="1"/>
  <c r="O103" i="1"/>
  <c r="M103" i="1"/>
  <c r="L103" i="1"/>
  <c r="K103" i="1"/>
  <c r="O101" i="1"/>
  <c r="M101" i="1"/>
  <c r="L101" i="1"/>
  <c r="K101" i="1"/>
  <c r="O100" i="1"/>
  <c r="M100" i="1"/>
  <c r="L100" i="1"/>
  <c r="K100" i="1"/>
  <c r="O96" i="1"/>
  <c r="M96" i="1"/>
  <c r="L96" i="1"/>
  <c r="K96" i="1"/>
  <c r="O94" i="1"/>
  <c r="M94" i="1"/>
  <c r="L94" i="1"/>
  <c r="K94" i="1"/>
  <c r="O92" i="1"/>
  <c r="M92" i="1"/>
  <c r="L92" i="1"/>
  <c r="K92" i="1"/>
  <c r="O77" i="1"/>
  <c r="M77" i="1"/>
  <c r="L77" i="1"/>
  <c r="K77" i="1"/>
  <c r="O65" i="1"/>
  <c r="M65" i="1"/>
  <c r="L65" i="1"/>
  <c r="K65" i="1"/>
  <c r="O64" i="1"/>
  <c r="M64" i="1"/>
  <c r="L64" i="1"/>
  <c r="K64" i="1"/>
  <c r="O60" i="1"/>
  <c r="M60" i="1"/>
  <c r="L60" i="1"/>
  <c r="K60" i="1"/>
  <c r="O58" i="1"/>
  <c r="M58" i="1"/>
  <c r="L58" i="1"/>
  <c r="K58" i="1"/>
  <c r="O57" i="1"/>
  <c r="M57" i="1"/>
  <c r="L57" i="1"/>
  <c r="K57" i="1"/>
  <c r="O52" i="1"/>
  <c r="M52" i="1"/>
  <c r="L52" i="1"/>
  <c r="K52" i="1"/>
  <c r="O46" i="1"/>
  <c r="M46" i="1"/>
  <c r="L46" i="1"/>
  <c r="K46" i="1"/>
  <c r="O44" i="1"/>
  <c r="M44" i="1"/>
  <c r="L44" i="1"/>
  <c r="Y44" i="1" s="1"/>
  <c r="K44" i="1"/>
  <c r="O43" i="1"/>
  <c r="M43" i="1"/>
  <c r="L43" i="1"/>
  <c r="K43" i="1"/>
  <c r="O39" i="1"/>
  <c r="M39" i="1"/>
  <c r="L39" i="1"/>
  <c r="K39" i="1"/>
  <c r="O36" i="1"/>
  <c r="M36" i="1"/>
  <c r="L36" i="1"/>
  <c r="K36" i="1"/>
  <c r="O33" i="1"/>
  <c r="M33" i="1"/>
  <c r="L33" i="1"/>
  <c r="K33" i="1"/>
  <c r="O32" i="1"/>
  <c r="M32" i="1"/>
  <c r="L32" i="1"/>
  <c r="K32" i="1"/>
  <c r="O25" i="1"/>
  <c r="M25" i="1"/>
  <c r="L25" i="1"/>
  <c r="K25" i="1"/>
  <c r="O24" i="1"/>
  <c r="M24" i="1"/>
  <c r="L24" i="1"/>
  <c r="K24" i="1"/>
  <c r="O23" i="1"/>
  <c r="M23" i="1"/>
  <c r="L23" i="1"/>
  <c r="K23" i="1"/>
  <c r="O21" i="1"/>
  <c r="M21" i="1"/>
  <c r="L21" i="1"/>
  <c r="K21" i="1"/>
  <c r="O5" i="1"/>
  <c r="M5" i="1"/>
  <c r="L5" i="1"/>
  <c r="K5" i="1"/>
  <c r="O141" i="1"/>
  <c r="M141" i="1"/>
  <c r="L141" i="1"/>
  <c r="K141" i="1"/>
  <c r="O135" i="1"/>
  <c r="M135" i="1"/>
  <c r="L135" i="1"/>
  <c r="K135" i="1"/>
  <c r="O108" i="1"/>
  <c r="M108" i="1"/>
  <c r="L108" i="1"/>
  <c r="K108" i="1"/>
  <c r="O106" i="1"/>
  <c r="M106" i="1"/>
  <c r="L106" i="1"/>
  <c r="K106" i="1"/>
  <c r="O90" i="1"/>
  <c r="M90" i="1"/>
  <c r="L90" i="1"/>
  <c r="K90" i="1"/>
  <c r="O38" i="1"/>
  <c r="M38" i="1"/>
  <c r="L38" i="1"/>
  <c r="K38" i="1"/>
  <c r="O35" i="1"/>
  <c r="M35" i="1"/>
  <c r="L35" i="1"/>
  <c r="K35" i="1"/>
  <c r="Y21" i="1" l="1"/>
  <c r="Z21" i="1" s="1"/>
  <c r="Y24" i="1"/>
  <c r="Z24" i="1" s="1"/>
  <c r="Y32" i="1"/>
  <c r="Z32" i="1" s="1"/>
  <c r="Y36" i="1"/>
  <c r="Z36" i="1" s="1"/>
  <c r="Y43" i="1"/>
  <c r="Z43" i="1" s="1"/>
  <c r="Y46" i="1"/>
  <c r="Z46" i="1" s="1"/>
  <c r="Y57" i="1"/>
  <c r="Z57" i="1" s="1"/>
  <c r="Y60" i="1"/>
  <c r="Z60" i="1" s="1"/>
  <c r="Y65" i="1"/>
  <c r="Z65" i="1" s="1"/>
  <c r="Y92" i="1"/>
  <c r="Z92" i="1" s="1"/>
  <c r="Y96" i="1"/>
  <c r="Z96" i="1" s="1"/>
  <c r="Y101" i="1"/>
  <c r="Z101" i="1" s="1"/>
  <c r="Y105" i="1"/>
  <c r="Z105" i="1" s="1"/>
  <c r="Y110" i="1"/>
  <c r="Z110" i="1" s="1"/>
  <c r="Y113" i="1"/>
  <c r="Z113" i="1" s="1"/>
  <c r="Y116" i="1"/>
  <c r="Z116" i="1" s="1"/>
  <c r="Y122" i="1"/>
  <c r="Z122" i="1" s="1"/>
  <c r="Y115" i="1"/>
  <c r="Z115" i="1" s="1"/>
  <c r="Y151" i="1"/>
  <c r="Z151" i="1" s="1"/>
  <c r="Y5" i="1"/>
  <c r="Y23" i="1"/>
  <c r="Z23" i="1" s="1"/>
  <c r="Y25" i="1"/>
  <c r="Z25" i="1" s="1"/>
  <c r="Y33" i="1"/>
  <c r="Z33" i="1" s="1"/>
  <c r="Y39" i="1"/>
  <c r="Z39" i="1" s="1"/>
  <c r="Y52" i="1"/>
  <c r="Z52" i="1" s="1"/>
  <c r="Y58" i="1"/>
  <c r="Z58" i="1" s="1"/>
  <c r="Y64" i="1"/>
  <c r="Z64" i="1" s="1"/>
  <c r="Y77" i="1"/>
  <c r="Z77" i="1" s="1"/>
  <c r="Y94" i="1"/>
  <c r="Z94" i="1" s="1"/>
  <c r="Y100" i="1"/>
  <c r="Z100" i="1" s="1"/>
  <c r="Y103" i="1"/>
  <c r="Z103" i="1" s="1"/>
  <c r="Y107" i="1"/>
  <c r="Z107" i="1" s="1"/>
  <c r="Y112" i="1"/>
  <c r="Z112" i="1" s="1"/>
  <c r="Y114" i="1"/>
  <c r="Z114" i="1" s="1"/>
  <c r="Y121" i="1"/>
  <c r="Z121" i="1" s="1"/>
  <c r="Y132" i="1"/>
  <c r="Z132" i="1" s="1"/>
  <c r="Y146" i="1"/>
  <c r="Z146" i="1" s="1"/>
  <c r="Y156" i="1"/>
  <c r="Z156" i="1" s="1"/>
  <c r="Y35" i="1"/>
  <c r="Z35" i="1" s="1"/>
  <c r="Y90" i="1"/>
  <c r="Z90" i="1" s="1"/>
  <c r="Y108" i="1"/>
  <c r="Z108" i="1" s="1"/>
  <c r="Y141" i="1"/>
  <c r="Z141" i="1" s="1"/>
  <c r="Y38" i="1"/>
  <c r="Z38" i="1" s="1"/>
  <c r="Y106" i="1"/>
  <c r="Z106" i="1" s="1"/>
  <c r="Y135" i="1"/>
  <c r="Z135" i="1" s="1"/>
  <c r="Z44" i="1"/>
  <c r="Z5" i="1" l="1"/>
  <c r="O152" i="1"/>
  <c r="M152" i="1"/>
  <c r="L152" i="1"/>
  <c r="K152" i="1"/>
  <c r="O149" i="1"/>
  <c r="M149" i="1"/>
  <c r="L149" i="1"/>
  <c r="K149" i="1"/>
  <c r="O148" i="1"/>
  <c r="M148" i="1"/>
  <c r="L148" i="1"/>
  <c r="K148" i="1"/>
  <c r="O129" i="1"/>
  <c r="M129" i="1"/>
  <c r="L129" i="1"/>
  <c r="K129" i="1"/>
  <c r="O128" i="1"/>
  <c r="M128" i="1"/>
  <c r="L128" i="1"/>
  <c r="K128" i="1"/>
  <c r="O126" i="1"/>
  <c r="M126" i="1"/>
  <c r="L126" i="1"/>
  <c r="K126" i="1"/>
  <c r="O124" i="1"/>
  <c r="M124" i="1"/>
  <c r="L124" i="1"/>
  <c r="K124" i="1"/>
  <c r="O123" i="1"/>
  <c r="M123" i="1"/>
  <c r="L123" i="1"/>
  <c r="K123" i="1"/>
  <c r="O118" i="1"/>
  <c r="M118" i="1"/>
  <c r="L118" i="1"/>
  <c r="K118" i="1"/>
  <c r="O104" i="1"/>
  <c r="M104" i="1"/>
  <c r="L104" i="1"/>
  <c r="K104" i="1"/>
  <c r="O99" i="1"/>
  <c r="M99" i="1"/>
  <c r="L99" i="1"/>
  <c r="K99" i="1"/>
  <c r="O97" i="1"/>
  <c r="M97" i="1"/>
  <c r="L97" i="1"/>
  <c r="K97" i="1"/>
  <c r="O98" i="1"/>
  <c r="M98" i="1"/>
  <c r="L98" i="1"/>
  <c r="K98" i="1"/>
  <c r="O95" i="1"/>
  <c r="M95" i="1"/>
  <c r="L95" i="1"/>
  <c r="K95" i="1"/>
  <c r="O91" i="1"/>
  <c r="M91" i="1"/>
  <c r="L91" i="1"/>
  <c r="K91" i="1"/>
  <c r="O88" i="1"/>
  <c r="M88" i="1"/>
  <c r="L88" i="1"/>
  <c r="K88" i="1"/>
  <c r="O87" i="1"/>
  <c r="M87" i="1"/>
  <c r="L87" i="1"/>
  <c r="K87" i="1"/>
  <c r="O86" i="1"/>
  <c r="M86" i="1"/>
  <c r="L86" i="1"/>
  <c r="K86" i="1"/>
  <c r="O85" i="1"/>
  <c r="M85" i="1"/>
  <c r="L85" i="1"/>
  <c r="K85" i="1"/>
  <c r="O81" i="1"/>
  <c r="M81" i="1"/>
  <c r="L81" i="1"/>
  <c r="K81" i="1"/>
  <c r="O78" i="1"/>
  <c r="M78" i="1"/>
  <c r="L78" i="1"/>
  <c r="K78" i="1"/>
  <c r="O76" i="1"/>
  <c r="M76" i="1"/>
  <c r="L76" i="1"/>
  <c r="K76" i="1"/>
  <c r="O74" i="1"/>
  <c r="M74" i="1"/>
  <c r="L74" i="1"/>
  <c r="K74" i="1"/>
  <c r="O73" i="1"/>
  <c r="M73" i="1"/>
  <c r="L73" i="1"/>
  <c r="K73" i="1"/>
  <c r="O72" i="1"/>
  <c r="M72" i="1"/>
  <c r="L72" i="1"/>
  <c r="K72" i="1"/>
  <c r="O70" i="1"/>
  <c r="M70" i="1"/>
  <c r="L70" i="1"/>
  <c r="K70" i="1"/>
  <c r="O68" i="1"/>
  <c r="M68" i="1"/>
  <c r="L68" i="1"/>
  <c r="K68" i="1"/>
  <c r="O66" i="1"/>
  <c r="M66" i="1"/>
  <c r="L66" i="1"/>
  <c r="K66" i="1"/>
  <c r="O61" i="1"/>
  <c r="M61" i="1"/>
  <c r="L61" i="1"/>
  <c r="K61" i="1"/>
  <c r="O48" i="1"/>
  <c r="M48" i="1"/>
  <c r="L48" i="1"/>
  <c r="K48" i="1"/>
  <c r="O18" i="1"/>
  <c r="M18" i="1"/>
  <c r="L18" i="1"/>
  <c r="K18" i="1"/>
  <c r="O12" i="1"/>
  <c r="M12" i="1"/>
  <c r="L12" i="1"/>
  <c r="K12" i="1"/>
  <c r="O11" i="1"/>
  <c r="M11" i="1"/>
  <c r="L11" i="1"/>
  <c r="K11" i="1"/>
  <c r="O147" i="1"/>
  <c r="M147" i="1"/>
  <c r="L147" i="1"/>
  <c r="K147" i="1"/>
  <c r="O140" i="1"/>
  <c r="M140" i="1"/>
  <c r="L140" i="1"/>
  <c r="K140" i="1"/>
  <c r="O131" i="1"/>
  <c r="M131" i="1"/>
  <c r="L131" i="1"/>
  <c r="K131" i="1"/>
  <c r="O127" i="1"/>
  <c r="M127" i="1"/>
  <c r="L127" i="1"/>
  <c r="K127" i="1"/>
  <c r="O125" i="1"/>
  <c r="M125" i="1"/>
  <c r="L125" i="1"/>
  <c r="K125" i="1"/>
  <c r="O89" i="1"/>
  <c r="M89" i="1"/>
  <c r="L89" i="1"/>
  <c r="K89" i="1"/>
  <c r="O84" i="1"/>
  <c r="M84" i="1"/>
  <c r="L84" i="1"/>
  <c r="K84" i="1"/>
  <c r="O83" i="1"/>
  <c r="M83" i="1"/>
  <c r="L83" i="1"/>
  <c r="K83" i="1"/>
  <c r="O82" i="1"/>
  <c r="M82" i="1"/>
  <c r="L82" i="1"/>
  <c r="K82" i="1"/>
  <c r="O71" i="1"/>
  <c r="M71" i="1"/>
  <c r="L71" i="1"/>
  <c r="K71" i="1"/>
  <c r="O63" i="1"/>
  <c r="M63" i="1"/>
  <c r="L63" i="1"/>
  <c r="K63" i="1"/>
  <c r="O59" i="1"/>
  <c r="M59" i="1"/>
  <c r="L59" i="1"/>
  <c r="K59" i="1"/>
  <c r="O56" i="1"/>
  <c r="M56" i="1"/>
  <c r="L56" i="1"/>
  <c r="K56" i="1"/>
  <c r="O47" i="1"/>
  <c r="M47" i="1"/>
  <c r="L47" i="1"/>
  <c r="K47" i="1"/>
  <c r="O42" i="1"/>
  <c r="M42" i="1"/>
  <c r="L42" i="1"/>
  <c r="K42" i="1"/>
  <c r="O37" i="1"/>
  <c r="M37" i="1"/>
  <c r="L37" i="1"/>
  <c r="K37" i="1"/>
  <c r="O30" i="1"/>
  <c r="M30" i="1"/>
  <c r="L30" i="1"/>
  <c r="Y66" i="1" l="1"/>
  <c r="Z66" i="1" s="1"/>
  <c r="Y88" i="1"/>
  <c r="Z88" i="1" s="1"/>
  <c r="Y123" i="1"/>
  <c r="Z123" i="1" s="1"/>
  <c r="Y70" i="1"/>
  <c r="Z70" i="1" s="1"/>
  <c r="Y95" i="1"/>
  <c r="Z95" i="1" s="1"/>
  <c r="Y129" i="1"/>
  <c r="Z129" i="1" s="1"/>
  <c r="Y97" i="1"/>
  <c r="Z97" i="1" s="1"/>
  <c r="Y76" i="1"/>
  <c r="Z76" i="1" s="1"/>
  <c r="Y126" i="1"/>
  <c r="Z126" i="1" s="1"/>
  <c r="Y11" i="1"/>
  <c r="Z11" i="1" s="1"/>
  <c r="Y18" i="1"/>
  <c r="Z18" i="1" s="1"/>
  <c r="Y61" i="1"/>
  <c r="Z61" i="1" s="1"/>
  <c r="Y68" i="1"/>
  <c r="Z68" i="1" s="1"/>
  <c r="Y72" i="1"/>
  <c r="Z72" i="1" s="1"/>
  <c r="Y74" i="1"/>
  <c r="Z74" i="1" s="1"/>
  <c r="Y78" i="1"/>
  <c r="Z78" i="1" s="1"/>
  <c r="Y85" i="1"/>
  <c r="Z85" i="1" s="1"/>
  <c r="Y87" i="1"/>
  <c r="Z87" i="1" s="1"/>
  <c r="Y91" i="1"/>
  <c r="Z91" i="1" s="1"/>
  <c r="Y98" i="1"/>
  <c r="Z98" i="1" s="1"/>
  <c r="Y99" i="1"/>
  <c r="Z99" i="1" s="1"/>
  <c r="Y118" i="1"/>
  <c r="Z118" i="1" s="1"/>
  <c r="Y124" i="1"/>
  <c r="Z124" i="1" s="1"/>
  <c r="Y128" i="1"/>
  <c r="Z128" i="1" s="1"/>
  <c r="Y148" i="1"/>
  <c r="Z148" i="1" s="1"/>
  <c r="Y152" i="1"/>
  <c r="Z152" i="1" s="1"/>
  <c r="Y48" i="1"/>
  <c r="Z48" i="1" s="1"/>
  <c r="Y81" i="1"/>
  <c r="Z81" i="1" s="1"/>
  <c r="Y149" i="1"/>
  <c r="Z149" i="1" s="1"/>
  <c r="Y12" i="1"/>
  <c r="Z12" i="1" s="1"/>
  <c r="Y73" i="1"/>
  <c r="Z73" i="1" s="1"/>
  <c r="Y86" i="1"/>
  <c r="Z86" i="1" s="1"/>
  <c r="Y104" i="1"/>
  <c r="Z104" i="1" s="1"/>
  <c r="Y30" i="1"/>
  <c r="Y42" i="1"/>
  <c r="Z42" i="1" s="1"/>
  <c r="Y56" i="1"/>
  <c r="Z56" i="1" s="1"/>
  <c r="Y63" i="1"/>
  <c r="Z63" i="1" s="1"/>
  <c r="Y82" i="1"/>
  <c r="Z82" i="1" s="1"/>
  <c r="Y84" i="1"/>
  <c r="Z84" i="1" s="1"/>
  <c r="Y125" i="1"/>
  <c r="Y131" i="1"/>
  <c r="Z131" i="1" s="1"/>
  <c r="Y147" i="1"/>
  <c r="Z147" i="1" s="1"/>
  <c r="Y37" i="1"/>
  <c r="Z37" i="1" s="1"/>
  <c r="Y47" i="1"/>
  <c r="Z47" i="1" s="1"/>
  <c r="Y59" i="1"/>
  <c r="Z59" i="1" s="1"/>
  <c r="Y71" i="1"/>
  <c r="Z71" i="1" s="1"/>
  <c r="Y83" i="1"/>
  <c r="Z83" i="1" s="1"/>
  <c r="Y89" i="1"/>
  <c r="Z89" i="1" s="1"/>
  <c r="Y127" i="1"/>
  <c r="Z127" i="1" s="1"/>
  <c r="Y140" i="1"/>
  <c r="Z140" i="1" s="1"/>
  <c r="Z125" i="1" l="1"/>
  <c r="K3" i="18"/>
  <c r="K8" i="18"/>
  <c r="F19" i="18" s="1"/>
  <c r="K4" i="18"/>
  <c r="F21" i="18" s="1"/>
  <c r="K5" i="18"/>
  <c r="K7" i="18"/>
  <c r="K6" i="18"/>
  <c r="Z30" i="1"/>
  <c r="B27" i="18" s="1"/>
  <c r="F27" i="18" s="1"/>
  <c r="B28" i="18" l="1"/>
  <c r="F28" i="18" s="1"/>
  <c r="B24" i="18"/>
  <c r="F24" i="18" s="1"/>
  <c r="B25" i="18"/>
  <c r="F25" i="18" s="1"/>
  <c r="B22" i="18"/>
  <c r="F22" i="18" s="1"/>
  <c r="B23" i="18"/>
  <c r="F23" i="18" s="1"/>
  <c r="B26" i="18"/>
  <c r="F26" i="18" s="1"/>
  <c r="K32" i="18"/>
  <c r="E31" i="18"/>
  <c r="K2" i="18"/>
  <c r="D33" i="18" l="1"/>
  <c r="F16" i="18"/>
  <c r="E22" i="18"/>
  <c r="E19" i="18"/>
</calcChain>
</file>

<file path=xl/sharedStrings.xml><?xml version="1.0" encoding="utf-8"?>
<sst xmlns="http://schemas.openxmlformats.org/spreadsheetml/2006/main" count="2861" uniqueCount="1193">
  <si>
    <t>Title</t>
  </si>
  <si>
    <t>Year</t>
  </si>
  <si>
    <t>Endnote ID</t>
  </si>
  <si>
    <t>Full text available?</t>
  </si>
  <si>
    <t>Full text name</t>
  </si>
  <si>
    <t>Endnote reference</t>
  </si>
  <si>
    <t>Reviewer 1</t>
  </si>
  <si>
    <t>Include / Exclude</t>
  </si>
  <si>
    <t>Exclusion reason</t>
  </si>
  <si>
    <t>Notes</t>
  </si>
  <si>
    <t>Reviewer 2</t>
  </si>
  <si>
    <t>Consensus</t>
  </si>
  <si>
    <t>Include</t>
  </si>
  <si>
    <t>Exclude</t>
  </si>
  <si>
    <t>Study source</t>
  </si>
  <si>
    <t>Journal</t>
  </si>
  <si>
    <t>Volume</t>
  </si>
  <si>
    <t>Issue</t>
  </si>
  <si>
    <t>Pages</t>
  </si>
  <si>
    <t>Number</t>
  </si>
  <si>
    <t>Included</t>
  </si>
  <si>
    <t>Reviewer</t>
  </si>
  <si>
    <t>Country</t>
  </si>
  <si>
    <t>China</t>
  </si>
  <si>
    <t>Not stated</t>
  </si>
  <si>
    <t>Thailand</t>
  </si>
  <si>
    <t>US</t>
  </si>
  <si>
    <t>UK</t>
  </si>
  <si>
    <t>England</t>
  </si>
  <si>
    <t>Wales</t>
  </si>
  <si>
    <t>Scotland</t>
  </si>
  <si>
    <t>Northern Ireland</t>
  </si>
  <si>
    <t>Albania</t>
  </si>
  <si>
    <t>Europe</t>
  </si>
  <si>
    <t>Andorra</t>
  </si>
  <si>
    <t>Austria</t>
  </si>
  <si>
    <t>Belarus</t>
  </si>
  <si>
    <t>Belgium</t>
  </si>
  <si>
    <t>Bosnia and Herzegovina</t>
  </si>
  <si>
    <t>Bulgaria</t>
  </si>
  <si>
    <t>Croatia</t>
  </si>
  <si>
    <t>Cyprus</t>
  </si>
  <si>
    <t>Czech</t>
  </si>
  <si>
    <t>Denmark</t>
  </si>
  <si>
    <t>European Union</t>
  </si>
  <si>
    <t>Estonia</t>
  </si>
  <si>
    <t>Faroe Islands</t>
  </si>
  <si>
    <t>Finland</t>
  </si>
  <si>
    <t>France</t>
  </si>
  <si>
    <t>Germany</t>
  </si>
  <si>
    <t>Greece</t>
  </si>
  <si>
    <t>Hungary</t>
  </si>
  <si>
    <t>Iceland</t>
  </si>
  <si>
    <t>Ireland</t>
  </si>
  <si>
    <t>Italy</t>
  </si>
  <si>
    <t>Latvia</t>
  </si>
  <si>
    <t>Liechtenstein</t>
  </si>
  <si>
    <t>Lithuania</t>
  </si>
  <si>
    <t>Luxembourg</t>
  </si>
  <si>
    <t>Malta</t>
  </si>
  <si>
    <t>Moldova</t>
  </si>
  <si>
    <t>Monaco</t>
  </si>
  <si>
    <t>Montenegro</t>
  </si>
  <si>
    <t>Netherlands</t>
  </si>
  <si>
    <t>North Macedonia</t>
  </si>
  <si>
    <t>Norway</t>
  </si>
  <si>
    <t>Poland</t>
  </si>
  <si>
    <t>Portugal</t>
  </si>
  <si>
    <t>Romania</t>
  </si>
  <si>
    <t>Russia</t>
  </si>
  <si>
    <t>San Marino</t>
  </si>
  <si>
    <t>Serbia</t>
  </si>
  <si>
    <t>Slovakia</t>
  </si>
  <si>
    <t>Slovenia</t>
  </si>
  <si>
    <t>Spain</t>
  </si>
  <si>
    <t>Sweden</t>
  </si>
  <si>
    <t>Switzerland</t>
  </si>
  <si>
    <t>The Netherlands</t>
  </si>
  <si>
    <t>Türkiye</t>
  </si>
  <si>
    <t>Turkey</t>
  </si>
  <si>
    <t>Ukraine</t>
  </si>
  <si>
    <t>Afghanistan</t>
  </si>
  <si>
    <t>Asia</t>
  </si>
  <si>
    <t>Armenia</t>
  </si>
  <si>
    <t>Azerbaijan</t>
  </si>
  <si>
    <t>Bahrain</t>
  </si>
  <si>
    <t>Bangladesh</t>
  </si>
  <si>
    <t>Bhutan</t>
  </si>
  <si>
    <t>Brunei</t>
  </si>
  <si>
    <t>Cambodia</t>
  </si>
  <si>
    <t>North Korea</t>
  </si>
  <si>
    <t>Georgia</t>
  </si>
  <si>
    <t>Hong Kong</t>
  </si>
  <si>
    <t>India</t>
  </si>
  <si>
    <t>Indonesia</t>
  </si>
  <si>
    <t>Iran</t>
  </si>
  <si>
    <t>Iraq</t>
  </si>
  <si>
    <t>Israel</t>
  </si>
  <si>
    <t>Japan</t>
  </si>
  <si>
    <t>Jordan</t>
  </si>
  <si>
    <t>Kazakhstan</t>
  </si>
  <si>
    <t>Korea</t>
  </si>
  <si>
    <t>Kuwait</t>
  </si>
  <si>
    <t>Kyrgyzstan</t>
  </si>
  <si>
    <t>Laos</t>
  </si>
  <si>
    <t>Lebanon</t>
  </si>
  <si>
    <t>Malaysia</t>
  </si>
  <si>
    <t>Maldives</t>
  </si>
  <si>
    <t>Mongolia</t>
  </si>
  <si>
    <t>Myanmar</t>
  </si>
  <si>
    <t>Nepal</t>
  </si>
  <si>
    <t>Oman</t>
  </si>
  <si>
    <t>Pakistan</t>
  </si>
  <si>
    <t>Palestine</t>
  </si>
  <si>
    <t>Philippines</t>
  </si>
  <si>
    <t>Qatar</t>
  </si>
  <si>
    <t>South Korea</t>
  </si>
  <si>
    <t>Saudi Arabia</t>
  </si>
  <si>
    <t>Singapore</t>
  </si>
  <si>
    <t>Sri Lanka</t>
  </si>
  <si>
    <t>Syria</t>
  </si>
  <si>
    <t>Tajikistan</t>
  </si>
  <si>
    <t>Timor-Leste</t>
  </si>
  <si>
    <t>Turkmenistan</t>
  </si>
  <si>
    <t>UAE</t>
  </si>
  <si>
    <t>United Arab Emirates</t>
  </si>
  <si>
    <t>Uzbekistan</t>
  </si>
  <si>
    <t>Vietnam</t>
  </si>
  <si>
    <t>Yemen</t>
  </si>
  <si>
    <t>Algeria</t>
  </si>
  <si>
    <t>Africa</t>
  </si>
  <si>
    <t>Angola</t>
  </si>
  <si>
    <t>Benin</t>
  </si>
  <si>
    <t>Botswana</t>
  </si>
  <si>
    <t>Burundi</t>
  </si>
  <si>
    <t>Cameroon</t>
  </si>
  <si>
    <t>Cape Verde</t>
  </si>
  <si>
    <t>Chad</t>
  </si>
  <si>
    <t>Comoros</t>
  </si>
  <si>
    <t>Congo</t>
  </si>
  <si>
    <t>Cote d'lvoire</t>
  </si>
  <si>
    <t>Djibouti</t>
  </si>
  <si>
    <t>Egypt</t>
  </si>
  <si>
    <t>Equatorial Guinea</t>
  </si>
  <si>
    <t>Eritrea</t>
  </si>
  <si>
    <t>Ethiopia</t>
  </si>
  <si>
    <t>Gabon</t>
  </si>
  <si>
    <t>Gambia</t>
  </si>
  <si>
    <t>Ghana</t>
  </si>
  <si>
    <t>Guinea</t>
  </si>
  <si>
    <t>Guinea Bissau</t>
  </si>
  <si>
    <t>Kenya</t>
  </si>
  <si>
    <t>Lesotho</t>
  </si>
  <si>
    <t>Liberia</t>
  </si>
  <si>
    <t>Libya</t>
  </si>
  <si>
    <t>Madagascar</t>
  </si>
  <si>
    <t>Malawi</t>
  </si>
  <si>
    <t>Mali</t>
  </si>
  <si>
    <t>Mauritania</t>
  </si>
  <si>
    <t>Mauritius</t>
  </si>
  <si>
    <t>Morocco</t>
  </si>
  <si>
    <t>Mozambique</t>
  </si>
  <si>
    <t>Namibia</t>
  </si>
  <si>
    <t>Niger</t>
  </si>
  <si>
    <t>Nigeria</t>
  </si>
  <si>
    <t>Rwanda</t>
  </si>
  <si>
    <t>Sao Tome and Principe</t>
  </si>
  <si>
    <t>Senegal</t>
  </si>
  <si>
    <t>Seychelles</t>
  </si>
  <si>
    <t>Sierra Leone</t>
  </si>
  <si>
    <t>Somalia</t>
  </si>
  <si>
    <t>South Africa</t>
  </si>
  <si>
    <t>South Sudan</t>
  </si>
  <si>
    <t>Sudan</t>
  </si>
  <si>
    <t>Tanzania</t>
  </si>
  <si>
    <t>The Central African Republic</t>
  </si>
  <si>
    <t>Togo</t>
  </si>
  <si>
    <t>Tunisia</t>
  </si>
  <si>
    <t>Uganda</t>
  </si>
  <si>
    <t>Zambia</t>
  </si>
  <si>
    <t>Zimbabwe</t>
  </si>
  <si>
    <t>Antigua and Barbuda</t>
  </si>
  <si>
    <t>North America</t>
  </si>
  <si>
    <t>Bahamas</t>
  </si>
  <si>
    <t>Barbados</t>
  </si>
  <si>
    <t>Canada</t>
  </si>
  <si>
    <t>Costa Rica</t>
  </si>
  <si>
    <t>Cuba</t>
  </si>
  <si>
    <t>Dominica</t>
  </si>
  <si>
    <t>Dominican Republic</t>
  </si>
  <si>
    <t>Grenada</t>
  </si>
  <si>
    <t>Jamaica</t>
  </si>
  <si>
    <t>Mexico</t>
  </si>
  <si>
    <t>Panama</t>
  </si>
  <si>
    <t>Papua New Guinea</t>
  </si>
  <si>
    <t>Trinidad and Tobago</t>
  </si>
  <si>
    <t>Argentina</t>
  </si>
  <si>
    <t>South America</t>
  </si>
  <si>
    <t>Bolivia</t>
  </si>
  <si>
    <t>Brazil</t>
  </si>
  <si>
    <t>Chile</t>
  </si>
  <si>
    <t>Colombia</t>
  </si>
  <si>
    <t>Ecuador</t>
  </si>
  <si>
    <t>Guyana</t>
  </si>
  <si>
    <t>Peru</t>
  </si>
  <si>
    <t>Suriname</t>
  </si>
  <si>
    <t>Uruguay</t>
  </si>
  <si>
    <t>Venezuela</t>
  </si>
  <si>
    <t>Australia</t>
  </si>
  <si>
    <t>Oceania</t>
  </si>
  <si>
    <t>Cook Islands</t>
  </si>
  <si>
    <t>Fiji</t>
  </si>
  <si>
    <t>Micronesia</t>
  </si>
  <si>
    <t>New Zealand</t>
  </si>
  <si>
    <t>Niue</t>
  </si>
  <si>
    <t>Samoa</t>
  </si>
  <si>
    <t>Tonga</t>
  </si>
  <si>
    <t>Vanuatu</t>
  </si>
  <si>
    <t>Link</t>
  </si>
  <si>
    <t>Authors</t>
  </si>
  <si>
    <t>USA</t>
  </si>
  <si>
    <t>Sponsorship source</t>
  </si>
  <si>
    <t>Conflicts of interest</t>
  </si>
  <si>
    <t>SH</t>
  </si>
  <si>
    <t>NA</t>
  </si>
  <si>
    <t>Region</t>
  </si>
  <si>
    <t>N</t>
  </si>
  <si>
    <t>Complete?</t>
  </si>
  <si>
    <t>DOI</t>
  </si>
  <si>
    <t>Angola,Bangladesh,Benin,Bhutan,Bolivia,Cabo Verde,Cambodia,Cameroon,Comoros,Congo,Côte d'Ivoire,Cote d'Ivoire,Ivory coast,Djibouti,Egypt,Eswatini,Ghana,Guinea,Haiti,Honduras,India,Jordan,Kenya,Kiribati,Kyrgyz Republic,Kygryzstan,Lao,Laos,Lebanon,Lesotho,Mauritania,Micronesia,Morocco,Myanmar,Nepal,Nicaragua,Nigeria,Pakistan,Papua New Guinea,Philippines,Samoa,São Tomé,Principe,Senegal,Solomon Islands,Sri Lanka,Tajikistan,Tanzania,Timor-Leste,Tunisia,Uzbekistan,Vanuatu,Vietnam,West Bank,Gaza,Zambia,Zimbabwe</t>
  </si>
  <si>
    <t>Afghanistan,Burkina Faso,Burundi,Central African Republic,Chad,Congo,Eritrea,Ethiopia,Gambia,Guinea-Bissau,North Korea,Liberia,Madagascar,Malawi,Mali,Mozambique,Niger,Rwanda,Sierra Leone,Somalia,South Sudan,Sudan,Syrian Arab Republic,Syria,Togo,Uganda,Yemen</t>
  </si>
  <si>
    <t>HIGH-INCOME ECONOMIES ($14,006 OR MORE)</t>
  </si>
  <si>
    <t>UPPER-MIDDLE-INCOME ECONOMIES ($4,516 TO $14,005)</t>
  </si>
  <si>
    <t>LOWER-MIDDLE INCOME ECONOMIES ($1,146 TO $4,515)</t>
  </si>
  <si>
    <t>LOW-INCOME ECONOMIES ($1,145 OR LESS)</t>
  </si>
  <si>
    <t>2025 World Bank Economies</t>
  </si>
  <si>
    <t>0. Duplicate</t>
  </si>
  <si>
    <t>Exclusion reasons</t>
  </si>
  <si>
    <t>2. Wrong country</t>
  </si>
  <si>
    <t>1. No relevant outcomes</t>
  </si>
  <si>
    <t>3. Wrong intervention</t>
  </si>
  <si>
    <t>4. Wrong setting</t>
  </si>
  <si>
    <t>PDF</t>
  </si>
  <si>
    <t>5. Wrong study design</t>
  </si>
  <si>
    <t>Folder</t>
  </si>
  <si>
    <t>American Samoa,Andorra,Antigua,Barbuda,Aruba,Australia,Austria,Bahamas,Bahrain,Barbados,Belgium,Bermuda,British Virgin Islands ,Brunei,Bulgaria,Canada,Cayman Islands ,Channel Islands ,Chile,Croatia,Curaçao,Cyprus,Czech Republic, Czechia,Denmark,Estonia,Faroe Islands,Finland,France,French Polynesia,Germany,Gibraltar,Greece,Greenland,Guam,Guyana,Hong Kong,Hungary,Iceland,Ireland,Isle of Man,Israel,Italy,Japan,Korea,Kuwait,Latvia,Liechtenstein,Lithuania,Luxembourg,Macao,Malta,Monaco,Nauru,Netherlands,New Caledonia,New Zealand ,Northern Mariana Islands,Norway,Oman,Palau,Panama,Poland,Portugal,Puerto Rico,Qatar,Romania,Russian Federation,Russia,San Marino,Saudi Arabia,Seychelles,Singapore,Sint Maarten,Slovak Republic,Slovenia,Spain,Kitts and Nevis,St. Martin,saint martin,Sweden,Switzerland,Taiwan,Trinidad,Tobago,Turks,Caicos,United Arab Emirates,United Kingdom,United States,Uruguay,Virgin Islands,UAE,UK,USA</t>
  </si>
  <si>
    <t>Albania,Algeria,Argentina,Armenia,Azerbaijan,Belarus,Belize,Bosnia,Herzegovina,Botswana,Brazil,China,Colombia,Costa Rica,Cuba,Dominica,Dominican Republic  ,Ecuador,El Salvador,Equatorial Guinea,Fiji,Gabon,Georgia,Grenada,Guatemala,Indonesia,Iran,Iraq,Jamaica,Kazakhstan,Kosovo,Libya,Malaysia,Maldives,Marshall Islands,Mauritius,Mexico,Moldova,Mongolia,Montenegro,Namibia,North Macedonia,Paraguay,Peru,Serbia,South Africa,St. Lucia,St. Vincent,Grenadines,Suriname,Thailand,Tonga,Türkiye,Turkey,Turkmenistan,Tuvalu,Ukraine</t>
  </si>
  <si>
    <t>CT</t>
  </si>
  <si>
    <t>Y</t>
  </si>
  <si>
    <t>PY</t>
  </si>
  <si>
    <t>PN</t>
  </si>
  <si>
    <t>NI</t>
  </si>
  <si>
    <t>RoB2 - general answers</t>
  </si>
  <si>
    <t>RoB2 - Risk of bias judgement</t>
  </si>
  <si>
    <t>Some concerns</t>
  </si>
  <si>
    <t>RoB2 - Optional</t>
  </si>
  <si>
    <t>Favours experimental</t>
  </si>
  <si>
    <t>Favours comparator</t>
  </si>
  <si>
    <t>Towards null</t>
  </si>
  <si>
    <t>Away from null</t>
  </si>
  <si>
    <t>Unpredictable</t>
  </si>
  <si>
    <t>Low risk</t>
  </si>
  <si>
    <t>High risk</t>
  </si>
  <si>
    <t>RoB2 - study design</t>
  </si>
  <si>
    <t>Individually-randomized parallel-group trial</t>
  </si>
  <si>
    <t>Cluster-randomized parallel-group trial</t>
  </si>
  <si>
    <t>Individually randomized cross-over (or other matched) trial</t>
  </si>
  <si>
    <t>Aim</t>
  </si>
  <si>
    <t>to assess the effect of assignment to intervention (the ‘intention-to-treat’ effect)</t>
  </si>
  <si>
    <t>to assess the effect of adhering to intervention (the ‘per-protocol’ effect)</t>
  </si>
  <si>
    <t>Taiwan</t>
  </si>
  <si>
    <t>PDF 1</t>
  </si>
  <si>
    <t>PDF 2</t>
  </si>
  <si>
    <t>PRISMA</t>
  </si>
  <si>
    <t>Full text screening summary</t>
  </si>
  <si>
    <t>Title and abstract screening</t>
  </si>
  <si>
    <t>Identification of studies via databases and registers</t>
  </si>
  <si>
    <t>Identification of studies via other methods</t>
  </si>
  <si>
    <t>To do</t>
  </si>
  <si>
    <t>Database</t>
  </si>
  <si>
    <t>Identification</t>
  </si>
  <si>
    <t>Records removed before screening:</t>
  </si>
  <si>
    <t>Records identified from:</t>
  </si>
  <si>
    <t>Check required</t>
  </si>
  <si>
    <t>Consensus required</t>
  </si>
  <si>
    <t>Find PDF</t>
  </si>
  <si>
    <t>Not retrieved</t>
  </si>
  <si>
    <t>Total after deduplication:</t>
  </si>
  <si>
    <t>Records removed for other reasons:</t>
  </si>
  <si>
    <t>Screening</t>
  </si>
  <si>
    <t>Records screened</t>
  </si>
  <si>
    <t>Records excluded</t>
  </si>
  <si>
    <t>Reports sought for retrival</t>
  </si>
  <si>
    <t>Reports not retrieved</t>
  </si>
  <si>
    <t>Full text screening</t>
  </si>
  <si>
    <t>Exclude reasons</t>
  </si>
  <si>
    <t>Reports assessed for eligibility</t>
  </si>
  <si>
    <t>&lt;----------</t>
  </si>
  <si>
    <t>Add rows as necessary for more exclude reasons</t>
  </si>
  <si>
    <t>Total:</t>
  </si>
  <si>
    <t>Papers included in the review</t>
  </si>
  <si>
    <t>Data extraction 1 - study-level summary</t>
  </si>
  <si>
    <t>Complete</t>
  </si>
  <si>
    <t>MEDLINE (Ovid)</t>
  </si>
  <si>
    <t>Embase (Ovid)</t>
  </si>
  <si>
    <t>Scopus</t>
  </si>
  <si>
    <t>Web of Science</t>
  </si>
  <si>
    <t>Ahmad, N. Almuayqil, Humayun, Naseem, Ahmad Khan, Junaid</t>
  </si>
  <si>
    <t>Prediction of COVID-19 Cases using Machine Learning for Effective Public Health Management</t>
  </si>
  <si>
    <t>Computers, Materials &amp; Continua</t>
  </si>
  <si>
    <t>2265-2282</t>
  </si>
  <si>
    <t>10.32604/cmc.2021.013067</t>
  </si>
  <si>
    <t>Ahmed, Ahmed, Saha, Ahmed, Sutradhar</t>
  </si>
  <si>
    <t>Optimization algorithms as training approach with hybrid deep learning methods to develop an ultraviolet index forecasting model</t>
  </si>
  <si>
    <t>Stoch Environ Res Risk Assess</t>
  </si>
  <si>
    <t>3011-3039</t>
  </si>
  <si>
    <t>10.1007/s00477-022-02177-3</t>
  </si>
  <si>
    <t>Aiken, McGough, Majumder, Wachtel, Nguyen, Viboud, Santillana</t>
  </si>
  <si>
    <t>Real-time estimation of disease activity in emerging outbreaks using internet search information</t>
  </si>
  <si>
    <t>PLoS Comput Biol</t>
  </si>
  <si>
    <t>e1008117</t>
  </si>
  <si>
    <t>10.1371/journal.pcbi.1008117</t>
  </si>
  <si>
    <t>Amendolara, Sant, Rotstein, Fortune</t>
  </si>
  <si>
    <t>LSTM-based recurrent neural network provides effective short term flu forecasting</t>
  </si>
  <si>
    <t>BMC Public Health</t>
  </si>
  <si>
    <t>10.1186/s12889-023-16720-6</t>
  </si>
  <si>
    <t>Anibal, Landa, Nguyen, Daoud, Le, Huth, Song, Peltekian, Shin, Hazen, Christou, Rivera, Morhard, Brenner, Bagci, Li, Bensoussan, Clifton, Wood</t>
  </si>
  <si>
    <t>Generative AI and unstructured audio data for precision public health</t>
  </si>
  <si>
    <t>Npj Health Syst</t>
  </si>
  <si>
    <t>10.1038/s44401-025-00022-7</t>
  </si>
  <si>
    <t>Arifuzzaman, Shaikh, Bhuiyan, Chowdhury, Atoul</t>
  </si>
  <si>
    <t>Innovation in public health surveillance for social distancing during the COVID-19 pandemic: A deep learning and object detection based novel approach</t>
  </si>
  <si>
    <t>PLoS One</t>
  </si>
  <si>
    <t>e0308460</t>
  </si>
  <si>
    <t>10.1371/journal.pone.0308460</t>
  </si>
  <si>
    <t>Aspelund</t>
  </si>
  <si>
    <t>COVID-19 in Iceland: the rising role of artificial intelligence in public health</t>
  </si>
  <si>
    <t>Artificial Intelligence Surgery</t>
  </si>
  <si>
    <t>10.20517/ais.2021.03</t>
  </si>
  <si>
    <t>Bastani, Drakopoulos, Gupta, Vlachogiannis, Hadjichristodoulou, Lagiou, Magiorkinis, Paraskevis, Tsiodras</t>
  </si>
  <si>
    <t>Efficient and targeted COVID-19 border testing via reinforcement learning</t>
  </si>
  <si>
    <t>Nature</t>
  </si>
  <si>
    <t>108-113</t>
  </si>
  <si>
    <t>10.1038/s41586-021-04014-z</t>
  </si>
  <si>
    <t>Bayliss, Locke, Jenkins, Chattaway, Dallman, Cowley</t>
  </si>
  <si>
    <t>Hierarchical machine learning predicts geographical origin of Salmonella within four minutes of sequencing</t>
  </si>
  <si>
    <t>medRxiv</t>
  </si>
  <si>
    <t>10.1101/2022.08.23.22279111</t>
  </si>
  <si>
    <t>Bonakdari, Pelletier, Martel-Pelletier</t>
  </si>
  <si>
    <t>A continuous data driven translational model to evaluate effectiveness of population-level health interventions: case study, smoking ban in public places on hospital admissions for acute coronary events</t>
  </si>
  <si>
    <t>J Transl Med</t>
  </si>
  <si>
    <t>10.1186/s12967-020-02628-x</t>
  </si>
  <si>
    <t>Brabin D.R, Mohammad Rafee, Hegde N, W, M, R</t>
  </si>
  <si>
    <t>Temporal Graph Convolutional Networks for Predicting Disease Outbreaks in Public Health Surveillance</t>
  </si>
  <si>
    <t>Informing Science: The International Journal of an Emerging Transdiscipline</t>
  </si>
  <si>
    <t>10.28945/5417</t>
  </si>
  <si>
    <t>Broadbent, Grote</t>
  </si>
  <si>
    <t>Can Robots Do Epidemiology? Machine Learning, Causal Inference, and Predicting the Outcomes of Public Health Interventions</t>
  </si>
  <si>
    <t>Philos Technol</t>
  </si>
  <si>
    <t>10.1007/s13347-022-00509-3</t>
  </si>
  <si>
    <t>Burkle, Khorram-Manesh, Goniewicz</t>
  </si>
  <si>
    <t>Artificial Intelligence Assisted Decision-Making in Current and Future Complex Humanitarian Emergencies</t>
  </si>
  <si>
    <t>Disaster Med Public Health Prep</t>
  </si>
  <si>
    <t>e64</t>
  </si>
  <si>
    <t>10.1017/dmp.2025.63</t>
  </si>
  <si>
    <t>Chen, He, Wang</t>
  </si>
  <si>
    <t>A hybrid of long short-term memory neural network and autoregressive integrated moving average model in forecasting HIV incidence and morality of post-neonatal population in East Asia: global burden of diseases 2000-2019</t>
  </si>
  <si>
    <t>10.1186/s12889-022-14321-3</t>
  </si>
  <si>
    <t>Dawood, AlKadi</t>
  </si>
  <si>
    <t>Acceptability and Effectiveness of COVID-19 Contact Tracing Applications: A Case Study in Saudi Arabia of the Tawakkalna Application</t>
  </si>
  <si>
    <t>Cureus</t>
  </si>
  <si>
    <t>e35041</t>
  </si>
  <si>
    <t>10.7759/cureus.35041</t>
  </si>
  <si>
    <t>Dhanda, Panwar, Lin, Sharma, Rastogi, Bindewari, Singh, Li, Agarwal, Agarwal</t>
  </si>
  <si>
    <t>Advancement in public health through machine learning: a narrative review of opportunities and ethical considerations</t>
  </si>
  <si>
    <t>Journal of Big Data</t>
  </si>
  <si>
    <t>10.1186/s40537-025-01201-x</t>
  </si>
  <si>
    <t>Farghaly, Gomaa, Elgeldawi, Askr, Elshaier, Ella, Darwish, Hassanien</t>
  </si>
  <si>
    <t>A deep learning predictive model for public health concerns and hesitancy toward the COVID-19 vaccines</t>
  </si>
  <si>
    <t>Sci Rep</t>
  </si>
  <si>
    <t>10.1038/s41598-023-36319-6</t>
  </si>
  <si>
    <t>Haneef, Kab, Hrzic, Fuentes, Fosse-Edorh, Cosson, Gallay</t>
  </si>
  <si>
    <t>Use of artificial intelligence for public health surveillance: a case study to develop a machine Learning-algorithm to estimate the incidence of diabetes mellitus in France</t>
  </si>
  <si>
    <t>Arch Public Health</t>
  </si>
  <si>
    <t>10.1186/s13690-021-00687-0</t>
  </si>
  <si>
    <t>Kamarul Aryffin, Bin Sahbudin, Ali Pitchay, Abhalim, Sahbudin</t>
  </si>
  <si>
    <t>Technological trends in epidemic intelligence for infectious disease surveillance: a systematic literature review</t>
  </si>
  <si>
    <t>PeerJ Comput Sci</t>
  </si>
  <si>
    <t>e2874</t>
  </si>
  <si>
    <t>10.7717/peerj-cs.2874</t>
  </si>
  <si>
    <t>Kamyabi, Iyamu, Saini, May, McKee, Choi</t>
  </si>
  <si>
    <t>Advocating for population health: The role of public health practitioners in the age of artificial intelligence</t>
  </si>
  <si>
    <t>Can J Public Health</t>
  </si>
  <si>
    <t>473-476</t>
  </si>
  <si>
    <t>10.17269/s41997-024-00881-x</t>
  </si>
  <si>
    <t>Kao, Chu, Chou, Chen</t>
  </si>
  <si>
    <t>A dynamic approach to support outbreak management using reinforcement learning and semi-connected SEIQR models</t>
  </si>
  <si>
    <t>10.1186/s12889-024-18251-0</t>
  </si>
  <si>
    <t>Kraemer, Tsui, Chang, Lytras, Khurana, Vanderslott, Bajaj, Scheidwasser, Curran-Sebastian, Semenova, Zhang, Unwin, Watson, Mills, Dasgupta, Ferretti, Scarpino, Koua, Morgan, Tegally, Paquet, Moutsianas, Fraser, Ferguson, Topol, Duchene, Stadler, Kingori, Parker, Dominici, Shadbolt, Suchard, Ratmann, Flaxman, Holmes, Gomez-Rodriguez, Scholkopf, Donnelly, Pybus, Cauchemez, Bhatt</t>
  </si>
  <si>
    <t>Artificial intelligence for modelling infectious disease epidemics</t>
  </si>
  <si>
    <t>623-635</t>
  </si>
  <si>
    <t>10.1038/s41586-024-08564-w</t>
  </si>
  <si>
    <t>Kumar, Sai, Mapari, Yajid, Kumar, Jadhav, Purushotham</t>
  </si>
  <si>
    <t>Public Health Monitoring Based on Food Security Measures in Sustainable Smart City Development Using Machine Learning Techniques</t>
  </si>
  <si>
    <t>Remote Sensing in Earth Systems Sciences</t>
  </si>
  <si>
    <t>337-347</t>
  </si>
  <si>
    <t>10.1007/s41976-024-00126-y</t>
  </si>
  <si>
    <t>Morbey, Todkill, Moura, Tollinton, Charlett, Watson, Elliot</t>
  </si>
  <si>
    <t>Using machine learning to forecast peak health care service demand in real-time during the 2022-23 winter season: a pilot in England, UK</t>
  </si>
  <si>
    <t>10.1101/2024.09.20.23296441</t>
  </si>
  <si>
    <t>Niazkar, Niazkar</t>
  </si>
  <si>
    <t>Application of artificial neural networks to predict the COVID-19 outbreak</t>
  </si>
  <si>
    <t>Glob Health Res Policy</t>
  </si>
  <si>
    <t>10.1186/s41256-020-00175-y</t>
  </si>
  <si>
    <t>Noaeen, Rostami, Ghanem, Saarela, Keshavjee, Brook, Shakeri</t>
  </si>
  <si>
    <t>A Combined Predictive and Causal Approach for Neighborhood-Level Diabetes Detection</t>
  </si>
  <si>
    <t>10.1101/2025.02.28.25323125</t>
  </si>
  <si>
    <t>Ren, Liu, Liu, Liu</t>
  </si>
  <si>
    <t>Optimal resource allocation with spatiotemporal transmission discovery for effective disease control</t>
  </si>
  <si>
    <t>Infect Dis Poverty</t>
  </si>
  <si>
    <t>10.1186/s40249-022-00957-1</t>
  </si>
  <si>
    <t>Si, Wiens, Du</t>
  </si>
  <si>
    <t>Long-term Evaluation of Machine Learning Based Methods for Air Emission Monitoring</t>
  </si>
  <si>
    <t>Environ Manage</t>
  </si>
  <si>
    <t>680-693</t>
  </si>
  <si>
    <t>10.1007/s00267-024-02057-2</t>
  </si>
  <si>
    <t>Simmons, Bruce, Thomas, Lacey, Marsh, Rosenberg, Duval</t>
  </si>
  <si>
    <t>Exploring potential of AI usage in the knowledge and evidence services of a public health body: a working group approach</t>
  </si>
  <si>
    <t>10.1101/2024.07.08.24310046</t>
  </si>
  <si>
    <t>Tang, Huang, Li, Xu</t>
  </si>
  <si>
    <t>Artificial intelligence plays an important role in containing public health emergencies</t>
  </si>
  <si>
    <t>Infect Control Hosp Epidemiol</t>
  </si>
  <si>
    <t>869-870</t>
  </si>
  <si>
    <t>10.1017/ice.2020.103</t>
  </si>
  <si>
    <t>Thomasian, Eickhoff, Adashi</t>
  </si>
  <si>
    <t>Advancing health equity with artificial intelligence</t>
  </si>
  <si>
    <t>J Public Health Policy</t>
  </si>
  <si>
    <t>602-611</t>
  </si>
  <si>
    <t>10.1057/s41271-021-00319-5</t>
  </si>
  <si>
    <t>Wang, Willis, Yeruva, Ho, Lee</t>
  </si>
  <si>
    <t>A case study of using natural language processing to extract consumer insights from tweets in American cities for public health crises</t>
  </si>
  <si>
    <t>10.1186/s12889-023-15882-7</t>
  </si>
  <si>
    <t>Wang, Ntambara, Lu, Dai, Meng, Qian</t>
  </si>
  <si>
    <t>Construction of Influenza Early Warning Model Based on Combinatorial Judgment Classifier: A Case Study of Seasonal Influenza in Hong Kong</t>
  </si>
  <si>
    <t>Curr Med Sci</t>
  </si>
  <si>
    <t>226-236</t>
  </si>
  <si>
    <t>10.1007/s11596-021-2493-0</t>
  </si>
  <si>
    <t>Xia, Sun, Wang, Zhang, Kamal, Jasimuddin, Islam</t>
  </si>
  <si>
    <t>Emergency medical supplies scheduling during public health emergencies: algorithm design based on AI techniques</t>
  </si>
  <si>
    <t>International Journal of Production Research</t>
  </si>
  <si>
    <t>628-650</t>
  </si>
  <si>
    <t>10.1080/00207543.2023.2267680</t>
  </si>
  <si>
    <t>Yu, Sang</t>
  </si>
  <si>
    <t>The analysis of urban collaborative governance in public health emergencies with fuzzy theory based on BP algorithm</t>
  </si>
  <si>
    <t>10.1038/s41598-024-82966-8</t>
  </si>
  <si>
    <t>Zheng, Peng</t>
  </si>
  <si>
    <t>The impact of public health emergency governance based on artificial intelligence</t>
  </si>
  <si>
    <t>Journal of Intelligent Systems</t>
  </si>
  <si>
    <t>891-901</t>
  </si>
  <si>
    <t>10.1515/jisys-2022-0065</t>
  </si>
  <si>
    <t>Zhou, Li</t>
  </si>
  <si>
    <t>Forecasting the COVID-19 vaccine uptake rate: an infodemiological study in the US</t>
  </si>
  <si>
    <t>Hum Vaccin Immunother</t>
  </si>
  <si>
    <t>10.1080/21645515.2021.2017216</t>
  </si>
  <si>
    <t>Zhou, Zhu</t>
  </si>
  <si>
    <t>A crowd clustering prediction and captioning technique for public health emergencies</t>
  </si>
  <si>
    <t>e1283</t>
  </si>
  <si>
    <t>10.7717/peerj-cs.1283</t>
  </si>
  <si>
    <t>Yes</t>
  </si>
  <si>
    <t>Wang</t>
  </si>
  <si>
    <t>Performance of Different Models of Machine Learning in Predicting the COVID-19 Pandemic</t>
  </si>
  <si>
    <t>218-226</t>
  </si>
  <si>
    <t>10.1109/ICPHDS51617.2020.00050</t>
  </si>
  <si>
    <t>Community-based Design and Evaluation of A Conversational Agent to Promote SARS-COV2 Vaccination in Black Churches A1 - Anonymous</t>
  </si>
  <si>
    <t>clinicaltrials.gov</t>
  </si>
  <si>
    <t>https://clinicaltrials.gov/study/NCT04884750</t>
  </si>
  <si>
    <t>Enhancing Health Literacy Through Artificial Intelligence-Powered Chatbot: a Randomized Controlled Trial on Addressing Human Papillomavirus Vaccination Misinformation Among Caregivers in Japan A1 - Anonymous</t>
  </si>
  <si>
    <t>https://clinicaltrials.gov/study/NCT06702423</t>
  </si>
  <si>
    <t>Evaluating the Impact of a Contraception Education Game: What's My Method? on Contraceptive Self-efficacy and Clinical Outcomes in Barbados A1 - Anonymous</t>
  </si>
  <si>
    <t>https://clinicaltrials.gov/study/NCT06307002</t>
  </si>
  <si>
    <t>Navigating the AI Wave: Overcoming Barriers and Unleashing the Potential of Artificial Intelligence in Transforming European Public Health</t>
  </si>
  <si>
    <t>European Journal of Public Health</t>
  </si>
  <si>
    <t>Supplement_3</t>
  </si>
  <si>
    <t>10.1093/eurpub/ckae144.001</t>
  </si>
  <si>
    <t>Abdelouahed, Yateem, Amzil, Aribi, Abdelwahed, Fredericks</t>
  </si>
  <si>
    <t>Integrating artificial intelligence into public health education and healthcare: insights from the COVID-19 and monkeypox crises for future pandemic readiness</t>
  </si>
  <si>
    <t>Frontiers in Education</t>
  </si>
  <si>
    <t>10.3389/feduc.2025.1518909</t>
  </si>
  <si>
    <t>Abroms, Yousefi, Wysota, Wu, Broniatowski</t>
  </si>
  <si>
    <t>Assessing the Adherence of ChatGPT Chatbots to Public Health Guidelines for Smoking Cessation: Content Analysis</t>
  </si>
  <si>
    <t>J Med Internet Res</t>
  </si>
  <si>
    <t>e66896</t>
  </si>
  <si>
    <t>10.2196/66896</t>
  </si>
  <si>
    <t>Adamopoulos, Valamontes, Tsirkas, Dounias</t>
  </si>
  <si>
    <t>Predicting Workplace Hazard, Stress and Burnout Among Public Health Inspectors: An AI-Driven Analysis in the Context of Climate Change</t>
  </si>
  <si>
    <t>Eur J Investig Health Psychol Educ</t>
  </si>
  <si>
    <t>10.3390/ejihpe15050065</t>
  </si>
  <si>
    <t>Adeyinka, Neudorf, Camillo, Marks, Muhajarine</t>
  </si>
  <si>
    <t>COVID-19 Vaccination and Public Health Countermeasures on Variants of Concern in Canada: Evidence From a Spatial Hierarchical Cluster Analysis</t>
  </si>
  <si>
    <t>JMIR Public Health Surveill</t>
  </si>
  <si>
    <t>e31968</t>
  </si>
  <si>
    <t>10.2196/31968</t>
  </si>
  <si>
    <t>Agrawal, Majumder, Yadav, Taneja, Hamdare, Hemnani</t>
  </si>
  <si>
    <t>Evaluating sentiment analysis models: A comparative analysis of vaccination tweets during the COVID-19 phase leveraging DistilBERT for enhanced insights</t>
  </si>
  <si>
    <t>MethodsX</t>
  </si>
  <si>
    <t>10.1016/j.mex.2025.103407</t>
  </si>
  <si>
    <t>Al-Adhaileh, Aldhyani, Alsaade, Al-Yaari, Albaggar</t>
  </si>
  <si>
    <t>Groundwater Quality: The Application of Artificial Intelligence</t>
  </si>
  <si>
    <t>J Environ Public Health</t>
  </si>
  <si>
    <t>10.1155/2022/8425798</t>
  </si>
  <si>
    <t>Al-Ahmadi</t>
  </si>
  <si>
    <t>The Significance of Software Engineering to Forecast the Public Health Issues: A Case of Saudi Arabia</t>
  </si>
  <si>
    <t>Front Public Health</t>
  </si>
  <si>
    <t>10.3389/fpubh.2022.900075</t>
  </si>
  <si>
    <t>AlFattani, AlMeharish, Nasim, AlQahtani, AlMudraa</t>
  </si>
  <si>
    <t>Ten public health strategies to control the Covid-19 pandemic: the Saudi Experience</t>
  </si>
  <si>
    <t>IJID Reg</t>
  </si>
  <si>
    <t>10.1016/j.ijregi.2021.09.003</t>
  </si>
  <si>
    <t>Aloise, Migliara, Franceschetti, Pistollato, Mancini, Forcella, Baccolini, De Vito</t>
  </si>
  <si>
    <t>Enhancing Public Health: training an AI chatbot for complex tasks support</t>
  </si>
  <si>
    <t>10.1093/eurpub/ckae144.1195</t>
  </si>
  <si>
    <t>Alzahrani, Aljamaan, Al-Fakih</t>
  </si>
  <si>
    <t>Forecasting the spread of the COVID-19 pandemic in Saudi Arabia using ARIMA prediction model under current public health interventions</t>
  </si>
  <si>
    <t>J Infect Public Health</t>
  </si>
  <si>
    <t>914-919</t>
  </si>
  <si>
    <t>10.1016/j.jiph.2020.06.001</t>
  </si>
  <si>
    <t>Ancona, Cooper, Foraker, Kaser, Adeoye, Mueller</t>
  </si>
  <si>
    <t>Machine learning classification of new firearm injury encounters in the St Louis region: 2010-2020</t>
  </si>
  <si>
    <t>J Am Med Inform Assoc</t>
  </si>
  <si>
    <t>2165-2172</t>
  </si>
  <si>
    <t>10.1093/jamia/ocae173</t>
  </si>
  <si>
    <t>Anjaria, Asediya, Bhavsar, Pathak, Desai, Patil</t>
  </si>
  <si>
    <t>Artificial Intelligence in Public Health: Revolutionizing Epidemiological Surveillance for Pandemic Preparedness and Equitable Vaccine Access</t>
  </si>
  <si>
    <t>Vaccines (Basel)</t>
  </si>
  <si>
    <t>10.3390/vaccines11071154</t>
  </si>
  <si>
    <t>Anno, Hirakawa, Sugita, Yasumoto</t>
  </si>
  <si>
    <t>A graph convolutional network for predicting COVID-19 dynamics in 190 regions/countries</t>
  </si>
  <si>
    <t>10.3389/fpubh.2022.911336</t>
  </si>
  <si>
    <t>Asghar, Albogamy, Al-Rakhami, Asghar, Rahmat, Alam, Lajis, Nasir</t>
  </si>
  <si>
    <t>Facial Mask Detection Using Depthwise Separable Convolutional Neural Network Model During COVID-19 Pandemic</t>
  </si>
  <si>
    <t>10.3389/fpubh.2022.855254</t>
  </si>
  <si>
    <t>Ates, Pandey, Gousiopoulos, Soldatos</t>
  </si>
  <si>
    <t>A brief reference to AI-driven audible reality (AuRa) in open world: potential, applications, and evaluation</t>
  </si>
  <si>
    <t>Front Artif Intell</t>
  </si>
  <si>
    <t>10.3389/frai.2024.1424371</t>
  </si>
  <si>
    <t>Ayenigbara</t>
  </si>
  <si>
    <t>The evolving nature of artificial intelligence: role in public health and health promotion</t>
  </si>
  <si>
    <t>J Public Health (Oxf)</t>
  </si>
  <si>
    <t>e322-e323</t>
  </si>
  <si>
    <t>10.1093/pubmed/fdad240</t>
  </si>
  <si>
    <t>Baez, Biediger-Friedman, Johnson, Stubblefield, Escalera, Markides</t>
  </si>
  <si>
    <t>Exploring Client Perceptions on Gaining Infant Feeding Information Through the Texas Women, Infants, and Children (WIC) Chatbot</t>
  </si>
  <si>
    <t>Int J Environ Res Public Health</t>
  </si>
  <si>
    <t>10.3390/ijerph22020193</t>
  </si>
  <si>
    <t>Bai, Zhang</t>
  </si>
  <si>
    <t>Improving the Evaluation and Prediction of Prevention and Treatment Efficiency during Public Health Emergencies by Using the Sbm-Bpnn Algorithm</t>
  </si>
  <si>
    <t>Dyna</t>
  </si>
  <si>
    <t>173-180</t>
  </si>
  <si>
    <t>10.6036/11109</t>
  </si>
  <si>
    <t>Baker, Ziran, Mecella, Subaramaniam, Palaniappan</t>
  </si>
  <si>
    <t>Predictive Modeling for Pandemic Forecasting: A COVID-19 Study in New Zealand and Partner Countries</t>
  </si>
  <si>
    <t>10.3390/ijerph22040562</t>
  </si>
  <si>
    <t>Baligh Jahromi, Attarian, Asgary, Wu</t>
  </si>
  <si>
    <t>Advancing Indoor Epidemiological Surveillance: Integrating Real-Time Object Detection and Spatial Analysis for Precise Contact Rate Analysis and Enhanced Public Health Strategies</t>
  </si>
  <si>
    <t>10.3390/ijerph21111502</t>
  </si>
  <si>
    <t>Rapid geographical source attribution of Salmonella enterica serovar Enteritidis genomes using hierarchical machine learning</t>
  </si>
  <si>
    <t>Elife</t>
  </si>
  <si>
    <t>10.7554/eLife.84167</t>
  </si>
  <si>
    <t>Bazzano, Mantsios, Mattei, Kosorok, Culotta</t>
  </si>
  <si>
    <t>AI Can Be a Powerful Social Innovation for Public Health if Community Engagement Is at the Core</t>
  </si>
  <si>
    <t>e68198</t>
  </si>
  <si>
    <t>10.2196/68198</t>
  </si>
  <si>
    <t>Begga, Garibo, de Maria-Garcia, Escolano, Lozano, Oliver, Conejero</t>
  </si>
  <si>
    <t>Predicting COVID-19 pandemic waves including vaccination data with deep learning</t>
  </si>
  <si>
    <t>10.3389/fpubh.2023.1279364</t>
  </si>
  <si>
    <t>Bhardwaj, Joshi, Tiwari, Riha, Sikora, Dutta</t>
  </si>
  <si>
    <t>AI-Powered Retrieval-Augmented Generation Framework with Large Language Models for Enhanced Public Health Response</t>
  </si>
  <si>
    <t>616-621</t>
  </si>
  <si>
    <t>10.1109/InCACCT65424.2025.11011436</t>
  </si>
  <si>
    <t>Bougeard, Huneau-Salaun, Attia, Richard, Demeret, Platon, Allain, Le Vu, Goyard, Gillon, Bernard-Stoecklin, Crescenzo-Chaigne, Jones, Rose, van der Werf, Lantz, Rose, Noel</t>
  </si>
  <si>
    <t>Application of Machine Learning Prediction of Individual SARS-CoV-2 Vaccination and Infection Status to the French Serosurveillance Survey From March 2020 to 2022: Cross-Sectional Study</t>
  </si>
  <si>
    <t>e46898</t>
  </si>
  <si>
    <t>10.2196/46898</t>
  </si>
  <si>
    <t>Brooks, D'Agostino, Marti, McDowell, Mejia, Betancourt-Cravioto, Gatzke, Hicks, Kyser, Leicht, Pereira Dos Santos, Saw, Tomio, Garcia Saiso</t>
  </si>
  <si>
    <t>An anti-infodemic virtual center for the Americas</t>
  </si>
  <si>
    <t>Rev Panam Salud Publica</t>
  </si>
  <si>
    <t>e5</t>
  </si>
  <si>
    <t>10.26633/RPSP.2023.5</t>
  </si>
  <si>
    <t>Brown, Bhatnagar, Gordon, Goodner, Cobb, Lutrick</t>
  </si>
  <si>
    <t>An Electronic Data Capture Tool for Data Collection During Public Health Emergencies: Development and Usability Study</t>
  </si>
  <si>
    <t>JMIR Hum Factors</t>
  </si>
  <si>
    <t>e35032</t>
  </si>
  <si>
    <t>10.2196/35032</t>
  </si>
  <si>
    <t>Brownstein, Rader, Astley, Tian</t>
  </si>
  <si>
    <t>Advances in Artificial Intelligence for Infectious-Disease Surveillance</t>
  </si>
  <si>
    <t>N Engl J Med</t>
  </si>
  <si>
    <t>1597-1607</t>
  </si>
  <si>
    <t>10.1056/NEJMra2119215</t>
  </si>
  <si>
    <t>Application of the ARIMA Model to Forecast Future Overdose Deaths</t>
  </si>
  <si>
    <t>Journal of Addiction Medicine</t>
  </si>
  <si>
    <t>e292</t>
  </si>
  <si>
    <t>Caskey, McConnell, Oguss, Dligach, Kulikoff, Grogan, Gibson, Wimmer, DeSalvo, Nyakoe-Nyasani, Churpek, Afshar</t>
  </si>
  <si>
    <t>Correction: Identifying COVID-19 Outbreaks From Contact-Tracing Interview Forms for Public Health Departments: Development of a Natural Language Processing Pipeline</t>
  </si>
  <si>
    <t>e37893</t>
  </si>
  <si>
    <t>10.2196/37893</t>
  </si>
  <si>
    <t>Identifying COVID-19 Outbreaks From Contact-Tracing Interview Forms for Public Health Departments: Development of a Natural Language Processing Pipeline</t>
  </si>
  <si>
    <t>e36119</t>
  </si>
  <si>
    <t>10.2196/36119</t>
  </si>
  <si>
    <t>Cetin</t>
  </si>
  <si>
    <t>Artificial Intelligence in Public Health and Health Policies</t>
  </si>
  <si>
    <t>The Impact of Artificial Intelligence on Healthcare Industry</t>
  </si>
  <si>
    <t>227-240</t>
  </si>
  <si>
    <t>10.1201/9781003495406-11</t>
  </si>
  <si>
    <t>Cheng, Wu, Lin, Liu, Tsai, Wu, Pan, Ke, Chen, Liu, Lin, Chuang</t>
  </si>
  <si>
    <t>Applying Machine Learning Models with An Ensemble Approach for Accurate Real-Time Influenza Forecasting in Taiwan: Development and Validation Study</t>
  </si>
  <si>
    <t>e15394</t>
  </si>
  <si>
    <t>10.2196/15394</t>
  </si>
  <si>
    <t>Cho, Park, Choi, Ahn, Lee</t>
  </si>
  <si>
    <t>Detection of COVID-19 epidemic outbreak using machine learning</t>
  </si>
  <si>
    <t>10.3389/fpubh.2023.1252357</t>
  </si>
  <si>
    <t>Chopra, Rodriguez, Prakash, Raskar, Kingsley</t>
  </si>
  <si>
    <t>Using neural networks to calibrate agent based models enables improved regional evidence for vaccine strategy and policy</t>
  </si>
  <si>
    <t>Vaccine</t>
  </si>
  <si>
    <t>7067-7071</t>
  </si>
  <si>
    <t>10.1016/j.vaccine.2023.08.060</t>
  </si>
  <si>
    <t>Chumachenko, Yakovlev</t>
  </si>
  <si>
    <t>Artificial Intelligence Applications in Public Health</t>
  </si>
  <si>
    <t>Computation</t>
  </si>
  <si>
    <t>10.3390/computation13020053</t>
  </si>
  <si>
    <t>Chung, Jian, Chang, Perng, Hung, Chiu, Shang</t>
  </si>
  <si>
    <t>Enhancing public health outcomes with AI-powered clinical surveillance: Precise detection of COVID-19 variants using qPCR and nanopore sequencing</t>
  </si>
  <si>
    <t>10.1016/j.jiph.2025.102663</t>
  </si>
  <si>
    <t>Deonarine, Lyons, Lakhani, De Brouwer</t>
  </si>
  <si>
    <t>Identifying Communities at Risk for COVID-19-Related Burden Across 500 US Cities and Within New York City: Unsupervised Learning of the Coprevalence of Health Indicators</t>
  </si>
  <si>
    <t>e26604</t>
  </si>
  <si>
    <t>10.2196/26604</t>
  </si>
  <si>
    <t>DePriest, Feher Iii, Gore, Glasgow, Grant, Holtgrave, Hacker, Chew</t>
  </si>
  <si>
    <t>Content Analysis of Social Determinants of Health Accelerator Plans Using Artificial Intelligence: A Use Case for Public Health Practitioners</t>
  </si>
  <si>
    <t>J Public Health Manag Pract</t>
  </si>
  <si>
    <t>527-536</t>
  </si>
  <si>
    <t>10.1097/PHH.0000000000002148</t>
  </si>
  <si>
    <t>Du, Preston, Sun, Shegog, Cunningham, Boom, Savas, Amith, Tao</t>
  </si>
  <si>
    <t>Using Machine Learning-Based Approaches for the Detection and Classification of Human Papillomavirus Vaccine Misinformation: Infodemiology Study of Reddit Discussions</t>
  </si>
  <si>
    <t>e26478</t>
  </si>
  <si>
    <t>10.2196/26478</t>
  </si>
  <si>
    <t>El Morr, Ozdemir, Asdaah, Saab, El-Lahib, Sokhn</t>
  </si>
  <si>
    <t>AI-based epidemic and pandemic early warning systems: A systematic scoping review</t>
  </si>
  <si>
    <t>Health Informatics J</t>
  </si>
  <si>
    <t>10.1177/14604582241275844</t>
  </si>
  <si>
    <t>Erly, Herbeck, Kerani, Reuer</t>
  </si>
  <si>
    <t>Characterization of Molecular Cluster Detection and Evaluation of Cluster Investigation Criteria Using Machine Learning Methods and Statewide Surveillance Data in Washington State</t>
  </si>
  <si>
    <t>Viruses</t>
  </si>
  <si>
    <t>10.3390/v12020142</t>
  </si>
  <si>
    <t>Feretzakis, Theodorakis, Vamvakou, Hitas, Anagnostou, Kalantzi, Spyridaki, Kollia, Christodoulou, Kalles, Gkontzis, Verykios, Nikolaou</t>
  </si>
  <si>
    <t>Advancing Cardiovascular Mortality Trend Analysis: A Machine Learning Approach to Predict Future Health Policy Needs</t>
  </si>
  <si>
    <t>Stud Health Technol Inform</t>
  </si>
  <si>
    <t>868-872</t>
  </si>
  <si>
    <t>10.3233/SHTI240549</t>
  </si>
  <si>
    <t>Flores, Kim, Young</t>
  </si>
  <si>
    <t>Addressing bias in artificial intelligence for public health surveillance</t>
  </si>
  <si>
    <t>J Med Ethics</t>
  </si>
  <si>
    <t>190-194</t>
  </si>
  <si>
    <t>10.1136/jme-2022-108875</t>
  </si>
  <si>
    <t>Gabarron, Larbi, Denecke, Arsand</t>
  </si>
  <si>
    <t>What Do We Know About the Use of Chatbots for Public Health?</t>
  </si>
  <si>
    <t>796-800</t>
  </si>
  <si>
    <t>10.3233/SHTI200270</t>
  </si>
  <si>
    <t>Germani, Spitale, Biller-Andorno</t>
  </si>
  <si>
    <t>S.A.R.A.H. and the decline of trust in health information: a case study</t>
  </si>
  <si>
    <t>Health Policy and Technology</t>
  </si>
  <si>
    <t>10.1016/j.hlpt.2025.101032</t>
  </si>
  <si>
    <t>Guariso, Adewoyin, Aguilar, Guerrero, Davies</t>
  </si>
  <si>
    <t>A generalized LLMs framework to support public health financing through probabilistic predictions and uncertainty quantification</t>
  </si>
  <si>
    <t>Artif Intell Med</t>
  </si>
  <si>
    <t>10.1016/j.artmed.2025.103203</t>
  </si>
  <si>
    <t>Guma</t>
  </si>
  <si>
    <t>Analysis of influenza-like illness trends in Saudi Arabia: a comparative study of statistical and deep learning techniques</t>
  </si>
  <si>
    <t>Osong Public Health Res Perspect</t>
  </si>
  <si>
    <t>270-284</t>
  </si>
  <si>
    <t>10.24171/j.phrp.2025.0080</t>
  </si>
  <si>
    <t>Guo, Liu, Susarla, Padman</t>
  </si>
  <si>
    <t>YouTube Videos for Public Health Literacy? A Machine Learning Pipeline to Curate Covid-19 Videos</t>
  </si>
  <si>
    <t>760-764</t>
  </si>
  <si>
    <t>10.3233/SHTI231067</t>
  </si>
  <si>
    <t>Hassounah, Raheel, Alhefzi</t>
  </si>
  <si>
    <t>Digital Response During the COVID-19 Pandemic in Saudi Arabia</t>
  </si>
  <si>
    <t>e19338</t>
  </si>
  <si>
    <t>10.2196/19338</t>
  </si>
  <si>
    <t>Heffernan, Koehler, Zamora, Buehler, Gentner, Peng, Datta</t>
  </si>
  <si>
    <t>A causal machine-learning framework for studying policy impact on air pollution: a case study in COVID-19 lockdowns</t>
  </si>
  <si>
    <t>Am J Epidemiol</t>
  </si>
  <si>
    <t>185-194</t>
  </si>
  <si>
    <t>10.1093/aje/kwae171</t>
  </si>
  <si>
    <t>Helyar, Alnaggar</t>
  </si>
  <si>
    <t>Air quality monitoring and mitigation through time series forecasting and stochastic optimization</t>
  </si>
  <si>
    <t>J Environ Manage</t>
  </si>
  <si>
    <t>10.1016/j.jenvman.2025.125540</t>
  </si>
  <si>
    <t>Hoffman, Filak, Jasinski</t>
  </si>
  <si>
    <t>Air Quality Modeling with the Use of Regression Neural Networks</t>
  </si>
  <si>
    <t>10.3390/ijerph192416494</t>
  </si>
  <si>
    <t>Hua, Gani</t>
  </si>
  <si>
    <t>Principal Component Regression and Artificial Neural Network: The Prediction of Air Pollution Index (API)</t>
  </si>
  <si>
    <t>Iran J Public Health</t>
  </si>
  <si>
    <t>1493-1494</t>
  </si>
  <si>
    <t>10.18502/ijph.v50i7.6645</t>
  </si>
  <si>
    <t>Hyun Lim, Hersi, Krishnan, Montroy, Rook, Farrah, Chung, Stevens, Zafack, Wong, Forbes, Killikelly, Young, Tunis</t>
  </si>
  <si>
    <t>COVID-19 vaccine evidence monitoring assisted by artificial Intelligence: An emergency system implemented by the Public Health Agency of Canada to capture and describe the trajectory of evolving pandemic vaccine literature</t>
  </si>
  <si>
    <t>Vaccine X</t>
  </si>
  <si>
    <t>10.1016/j.jvacx.2024.100575</t>
  </si>
  <si>
    <t>Jabarulla, Lee</t>
  </si>
  <si>
    <t>A Blockchain and Artificial Intelligence-Based, Patient-Centric Healthcare System for Combating the COVID-19 Pandemic: Opportunities and Applications</t>
  </si>
  <si>
    <t>Healthcare (Basel)</t>
  </si>
  <si>
    <t>10.3390/healthcare9081019</t>
  </si>
  <si>
    <t>Jain, Agrawal, Mohapatra, Srinivasan</t>
  </si>
  <si>
    <t>A novel ensemble ARIMA-LSTM approach for evaluating COVID-19 cases and future outbreak preparedness</t>
  </si>
  <si>
    <t>Health Care Sci</t>
  </si>
  <si>
    <t>409-425</t>
  </si>
  <si>
    <t>10.1002/hcs2.123</t>
  </si>
  <si>
    <t>Jo, Kim, Ok, Epstein</t>
  </si>
  <si>
    <t>Understanding Public Agencies' Expectations and Realities of AI-Driven Chatbots for Public Health Monitoring</t>
  </si>
  <si>
    <t>10.1145/3706598.3713593</t>
  </si>
  <si>
    <t>Joshi, Mazaitis, Rosenfeld, Wilder</t>
  </si>
  <si>
    <t>Computationally Assisted Quality Control for Public Health Data Streams</t>
  </si>
  <si>
    <t>6004-6012</t>
  </si>
  <si>
    <t>Karapitta, Kasis, Stylianides, Malialis, Kolios</t>
  </si>
  <si>
    <t>Time-varying compartmental models with neural networks for pandemic infection forecasting</t>
  </si>
  <si>
    <t>Annu Int Conf IEEE Eng Med Biol Soc</t>
  </si>
  <si>
    <t>10.1109/EMBC53108.2024.10781894</t>
  </si>
  <si>
    <t>Kline, Hyder, Liu, Rayo, Malloy, Root</t>
  </si>
  <si>
    <t>A Bayesian Spatiotemporal Nowcasting Model for Public Health Decision-Making and Surveillance</t>
  </si>
  <si>
    <t>1107-1115</t>
  </si>
  <si>
    <t>10.1093/aje/kwac034</t>
  </si>
  <si>
    <t>Kolozsvari, Berczes, Hajdu, Gesztelyi, Tiba, Varga, Al-Tammemi, Szollosi, Harsanyi, Garboczy, Zsuga</t>
  </si>
  <si>
    <t>Predicting the epidemic curve of the coronavirus (SARS-CoV-2) disease (COVID-19) using artificial intelligence: An application on the first and second waves</t>
  </si>
  <si>
    <t>Inform Med Unlocked</t>
  </si>
  <si>
    <t>10.1016/j.imu.2021.100691</t>
  </si>
  <si>
    <t>Kousar, Sultana, Albahar, Shamkuwar, Heyat, Hayat, Parveen, Lira, Rahman, Alammari, Sayeed</t>
  </si>
  <si>
    <t>A cross-sectional study of parental perspectives on children about COVID-19 and classification using machine learning models</t>
  </si>
  <si>
    <t>10.3389/fpubh.2024.1373883</t>
  </si>
  <si>
    <t>Kumar, Singh, Ahmed Kassar, Humaida, Joshi, Sharma</t>
  </si>
  <si>
    <t>Impact of an artificial intelligence-driven operational management system on operational efficiency in health care organization in Saudi Arabia: a mediating role of staff attitude</t>
  </si>
  <si>
    <t>10.3389/fpubh.2025.1558644</t>
  </si>
  <si>
    <t>Kwok, Huynh, Wei, Wong, Riley, Tang</t>
  </si>
  <si>
    <t>Utilizing large language models in infectious disease transmission modelling for public health preparedness</t>
  </si>
  <si>
    <t>Comput Struct Biotechnol J</t>
  </si>
  <si>
    <t>3254-3257</t>
  </si>
  <si>
    <t>10.1016/j.csbj.2024.08.006</t>
  </si>
  <si>
    <t>Lakshmi Priya, Vijaya Prakash</t>
  </si>
  <si>
    <t>A Broad Survey on Detection of Depression in Societal Platforms using Machine Learning Model for the Public Health Care System</t>
  </si>
  <si>
    <t>1643-1649</t>
  </si>
  <si>
    <t>10.1109/ICESC57686.2023.10193515</t>
  </si>
  <si>
    <t>Learoyd, Pittman</t>
  </si>
  <si>
    <t>P-1307. AI-Optimized Assessment of Vaccination Strategies in Smallpox Reemergence: an LA Case Study</t>
  </si>
  <si>
    <t>Open Forum Infectious Diseases</t>
  </si>
  <si>
    <t>Supplement_1</t>
  </si>
  <si>
    <t>S823</t>
  </si>
  <si>
    <t>10.1093/ofid/ofae631.1488</t>
  </si>
  <si>
    <t>Li, Song, Qu, Li, Jiang</t>
  </si>
  <si>
    <t>A data-driven epidemic model with human mobility and vaccination protection for COVID-19 prediction</t>
  </si>
  <si>
    <t>J Biomed Inform</t>
  </si>
  <si>
    <t>10.1016/j.jbi.2023.104571</t>
  </si>
  <si>
    <t>Li, Ma</t>
  </si>
  <si>
    <t>A Hybrid Model Based on Improved Transformer and Graph Convolutional Network for COVID-19 Forecasting</t>
  </si>
  <si>
    <t>10.3390/ijerph191912528</t>
  </si>
  <si>
    <t>Liu, Wan, Yang, Tan, Jian, Lei</t>
  </si>
  <si>
    <t>A Hybrid Model for Coronavirus Disease 2019 Forecasting Based on Ensemble Empirical Mode Decomposition and Deep Learning</t>
  </si>
  <si>
    <t>10.3390/ijerph20010617</t>
  </si>
  <si>
    <t>Liu, Xiao</t>
  </si>
  <si>
    <t>A Framework of AI-Based Approaches to Improving eHealth Literacy and Combating Infodemic</t>
  </si>
  <si>
    <t>10.3389/fpubh.2021.755808</t>
  </si>
  <si>
    <t>Lu, Christie, Nguyen, Freeman, Hsu</t>
  </si>
  <si>
    <t>Applications of Artificial Intelligence and Machine Learning in Disasters and Public Health Emergencies</t>
  </si>
  <si>
    <t>1674-1681</t>
  </si>
  <si>
    <t>10.1017/dmp.2021.125</t>
  </si>
  <si>
    <t>Lydiard, Khatri</t>
  </si>
  <si>
    <t>9.Y.2. Leveraging GenAI and Deep Learning for the Analysis of Public Health Data: A Global Perspective</t>
  </si>
  <si>
    <t>10.1093/eurpub/ckae144.844</t>
  </si>
  <si>
    <t>Martin-Moreno, Alegre-Martinez, Martin-Gorgojo, Alfonso-Sanchez, Torres, Pallares-Carratala</t>
  </si>
  <si>
    <t>Predictive Models for Forecasting Public Health Scenarios: Practical Experiences Applied during the First Wave of the COVID-19 Pandemic</t>
  </si>
  <si>
    <t>10.3390/ijerph19095546</t>
  </si>
  <si>
    <t>McKee, Rosenbacke, Stuckler</t>
  </si>
  <si>
    <t>The power of artificial intelligence for managing pandemics: A primer for public health professionals</t>
  </si>
  <si>
    <t>Int J Health Plann Manage</t>
  </si>
  <si>
    <t>257-270</t>
  </si>
  <si>
    <t>10.1002/hpm.3864</t>
  </si>
  <si>
    <t>Meyrowitsch, Jensen, Sorensen, Varga</t>
  </si>
  <si>
    <t>AI chatbots and (mis)information in public health: impact on vulnerable communities</t>
  </si>
  <si>
    <t>10.3389/fpubh.2023.1226776</t>
  </si>
  <si>
    <t>Mhlanga</t>
  </si>
  <si>
    <t>The Role of Artificial Intelligence and Machine Learning Amid the COVID-19 Pandemic: What Lessons Are We Learning on 4IR and the Sustainable Development Goals</t>
  </si>
  <si>
    <t>10.3390/ijerph19031879</t>
  </si>
  <si>
    <t>Miller, Sehat, Jennings</t>
  </si>
  <si>
    <t>Leveraging AI for Public Health Communication: Opportunities and Risks</t>
  </si>
  <si>
    <t>616-618</t>
  </si>
  <si>
    <t>10.1097/PHH.0000000000001986</t>
  </si>
  <si>
    <t>Morita, Abhari, Kaur, Lotto, Miranda, Oetomo</t>
  </si>
  <si>
    <t>Applying ChatGPT in public health: a SWOT and PESTLE analysis</t>
  </si>
  <si>
    <t>10.3389/fpubh.2023.1225861</t>
  </si>
  <si>
    <t>Nobles, Lall, Mathes, Neill</t>
  </si>
  <si>
    <t>Presyndromic surveillance for improved detection of emerging public health threats</t>
  </si>
  <si>
    <t>Sci Adv</t>
  </si>
  <si>
    <t>eabm4920</t>
  </si>
  <si>
    <t>10.1126/sciadv.abm4920</t>
  </si>
  <si>
    <t>Omar, Brin, Glicksberg, Klang</t>
  </si>
  <si>
    <t>Utilizing natural language processing and large language models in the diagnosis and prediction of infectious diseases: A systematic review</t>
  </si>
  <si>
    <t>Am J Infect Control</t>
  </si>
  <si>
    <t>992-1001</t>
  </si>
  <si>
    <t>10.1016/j.ajic.2024.03.016</t>
  </si>
  <si>
    <t>Panteli, Adib, Buttigieg, Goiana-da-Silva, Ladewig, Azzopardi-Muscat, Figueras, Novillo-Ortiz, McKee</t>
  </si>
  <si>
    <t>Artificial intelligence in public health: promises, challenges, and an agenda for policy makers and public health institutions</t>
  </si>
  <si>
    <t>Lancet Public Health</t>
  </si>
  <si>
    <t>e428-e432</t>
  </si>
  <si>
    <t>10.1016/S2468-2667(25)00036-2</t>
  </si>
  <si>
    <t>Papakonstantinou, Bondaronek, Stefanidou, Gold, Chadborn</t>
  </si>
  <si>
    <t>Using machine learning to analyse large volume of public health data to drive service improvement</t>
  </si>
  <si>
    <t>EUROPEAN JOURNAL OF PUBLIC HEALTH</t>
  </si>
  <si>
    <t>Pigoli, Baker, Budd, Butler, Coppock, Egglestone, Gilmour, Holmes, Hurley, Jersakova, Kiskin, Koutra, Mellor, Nicholson, Packham, Patel, Payne, Roberts, Schuller, Tendero-Canadas, Thornley, Titcomb</t>
  </si>
  <si>
    <t>Assessing the Performance of Machine Learning Methods Trained on Public Health Observational Data: A Case Study From COVID-19</t>
  </si>
  <si>
    <t>Stat Med</t>
  </si>
  <si>
    <t>4861-4871</t>
  </si>
  <si>
    <t>10.1002/sim.10211</t>
  </si>
  <si>
    <t>Qi, Ding, Lim</t>
  </si>
  <si>
    <t>A Decision-Making Framework to Support Urban Heat Mitigation by Local Governments</t>
  </si>
  <si>
    <t>Resources, Conservation and Recycling</t>
  </si>
  <si>
    <t>10.1016/j.resconrec.2022.106420</t>
  </si>
  <si>
    <t>Raja, Sukanya</t>
  </si>
  <si>
    <t>Artificial Intelligence in Public Health Surveillance for Monitoring the Infectious Diseases</t>
  </si>
  <si>
    <t>10.1109/ICAIQSA64000.2024.10882310</t>
  </si>
  <si>
    <t>Robb, Diaz Amigo, Marcoux, McAteer, de Jong</t>
  </si>
  <si>
    <t>Using Integrated City Data and Machine Learning to Identify and Intervene Early on Housing-Related Public Health Problems</t>
  </si>
  <si>
    <t>E497-E505</t>
  </si>
  <si>
    <t>10.1097/PHH.0000000000001343</t>
  </si>
  <si>
    <t>Rocha, Pinheiro, de Paula Monteiro, Tubert, Romero, Bastos-Filho, Nuno, Cadeiras</t>
  </si>
  <si>
    <t>Adaptive Content Tuning of Social Network Digital Health Interventions Using Control Systems Engineering for Precision Public Health: Cluster Randomized Controlled Trial</t>
  </si>
  <si>
    <t>e43132</t>
  </si>
  <si>
    <t>10.2196/43132</t>
  </si>
  <si>
    <t>Rodrigues, Madeiro, Marques</t>
  </si>
  <si>
    <t>Enhancing Health and Public Health through Machine Learning: Decision Support for Smarter Choices</t>
  </si>
  <si>
    <t>Bioengineering (Basel)</t>
  </si>
  <si>
    <t>10.3390/bioengineering10070792</t>
  </si>
  <si>
    <t>Saab, Dabboussi, Abi Khalil, Rahme, Salem Sokhn, El Morr</t>
  </si>
  <si>
    <t>Practical Approach for Evaluating Machine Learning Anomaly Detection Algorithms for Epidemic Early Warning Systems</t>
  </si>
  <si>
    <t>1205-1209</t>
  </si>
  <si>
    <t>10.3233/SHTI250581</t>
  </si>
  <si>
    <t>Sabitha, Skaria, Dinesh, Hussian, Raj, Thomas</t>
  </si>
  <si>
    <t>Leveraging Machine Learning for Localized Disease Prediction and Alert System: A Comprehensive Approach to Public Health Monitoring and Outbreak Response</t>
  </si>
  <si>
    <t>10.1109/ICTEST64710.2025.11042575</t>
  </si>
  <si>
    <t>Saldana, Burkhardt, Pennisi, Oliver, Olmstead, Holland, Gettings, Wortley, Saldana Ochoa</t>
  </si>
  <si>
    <t>2897. Development of a Machine Learning Modelling Tool for Predicting Incident HIV Using Public Health Data from a County in the Southern United States</t>
  </si>
  <si>
    <t>Supplement_2</t>
  </si>
  <si>
    <t>S97EP-S98</t>
  </si>
  <si>
    <t>10.1093/ofid/ofad500.168</t>
  </si>
  <si>
    <t>Scharlach, Wonsikiewicz</t>
  </si>
  <si>
    <t>Digitale Zukunft im ÖGD: Das NLGA stärkt die Kommunikation mit Bürger*innen durch einen KI-basierten Chatbot und Daten-Dashboards</t>
  </si>
  <si>
    <t>Das Gesundheitswesen</t>
  </si>
  <si>
    <t>S 01</t>
  </si>
  <si>
    <t>S100-S100</t>
  </si>
  <si>
    <t>10.1055/s-0045-1802095</t>
  </si>
  <si>
    <t>Siedlikowski, Noel, Moynihan, Robin</t>
  </si>
  <si>
    <t>Chloe for COVID-19: Evolution of an Intelligent Conversational Agent to Address Infodemic Management Needs During the COVID-19 Pandemic</t>
  </si>
  <si>
    <t>e27283</t>
  </si>
  <si>
    <t>10.2196/27283</t>
  </si>
  <si>
    <t>Exploring the potential of artificial intelligence usage in the knowledge and evidence services of a public health body: A working group approach</t>
  </si>
  <si>
    <t>IFLA Journal</t>
  </si>
  <si>
    <t>750-765</t>
  </si>
  <si>
    <t>10.1177/03400352251342513</t>
  </si>
  <si>
    <t>Singh, Bartington, Song, Ghaffarpasand, Kraftl, Shi, Pope, Stacey, Hall, Thomas, Bloss, Leach</t>
  </si>
  <si>
    <t>Impacts of emergency health protection measures upon air quality, traffic and public health: evidence from Oxford, UK</t>
  </si>
  <si>
    <t>Environ Pollut</t>
  </si>
  <si>
    <t>10.1016/j.envpol.2021.118584</t>
  </si>
  <si>
    <t>Tan, Perera, Arasaratnam, Kularathne</t>
  </si>
  <si>
    <t>Adapting an artificial intelligence sexually transmitted diseases symptom checker tool for Mpox detection: the HeHealth experience</t>
  </si>
  <si>
    <t>Sex Health</t>
  </si>
  <si>
    <t>SH23197</t>
  </si>
  <si>
    <t>10.1071/SH23197</t>
  </si>
  <si>
    <t>Tanwar, Anand, Upadhyay, Singh</t>
  </si>
  <si>
    <t>Deep Learning for Automated Face Mask Detection: Enhancing Public Health Measures</t>
  </si>
  <si>
    <t>1729-1733</t>
  </si>
  <si>
    <t>10.1109/ICCPCT61902.2024.10672697</t>
  </si>
  <si>
    <t>Tariq, Ismail</t>
  </si>
  <si>
    <t>AI-powered COVID-19 forecasting: a comprehensive comparison of advanced deep learning methods</t>
  </si>
  <si>
    <t>115-136</t>
  </si>
  <si>
    <t>10.24171/j.phrp.2023.0287</t>
  </si>
  <si>
    <t>Thomas, Lucht, Segler, Wundrack, Miche, Lieb, Kuchinke, Meinlschmidt</t>
  </si>
  <si>
    <t>An Explainable Artificial Intelligence Text Classifier for Suicidality Prediction in Youth Crisis Text Line Users: Development and Validation Study</t>
  </si>
  <si>
    <t>e63809</t>
  </si>
  <si>
    <t>10.2196/63809</t>
  </si>
  <si>
    <t>Tutsoy</t>
  </si>
  <si>
    <t>Pharmacological, Non-Pharmacological Policies and Mutation: An Artificial Intelligence Based Multi-Dimensional Policy Making Algorithm for Controlling the Casualties of the Pandemic Diseases</t>
  </si>
  <si>
    <t>IEEE Trans Pattern Anal Mach Intell</t>
  </si>
  <si>
    <t>9477-9488</t>
  </si>
  <si>
    <t>10.1109/TPAMI.2021.3127674</t>
  </si>
  <si>
    <t>Wang, Wang, Li, Jiang, Wang, Mei, Li</t>
  </si>
  <si>
    <t>Accelerating Epidemiological Investigation Analysis by Using NLP and Knowledge Reasoning: A Case Study on COVID-19</t>
  </si>
  <si>
    <t>AMIA Annu Symp Proc</t>
  </si>
  <si>
    <t>1258-1267</t>
  </si>
  <si>
    <t>https://pmc.ncbi.nlm.nih.gov/articles/PMC8075493/</t>
  </si>
  <si>
    <t>Wang, Zeng, Zhang, Zhao, Wang, Wang, Luo, Cao</t>
  </si>
  <si>
    <t>Adaptively temporal graph convolution model for epidemic prediction of multiple age groups</t>
  </si>
  <si>
    <t>Fundam Res</t>
  </si>
  <si>
    <t>311-320</t>
  </si>
  <si>
    <t>10.1016/j.fmre.2021.07.007</t>
  </si>
  <si>
    <t>Wen, Wang, He, Liu, Fu, Sohn, Kugel, Kaggal, Huang, Wang, Shen, Fan, Liu</t>
  </si>
  <si>
    <t>An aberration detection-based approach for sentinel syndromic surveillance of COVID-19 and other novel influenza-like illnesses</t>
  </si>
  <si>
    <t>10.1016/j.jbi.2020.103660</t>
  </si>
  <si>
    <t>Xia, Song, Zhu</t>
  </si>
  <si>
    <t>A comparison of the persuasiveness of human and ChatGPT generated pro-vaccine messages for HPV</t>
  </si>
  <si>
    <t>10.3389/fpubh.2024.1515871</t>
  </si>
  <si>
    <t>Young, Omosun</t>
  </si>
  <si>
    <t>A comparative analysis of CDC and AI-generated health information using computer-aided text analysis</t>
  </si>
  <si>
    <t>J Commun Healthc</t>
  </si>
  <si>
    <t>205-216</t>
  </si>
  <si>
    <t>10.1080/17538068.2025.2487378</t>
  </si>
  <si>
    <t>Yuhan, Ding</t>
  </si>
  <si>
    <t>Machine Learning-Based public health monitoring data anomaly detection and early warning system</t>
  </si>
  <si>
    <t>10.1117/12.3039591</t>
  </si>
  <si>
    <t>Zeng, Cao, Neill</t>
  </si>
  <si>
    <t>Artificial intelligence–enabled public health surveillance—from local detection to global epidemic monitoring and control</t>
  </si>
  <si>
    <t>Artificial Intelligence in Medicine</t>
  </si>
  <si>
    <t>437-453</t>
  </si>
  <si>
    <t>10.1016/b978-0-12-821259-2.00022-3</t>
  </si>
  <si>
    <t>Zhang</t>
  </si>
  <si>
    <t>A Flu prediction model based on machine learning algorithms and its application in public health decisions</t>
  </si>
  <si>
    <t>WIENER KLINISCHE WOCHENSCHRIFT</t>
  </si>
  <si>
    <t>S819-S819</t>
  </si>
  <si>
    <t>Zheng, Duffy, Liu, Sy, Navarro, Kim, Ryan, Chen, Qian, Mercado, Jacobsen</t>
  </si>
  <si>
    <t>Identifying Cases of Shoulder Injury Related to Vaccine Administration (SIRVA) in the United States: Development and Validation of a Natural Language Processing Method</t>
  </si>
  <si>
    <t>e30426</t>
  </si>
  <si>
    <t>10.2196/30426</t>
  </si>
  <si>
    <t>Zheng, Hu</t>
  </si>
  <si>
    <t>Early Warning Method for Public Health Emergency Under Artificial Neural Network in the Context of Deep Learning</t>
  </si>
  <si>
    <t>Front Psychol</t>
  </si>
  <si>
    <t>10.3389/fpsyg.2021.594031</t>
  </si>
  <si>
    <t>Zhu, Wang, Li, Deng, Deng</t>
  </si>
  <si>
    <t>Advances in Wastewater-Based Epidemiology for Pandemic Surveillance: Methodological Frameworks and Future Perspectives</t>
  </si>
  <si>
    <t>Microorganisms</t>
  </si>
  <si>
    <t>10.3390/microorganisms13051169</t>
  </si>
  <si>
    <t>No</t>
  </si>
  <si>
    <t>Clinical Trials</t>
  </si>
  <si>
    <t>WHO Regional Office for Europe</t>
  </si>
  <si>
    <t>https://scholarlycommons.hcahealthcare.com/farwest2023/29/</t>
  </si>
  <si>
    <t>Carlson, Balapal, Ahmed, Ankem, Kannikal, Marzouk, He</t>
  </si>
  <si>
    <t>https://dl.acm.org/doi/10.24963/ijcai.2023/666</t>
  </si>
  <si>
    <t>https://doi.org/10.1093/eurpub/ckab165.082</t>
  </si>
  <si>
    <t>https://link.springer.com/article/10.1007/s00508-023-02312-2</t>
  </si>
  <si>
    <t>Main search</t>
  </si>
  <si>
    <t>Review-level evidence, recommendations rather than experiences using AI, and some case studies of AI, but in the wrong countries (Peru, China) or setting (hospitals)</t>
  </si>
  <si>
    <t>Trialling LLMs for smoking cessation, but not in real practice</t>
  </si>
  <si>
    <t>Trialling machine learning methods for prediction hazard prediction and burnout, but not in real practice</t>
  </si>
  <si>
    <t>Machine learning for COVID-19 PH measures, but only descriptive, not used in practice</t>
  </si>
  <si>
    <t>Machine learning for UV forecasting, but not used in practice</t>
  </si>
  <si>
    <t>Machine learning for COVID-19 prediction, but not used in practice</t>
  </si>
  <si>
    <t>NLP of tweets, but not used in practice</t>
  </si>
  <si>
    <t>Angola, Colombia, Ebola, Madagascar, Yemen</t>
  </si>
  <si>
    <t>Machine learning for groundwater quality, but not used in practice</t>
  </si>
  <si>
    <t>Machine learning for disease prediction, but not used in practice</t>
  </si>
  <si>
    <t>PH chatbot, but not used in practice</t>
  </si>
  <si>
    <t>Machine learning for flu prediction, but not used in practice</t>
  </si>
  <si>
    <t>Machine learning for firearm injury prediction, but not used in practice</t>
  </si>
  <si>
    <t>Machine learning &amp; LLMs for symptom tagging, but not used in practice</t>
  </si>
  <si>
    <t>Potential AI use in PH</t>
  </si>
  <si>
    <t>Graph convolutional network for COVID spread, but not used in practice</t>
  </si>
  <si>
    <t>Bangladesh (Dhaka)</t>
  </si>
  <si>
    <t>Retracted</t>
  </si>
  <si>
    <t>6. Retracted</t>
  </si>
  <si>
    <t>AI app during COVID: managing outbreak, so exclude</t>
  </si>
  <si>
    <t>Iceland using AI in modelling COVID-19: managing outbreak, so exclude</t>
  </si>
  <si>
    <t>AI audible reality, but not used in practice</t>
  </si>
  <si>
    <t>Future role of AI</t>
  </si>
  <si>
    <t>WIC chatbot quali study</t>
  </si>
  <si>
    <t>Machine learning for COVID prediction, but not used in practice</t>
  </si>
  <si>
    <t>Machine learning for COVID forecasting, but not used in practice</t>
  </si>
  <si>
    <t>Deep learning for contact tracing, but not used in practice</t>
  </si>
  <si>
    <t>Greece COVID-19 testing with reinforcement learning: managing outbreak, so exclude</t>
  </si>
  <si>
    <t>UK using machine learning in Salmonella outbreaks: managing outbreak, so exclude</t>
  </si>
  <si>
    <t>Preprint of #10976</t>
  </si>
  <si>
    <t>LLMs and RAG for COVID-19 responses, but not used in practice</t>
  </si>
  <si>
    <t>AI for prediction of acute coronoary events, but not used in practice</t>
  </si>
  <si>
    <t>Graph convolutional network for disease outbreak prediction, but not used in practice</t>
  </si>
  <si>
    <t>Opinion piece</t>
  </si>
  <si>
    <t>Machine learning for a virtual PH centre, but doesn't look like it's used in practice</t>
  </si>
  <si>
    <t>Outbreak management</t>
  </si>
  <si>
    <t>Not a full text</t>
  </si>
  <si>
    <t>Healthcare context?</t>
  </si>
  <si>
    <t>ICU setting</t>
  </si>
  <si>
    <t>Good actual uses of AI presented, but: managing outbreak, so exclude</t>
  </si>
  <si>
    <t>Using AI to create strategies for "enhacing interdisciplinary collaboration in humanitarian organisations"</t>
  </si>
  <si>
    <t>NLP of contact tracing for COVID-19: outbreak so exclude</t>
  </si>
  <si>
    <t>Book</t>
  </si>
  <si>
    <t>Neural network for HIV incidence/mortality prediction, but not used in practice</t>
  </si>
  <si>
    <t>ARIMA, not AI</t>
  </si>
  <si>
    <t>Machine learning for flu prediction: outbreak, so exclude</t>
  </si>
  <si>
    <t>Machine learning for COVID outbreak detection, but not used in practice</t>
  </si>
  <si>
    <t>Neural network for regional vaccine strategies, but don't think it's used in practice</t>
  </si>
  <si>
    <t>Editorial for special AI edition</t>
  </si>
  <si>
    <t>AI detection of COVID variants, but not used in practice</t>
  </si>
  <si>
    <t>Protocol</t>
  </si>
  <si>
    <t>Machine learning for COVID community burden, but not used in practice</t>
  </si>
  <si>
    <t>Review (may want to go through in detail)</t>
  </si>
  <si>
    <t>Machine learning for vaccine misinformation, but not used in practice</t>
  </si>
  <si>
    <t>Review (outbreaks, so unlikely to be useful)</t>
  </si>
  <si>
    <t>Plenary session on AI</t>
  </si>
  <si>
    <t>Machine learning for HIV detection, but not used in practice</t>
  </si>
  <si>
    <t>Deep learning for… something, it's unclear, but not used in practice</t>
  </si>
  <si>
    <t>Machine learning for cardiovascular mortality, but not used in practice</t>
  </si>
  <si>
    <t>Discussion around bias in AI</t>
  </si>
  <si>
    <t>LLMs for supporting public health financing, but not used in practice</t>
  </si>
  <si>
    <t>Deep learning for flu prediction, but not used in practice</t>
  </si>
  <si>
    <t>Machine learning for COVID videos, but not used in practice</t>
  </si>
  <si>
    <t>Machine learning for diabetes incidence, but not used in practice</t>
  </si>
  <si>
    <t>AI responses during COVID in Saudi Arabia: exclude as outbreak (also, some AI applications were solely for healthcare settings)</t>
  </si>
  <si>
    <t>Machine learning for air pollution, but not used in practice</t>
  </si>
  <si>
    <t>Machine learning for air quality, but not used in practice</t>
  </si>
  <si>
    <t>Letter to the editor</t>
  </si>
  <si>
    <t>AI system for evidence monitoring used by PH Canada</t>
  </si>
  <si>
    <t>Proposed uses of AI and blockchain, not used in practice</t>
  </si>
  <si>
    <t>Machine learning for COVID, but not used in practice</t>
  </si>
  <si>
    <t>LLM chatbot for socially isolated people in South Korea, interviews with public agency workers</t>
  </si>
  <si>
    <t>Deep learning for outlier detection: outbreak, so exclude</t>
  </si>
  <si>
    <t>Review (infectious disease surveillance, so unlikely to be useful)</t>
  </si>
  <si>
    <t>Reinforcement learning for outbreak management, but not used in practice</t>
  </si>
  <si>
    <t>Not AI (Bayesian nowcasting); also, not used in practice</t>
  </si>
  <si>
    <t>AI for COVID prediction, but not used in practice</t>
  </si>
  <si>
    <t>Machine learning for food security, but not used in practice</t>
  </si>
  <si>
    <t>Healthcare setting</t>
  </si>
  <si>
    <t>LLMs for disease transmission, but not used in practice</t>
  </si>
  <si>
    <t>Machine learning for depression prediction, but not used in practice</t>
  </si>
  <si>
    <t>AI for vaccination strategies, but not used in practice (also not a full text)</t>
  </si>
  <si>
    <t>COVID forecasting, but not used in practice</t>
  </si>
  <si>
    <t>Yeah, good catch</t>
  </si>
  <si>
    <t>AI approaches to health literacy, but not used in practice</t>
  </si>
  <si>
    <t>An abstract for a talk about using AI in PH</t>
  </si>
  <si>
    <t>Review (predictive COVID model, so don't need to go through)</t>
  </si>
  <si>
    <t>Review (might want to take a look at, but mostly outbreak stuff)</t>
  </si>
  <si>
    <t>Opinion piece, with review elements (COVID focussed)</t>
  </si>
  <si>
    <t>Review (doesn't look useful)</t>
  </si>
  <si>
    <t>Neural networks for COVID prediction, but not used in practice</t>
  </si>
  <si>
    <t>Machine learning for diabetes detection, but not used in practice</t>
  </si>
  <si>
    <t>Machine learning for detection of PH threats, but not used in practice</t>
  </si>
  <si>
    <t>Review (diagnosis &amp; prediction of disease, unlikely to be helpful)</t>
  </si>
  <si>
    <t>Conference abstract</t>
  </si>
  <si>
    <t>AI for decision making for urban heat mitigation, but not used in practice</t>
  </si>
  <si>
    <t>Opinion piece or review, unclear, but about outbreaks so exclude</t>
  </si>
  <si>
    <t>Machine learning for optimal resource allocation, but not used in practice</t>
  </si>
  <si>
    <t>Machine learning for housing-related PH problems, but not used in practice</t>
  </si>
  <si>
    <t>Machine learning for digital PH interventions, but not used in practice</t>
  </si>
  <si>
    <t>Machine learning for outbreaks, but not used in practice</t>
  </si>
  <si>
    <t>Conference abstract (machine learning for predicting HIV, but not used in practice)</t>
  </si>
  <si>
    <t>Conference abstract (potentially relevant, as chatbot was set up for PH questions, but unclear if it was used in practice)</t>
  </si>
  <si>
    <t>Machine learning for air emissions, but not used in practice</t>
  </si>
  <si>
    <t>Chatbot for COVID info for the public</t>
  </si>
  <si>
    <t>See Table 1</t>
  </si>
  <si>
    <t>Preprint of above</t>
  </si>
  <si>
    <t>Not sure if should be included: symptom checker seems fine, but close to diagnosis</t>
  </si>
  <si>
    <t>China (also, wrong study design)</t>
  </si>
  <si>
    <t>Deep learning for face mask detection, but not used in practice</t>
  </si>
  <si>
    <t>AI for suicide prediction, but not used in practice</t>
  </si>
  <si>
    <t>AI for COVID policy, but not used in practice</t>
  </si>
  <si>
    <t>Machine learning for flu, but not used in practice</t>
  </si>
  <si>
    <t>China (also, not used in practice)</t>
  </si>
  <si>
    <t>NLP for COVID tweets, but not used in practice</t>
  </si>
  <si>
    <t>AI for emergency medical supply scheduling, but not used in practice</t>
  </si>
  <si>
    <t>AI for health information, but not used in practice</t>
  </si>
  <si>
    <t>Machine learning for public health emergencies, but not used in practice</t>
  </si>
  <si>
    <t>Machine learning for public health anomalies, but not used in practice</t>
  </si>
  <si>
    <t>Book chapter (also, outbreaks)</t>
  </si>
  <si>
    <t>Conference abstract (also, not used in practice)</t>
  </si>
  <si>
    <t>NLP for vaccine injuries, but not used in practice</t>
  </si>
  <si>
    <t>AI for PH emergency governance, but not used in practice</t>
  </si>
  <si>
    <t>Machine learning for COVID vaccine uptake, but not used in practice</t>
  </si>
  <si>
    <t>Perspectives (mostly outbreaks)</t>
  </si>
  <si>
    <t>Using genAI for data extraction, but not used in practice</t>
  </si>
  <si>
    <t>{Morbey, 2024 #10989}</t>
  </si>
  <si>
    <t>{Baez, 2025 #10927}</t>
  </si>
  <si>
    <t>{Germani, 2025 #10979}</t>
  </si>
  <si>
    <t>{Hyun Lim, 2024 #10904}</t>
  </si>
  <si>
    <t>{Jo, 2025 #10985}</t>
  </si>
  <si>
    <t>{Siedlikowski, 2021 #10893}</t>
  </si>
  <si>
    <t>{Simmons, 2025 #10929}</t>
  </si>
  <si>
    <t>{Tan, 2024 #10846}</t>
  </si>
  <si>
    <t>Type of AI</t>
  </si>
  <si>
    <t>Natural language processing</t>
  </si>
  <si>
    <t>Evidence reviews</t>
  </si>
  <si>
    <t>Study design</t>
  </si>
  <si>
    <t>Outcome measurement(s)</t>
  </si>
  <si>
    <t>Outcome(s)</t>
  </si>
  <si>
    <t>Public health context</t>
  </si>
  <si>
    <t>Intervention</t>
  </si>
  <si>
    <t>How AI was used</t>
  </si>
  <si>
    <t>Previous intervention (if any)</t>
  </si>
  <si>
    <t>Other relevant information</t>
  </si>
  <si>
    <t>Results</t>
  </si>
  <si>
    <t>Analysis method (if any)</t>
  </si>
  <si>
    <t>Preprint?</t>
  </si>
  <si>
    <t>Public health website (Special Supplemetal Nutrition Program for Women, Infants, and Children in Texas)</t>
  </si>
  <si>
    <t>Qualitative</t>
  </si>
  <si>
    <t>Open coding</t>
  </si>
  <si>
    <t>None declared</t>
  </si>
  <si>
    <t>WIC chatbot: Maya</t>
  </si>
  <si>
    <t>No chatbot</t>
  </si>
  <si>
    <t>None</t>
  </si>
  <si>
    <t>Participants (if any)</t>
  </si>
  <si>
    <t>19 participants interviewed (all WIC clients and mothers, average age: 26.7 years)</t>
  </si>
  <si>
    <t>Only 4 participants had prior use of Maya: unclear if the remaining 15 participants were able to use Maya before or during the interviews</t>
  </si>
  <si>
    <t>Open coding of interview recordings</t>
  </si>
  <si>
    <t>Utility</t>
  </si>
  <si>
    <t>Most of the interview findings were about how Maya could be used in the future, rather than how useful Maya was at the time</t>
  </si>
  <si>
    <t>Worldwide</t>
  </si>
  <si>
    <t>Public health website (World Health Organization)</t>
  </si>
  <si>
    <t>Structured interaction (10 conversations between ChatGPT and S.A.R.A.H)</t>
  </si>
  <si>
    <t>Inductive, open, and deductive coding</t>
  </si>
  <si>
    <t>Participants stated (1) Maya was more efficient for obtaining information than other practices (visiting a clinic, calling a hotline, emailing), particularly about their benefits, (2) Maya helped them navigate and find information on the Texas WIC website</t>
  </si>
  <si>
    <t>Stated not applicable</t>
  </si>
  <si>
    <t>All authors were affiliated with a WHO Collaborating Center, were rapporteurs for the WHO's expert group on ethical considerations of social listening and infordemic management, and collaborated with various teams within the WHO</t>
  </si>
  <si>
    <t>WHO chatbot: S.A.R.A.H</t>
  </si>
  <si>
    <t>Chatbot (generative AI)</t>
  </si>
  <si>
    <t>Chatbot (dialog-based)</t>
  </si>
  <si>
    <t>The chatbot helped clients to search for local WIC offices and approved stores, report a lost or stolen card, and upload documentation, and answered client questions</t>
  </si>
  <si>
    <t>The chatbot provided accessible and reliable health information while combating misinformation</t>
  </si>
  <si>
    <t>As of 21 January 2026, S.A.R.A.H is no longer active</t>
  </si>
  <si>
    <t>Inductive, open, and deductive coding of S.A.R.A.H's responses to ChatGPT prompts and responses</t>
  </si>
  <si>
    <t>Conversational and informational performance in response to 10 "challenging messages containing misconceptions or disinformation about various health-related topics"</t>
  </si>
  <si>
    <t>The authors noted that some of S.A.R.A.H's responses: (1) failed to directly address user concerns, redirecting the conversation instead, (2) lacked conversational skills associated with empathy, (3) failed to provide relevant evidence-based information to debunk misinformation. The authors also noted that one of S.A.R.A.H's responses acknowledged user concerns, suggested actional points, and showed artificial empathy. The authors concluded: "the chatbot S.A.R.A.H., released by the WHO, has all the ingredients to serve not only as a useless tool in the quest to improve the information ecosystem and reduce the dangers infodemics pose to public health but also as a potential threat to erode trust in the WHO itself."</t>
  </si>
  <si>
    <t>2024 or 2025</t>
  </si>
  <si>
    <t>Study dates</t>
  </si>
  <si>
    <t>June to July 2022</t>
  </si>
  <si>
    <t>2020 to 2023</t>
  </si>
  <si>
    <t>Cross-sectional</t>
  </si>
  <si>
    <t>Accuracy</t>
  </si>
  <si>
    <t>Public Health Agency of Canada</t>
  </si>
  <si>
    <t>One author received financial support from the Public Health Agency of Canada</t>
  </si>
  <si>
    <t>Evidence review software: DistillerSR Artificial Intelligence System (DAISY)</t>
  </si>
  <si>
    <t>Manual screening</t>
  </si>
  <si>
    <t>To screen citations based on a pre-specified eligibility criteria</t>
  </si>
  <si>
    <t>Correct screens, validated by human screening</t>
  </si>
  <si>
    <t>98% of 21,729 citations correct, including finding citations missed by human screeners (around 3% of included citations)</t>
  </si>
  <si>
    <t>Monitoring (socially isolated deaths)</t>
  </si>
  <si>
    <t>CareCall, a phone call chatbot: LLM called HyperCLOVA</t>
  </si>
  <si>
    <t>Chatbot (LLM, voice)</t>
  </si>
  <si>
    <t>2023</t>
  </si>
  <si>
    <t>Launched in 2021, over 30,000 people monitored using CareCall in December 2024 across 140 public agencies in South Korea</t>
  </si>
  <si>
    <t>21 public agency workers</t>
  </si>
  <si>
    <t>Semi-structured interviews, inductive thematic analysis using open codes</t>
  </si>
  <si>
    <t>National Science Foundation, NAVER AI Lab of NAVER Cloud.</t>
  </si>
  <si>
    <t>No chatbot ("human approach")</t>
  </si>
  <si>
    <t>CareCall mimicked the conversational style of a social worker to check on care recipients. The LLM accessed long-term memory to personalise open-ended conversations, including by asking follow-up questions. Public health agency workers were notified of potential concerns.</t>
  </si>
  <si>
    <t>CareCall expanded public reach and allowed for more frequent monitoring, but often without the necessary resources at implementation, so workers felt CareCall increased and diversified workload. No need for dedicated devices, as CareCall uses existing phone lines, so cheaper and reduced barriers to adoption. Different (additional) care needs were communicated, allowing workers to provide necessary support. Some workers felt participants did not answer calls from CareCall because they did not like talking to an AI chatbot, and this added to workloads by requiring callbacks from workers.</t>
  </si>
  <si>
    <t>Forecasting health care service demand</t>
  </si>
  <si>
    <t>2022 to 2023</t>
  </si>
  <si>
    <t>Model validation</t>
  </si>
  <si>
    <t>Comparison of model predictions and observations</t>
  </si>
  <si>
    <t>National Institute for Health Research, Health Data Research UK</t>
  </si>
  <si>
    <t>Machine learning</t>
  </si>
  <si>
    <t>Short-term forecasting models for syndomic surveillance: 2 machine-learning pipelines, to: 1) select and train forecast models, and 2) create daily forecasts</t>
  </si>
  <si>
    <t>Machine learning for forecasting RSV from NHS 111 calls for "cough" and emergency department attendance for "acute bronchitis", restricted to children aged 5 years and younger, with the aim of forecasting peak health care demand in the short-term. Seven machine learning methods were trained on data from before October 2022 (80% training, 20% validation), with 4 options for seasonality, secular trend, quadratic terms for current activity, and 3-day moving average, for a total of 252 alternative model specifications, each trained to forecast 1 to 28 days ahead. The model with the smallest weighted combination of intensity error (difference between the predicted and observed peak demand) and timing error (difference between the predicted and observed peak day) was selected and re-trained on all available data, and historical errors incorporated into forecast uncertainty. The random forest learning method with seasonality modelled by Fourier transformations was ultimately selected. This model was then used to produce 1 to 28-day ahead forecasts using latest available data (winter of 2022 to 2023).</t>
  </si>
  <si>
    <t>The model was piloted in October 2022, which coincided with an unprecendented number of NHS 111 calls after 30 November 2022.</t>
  </si>
  <si>
    <t>Peak intensity and timing errors</t>
  </si>
  <si>
    <t>The forecasts were able to correctly predict peak emergency department acute bronchiolitis attendances in children under 5 years, but not the unprecedented peak in NHS 111 cough calls until enough data had been observed.</t>
  </si>
  <si>
    <t>Forecast errors for peak emergency department attendance and NHS 111 calls</t>
  </si>
  <si>
    <t>Launched March 2020</t>
  </si>
  <si>
    <t xml:space="preserve">App </t>
  </si>
  <si>
    <t>ScaleAI, Mitacs</t>
  </si>
  <si>
    <t>All authors work at Dialogue Health Technologies Inc, who developed the app</t>
  </si>
  <si>
    <t>Descriptive, but with accuracy results</t>
  </si>
  <si>
    <t>yes</t>
  </si>
  <si>
    <t>COVID-19 chatbot: Chloe</t>
  </si>
  <si>
    <t>Chatbot (machine learning)</t>
  </si>
  <si>
    <t>The overall accuracy of Chloe was 81.8% in English and 71.3% in French, and the out-of-distribution accuracy was 90.5% in English and 70.6% in French</t>
  </si>
  <si>
    <t>Overall accuracy (correct answer to user questions, unclear how this was assessed), and out-of-distribution accuracy (correctly identifying questions that were out-of-distribution)</t>
  </si>
  <si>
    <t>Chloe was designed to help users self-assess COVID-19 symptoms, and to answer common questions in both English and French about COVID-19, which were clustered using unsupervised machine learning. COVID-19 information used to train the chatbot was scraped from vetted online information sources. A Bidirectional Encoder Representations from Transformers model was used to detect and remove out-of-distribution questions, which were not answerable with available information sources used by the chatbot. Users could freely ask questions, which the chatbot parsed through natural language understanding</t>
  </si>
  <si>
    <t>2022 to 2025</t>
  </si>
  <si>
    <t>No financial support</t>
  </si>
  <si>
    <t>Deduklick; Rayyan Prediction Classifier; EPPI-Reviewer Priority Screening</t>
  </si>
  <si>
    <t>Deduklick: removing duplicate records in reviews (no further details); Rayyan Prediction Classifier: prioritise records when screening based on previous inclusion decisions</t>
  </si>
  <si>
    <t>Preliminary testing and staff feedback</t>
  </si>
  <si>
    <t>Deduklick: Endnote (Leeds method); Rayyan and EPPI Reviewer: no prioritisation</t>
  </si>
  <si>
    <t>Deduklick: not stated; Rayyan: Machine learning (Support Vector Machine classifier); EPPI Reviewer: machine learning</t>
  </si>
  <si>
    <t>Deduklick: comparison with Leeds Method over 8 reviews and general feedback; Rayyan and EPPI-Reviewer: how many records had to be screened to find all eventually included records in the prioritised list</t>
  </si>
  <si>
    <t>Deduklick: 8 reviews; Rayyan: 1 review; Eppi-Reviewer: 1 review</t>
  </si>
  <si>
    <t xml:space="preserve">Deduklick: although Deduklick removed slightly fewer references when testing against the Endnote Leeds method, it saved considerable time and was adopted into use; Rayyan: all eventually included records were in the prioritised list after 32% of records had been screened; EPPI-Reviewer: 99% of eventually included records were in the prioritised list after 30% of records had been screened. </t>
  </si>
  <si>
    <t>2022</t>
  </si>
  <si>
    <t>Funded by HeHealth.ai, who made the app</t>
  </si>
  <si>
    <t>All authors work at HeHealth.ai, which made the app</t>
  </si>
  <si>
    <t>HeHealth app</t>
  </si>
  <si>
    <t>Modified convolutional neural network</t>
  </si>
  <si>
    <t>Same app, without mpox detection</t>
  </si>
  <si>
    <t>To examine images of penises, based on training from 1,000 images of penises with Mpox positive rashes and 1,000 images of penises without Mpox rashes. Additional information about the geographical prevalence of Mpox and latest positive patient statistical data was used to predict the likelihood of mpox.</t>
  </si>
  <si>
    <t>200 images; 100 with high scores (80% and above: designated likely to have symptomatic Mpox infection) and 100 with low scores (40% and below: designated unlikely to have symptomatic Mpox infection)</t>
  </si>
  <si>
    <t>Sensitivity and specificity</t>
  </si>
  <si>
    <t>Sensitivity and specificity of symptomatic Mpox infection</t>
  </si>
  <si>
    <t xml:space="preserve">Sensitivity of 90% and specificity of 87% </t>
  </si>
  <si>
    <t>Also detected herpes simplex virus eruptions, syphilitic chancres, penile candidiasis, penile cancer, and genital warts. App was originally trained on images of 2,600 diseased and 2,400 non-diseased penises. 2 questions added information for diagnosis (pain, discharge).  21,000 images analysed between June and October 2022.</t>
  </si>
  <si>
    <t>Texas Health and Human Services Commission, US Department of Agriculture National Institute of Food and Agriculture, and Hispanic Serving Institutions Education Grants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</si>
</sst>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1"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sz val="11"/>
      <color rgb="FFFF0000"/>
      <name val="Calibri"/>
      <family val="2"/>
      <scheme val="minor"/>
    </font>
    <font>
      <b/>
      <sz val="12"/>
      <color theme="1"/>
      <name val="Calibri"/>
      <family val="2"/>
      <scheme val="minor"/>
    </font>
    <font>
      <sz val="12"/>
      <color theme="1"/>
      <name val="Calibri"/>
      <family val="2"/>
      <scheme val="minor"/>
    </font>
    <font>
      <b/>
      <sz val="11"/>
      <name val="Calibri"/>
      <family val="2"/>
      <scheme val="minor"/>
    </font>
    <font>
      <sz val="11"/>
      <name val="Calibri"/>
      <family val="2"/>
      <scheme val="minor"/>
    </font>
    <font>
      <i/>
      <sz val="11"/>
      <color theme="1"/>
      <name val="Calibri"/>
      <family val="2"/>
      <scheme val="minor"/>
    </font>
    <font>
      <b/>
      <sz val="14"/>
      <color rgb="FFFF0000"/>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79998168889431442"/>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ck">
        <color indexed="64"/>
      </left>
      <right style="double">
        <color indexed="64"/>
      </right>
      <top style="medium">
        <color indexed="64"/>
      </top>
      <bottom style="medium">
        <color indexed="64"/>
      </bottom>
      <diagonal/>
    </border>
    <border>
      <left style="thick">
        <color indexed="64"/>
      </left>
      <right style="double">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37">
    <xf numFmtId="0" fontId="0" fillId="0" borderId="0" xfId="0"/>
    <xf numFmtId="0" fontId="1" fillId="0" borderId="0" xfId="0" applyFont="1"/>
    <xf numFmtId="0" fontId="1" fillId="0" borderId="1" xfId="0" applyFont="1" applyBorder="1"/>
    <xf numFmtId="0" fontId="0" fillId="0" borderId="3" xfId="0" applyBorder="1"/>
    <xf numFmtId="0" fontId="0" fillId="0" borderId="5" xfId="0" applyBorder="1"/>
    <xf numFmtId="0" fontId="1" fillId="0" borderId="10" xfId="0" applyFont="1" applyBorder="1"/>
    <xf numFmtId="0" fontId="1" fillId="0" borderId="11" xfId="0" applyFont="1" applyBorder="1"/>
    <xf numFmtId="0" fontId="1" fillId="0" borderId="9" xfId="0" applyFont="1" applyBorder="1"/>
    <xf numFmtId="0" fontId="0" fillId="0" borderId="6" xfId="0" applyBorder="1"/>
    <xf numFmtId="0" fontId="0" fillId="0" borderId="4" xfId="0" applyBorder="1"/>
    <xf numFmtId="0" fontId="0" fillId="0" borderId="15" xfId="0" applyBorder="1"/>
    <xf numFmtId="0" fontId="1" fillId="0" borderId="12" xfId="0" applyFont="1" applyBorder="1"/>
    <xf numFmtId="0" fontId="0" fillId="0" borderId="14" xfId="0" applyBorder="1"/>
    <xf numFmtId="0" fontId="1" fillId="2" borderId="10" xfId="0" applyFont="1" applyFill="1" applyBorder="1"/>
    <xf numFmtId="0" fontId="1" fillId="2" borderId="11" xfId="0" applyFont="1" applyFill="1" applyBorder="1"/>
    <xf numFmtId="0" fontId="2" fillId="2" borderId="3" xfId="1" applyFill="1" applyBorder="1"/>
    <xf numFmtId="0" fontId="0" fillId="2" borderId="5" xfId="0" applyFill="1" applyBorder="1"/>
    <xf numFmtId="0" fontId="0" fillId="2" borderId="3" xfId="0" applyFill="1" applyBorder="1"/>
    <xf numFmtId="0" fontId="1" fillId="3" borderId="9" xfId="0" applyFont="1" applyFill="1" applyBorder="1"/>
    <xf numFmtId="0" fontId="1" fillId="3" borderId="10" xfId="0" applyFont="1" applyFill="1" applyBorder="1"/>
    <xf numFmtId="0" fontId="0" fillId="3" borderId="7" xfId="0" applyFill="1" applyBorder="1"/>
    <xf numFmtId="0" fontId="0" fillId="3" borderId="4" xfId="0" applyFill="1" applyBorder="1"/>
    <xf numFmtId="0" fontId="0" fillId="3" borderId="3" xfId="0" applyFill="1" applyBorder="1"/>
    <xf numFmtId="0" fontId="1" fillId="2" borderId="9" xfId="0" applyFont="1" applyFill="1" applyBorder="1"/>
    <xf numFmtId="0" fontId="0" fillId="2" borderId="4" xfId="0" applyFill="1" applyBorder="1"/>
    <xf numFmtId="0" fontId="1" fillId="5" borderId="2" xfId="0" applyFont="1" applyFill="1" applyBorder="1"/>
    <xf numFmtId="0" fontId="0" fillId="5" borderId="16" xfId="0" applyFill="1" applyBorder="1"/>
    <xf numFmtId="0" fontId="0" fillId="5" borderId="3" xfId="0" applyFill="1" applyBorder="1"/>
    <xf numFmtId="0" fontId="0" fillId="0" borderId="16" xfId="0" applyBorder="1"/>
    <xf numFmtId="0" fontId="1" fillId="0" borderId="2" xfId="0" applyFont="1" applyBorder="1" applyAlignment="1">
      <alignment wrapText="1"/>
    </xf>
    <xf numFmtId="0" fontId="1" fillId="7" borderId="9" xfId="0" applyFont="1" applyFill="1" applyBorder="1" applyAlignment="1">
      <alignment wrapText="1"/>
    </xf>
    <xf numFmtId="0" fontId="1" fillId="7" borderId="10" xfId="0" applyFont="1" applyFill="1" applyBorder="1" applyAlignment="1">
      <alignment wrapText="1"/>
    </xf>
    <xf numFmtId="0" fontId="0" fillId="7" borderId="4" xfId="0" applyFill="1" applyBorder="1"/>
    <xf numFmtId="0" fontId="0" fillId="7" borderId="3" xfId="0" applyFill="1" applyBorder="1"/>
    <xf numFmtId="0" fontId="1" fillId="6" borderId="9" xfId="0" applyFont="1" applyFill="1" applyBorder="1" applyAlignment="1">
      <alignment wrapText="1"/>
    </xf>
    <xf numFmtId="0" fontId="0" fillId="6" borderId="4" xfId="0" applyFill="1" applyBorder="1"/>
    <xf numFmtId="0" fontId="1" fillId="4" borderId="9" xfId="0" applyFont="1" applyFill="1" applyBorder="1" applyAlignment="1">
      <alignment wrapText="1"/>
    </xf>
    <xf numFmtId="0" fontId="0" fillId="4" borderId="4" xfId="0" applyFill="1" applyBorder="1"/>
    <xf numFmtId="0" fontId="1" fillId="7" borderId="12" xfId="0" applyFont="1" applyFill="1" applyBorder="1" applyAlignment="1">
      <alignment wrapText="1"/>
    </xf>
    <xf numFmtId="0" fontId="0" fillId="7" borderId="14" xfId="0" applyFill="1" applyBorder="1"/>
    <xf numFmtId="0" fontId="0" fillId="8" borderId="3" xfId="0" applyFill="1" applyBorder="1"/>
    <xf numFmtId="0" fontId="1" fillId="8" borderId="10" xfId="0" applyFont="1" applyFill="1" applyBorder="1" applyAlignment="1">
      <alignment wrapText="1"/>
    </xf>
    <xf numFmtId="0" fontId="1" fillId="9" borderId="11" xfId="0" applyFont="1" applyFill="1" applyBorder="1" applyAlignment="1">
      <alignment wrapText="1"/>
    </xf>
    <xf numFmtId="0" fontId="0" fillId="9" borderId="5" xfId="0" applyFill="1" applyBorder="1"/>
    <xf numFmtId="16" fontId="0" fillId="3" borderId="3" xfId="0" applyNumberFormat="1" applyFill="1" applyBorder="1"/>
    <xf numFmtId="17" fontId="0" fillId="3" borderId="3" xfId="0" applyNumberFormat="1" applyFill="1" applyBorder="1"/>
    <xf numFmtId="0" fontId="2" fillId="0" borderId="0" xfId="1"/>
    <xf numFmtId="0" fontId="4" fillId="0" borderId="14" xfId="0" applyFont="1" applyBorder="1"/>
    <xf numFmtId="0" fontId="1" fillId="2" borderId="9" xfId="0" applyFont="1" applyFill="1" applyBorder="1" applyAlignment="1">
      <alignment wrapText="1"/>
    </xf>
    <xf numFmtId="0" fontId="1" fillId="3" borderId="24" xfId="0" applyFont="1" applyFill="1" applyBorder="1"/>
    <xf numFmtId="0" fontId="1" fillId="3" borderId="25" xfId="0" applyFont="1" applyFill="1" applyBorder="1"/>
    <xf numFmtId="49" fontId="1" fillId="3" borderId="25" xfId="0" applyNumberFormat="1" applyFont="1" applyFill="1" applyBorder="1"/>
    <xf numFmtId="0" fontId="1" fillId="3" borderId="26" xfId="0" applyFont="1" applyFill="1" applyBorder="1"/>
    <xf numFmtId="0" fontId="0" fillId="3" borderId="29" xfId="0" applyFill="1" applyBorder="1"/>
    <xf numFmtId="0" fontId="0" fillId="3" borderId="17" xfId="0" applyFill="1" applyBorder="1"/>
    <xf numFmtId="49" fontId="0" fillId="3" borderId="3" xfId="0" applyNumberFormat="1" applyFill="1" applyBorder="1"/>
    <xf numFmtId="0" fontId="0" fillId="3" borderId="14" xfId="0" applyFill="1" applyBorder="1"/>
    <xf numFmtId="0" fontId="0" fillId="2" borderId="30" xfId="0" applyFill="1" applyBorder="1"/>
    <xf numFmtId="0" fontId="0" fillId="2" borderId="15" xfId="0" applyFill="1" applyBorder="1"/>
    <xf numFmtId="49" fontId="1" fillId="4" borderId="9" xfId="0" applyNumberFormat="1" applyFont="1" applyFill="1" applyBorder="1" applyAlignment="1">
      <alignment wrapText="1"/>
    </xf>
    <xf numFmtId="49" fontId="0" fillId="4" borderId="4" xfId="0" applyNumberFormat="1" applyFill="1" applyBorder="1"/>
    <xf numFmtId="0" fontId="1" fillId="5" borderId="10" xfId="0" applyFont="1" applyFill="1" applyBorder="1" applyAlignment="1">
      <alignment wrapText="1"/>
    </xf>
    <xf numFmtId="0" fontId="0" fillId="3" borderId="18" xfId="0" applyFill="1" applyBorder="1"/>
    <xf numFmtId="49" fontId="0" fillId="3" borderId="7" xfId="0" applyNumberFormat="1" applyFill="1" applyBorder="1"/>
    <xf numFmtId="0" fontId="0" fillId="3" borderId="13" xfId="0" applyFill="1" applyBorder="1"/>
    <xf numFmtId="0" fontId="1" fillId="0" borderId="0" xfId="0" applyFont="1" applyAlignment="1">
      <alignment wrapText="1"/>
    </xf>
    <xf numFmtId="0" fontId="0" fillId="0" borderId="0" xfId="0" applyAlignment="1">
      <alignment wrapText="1"/>
    </xf>
    <xf numFmtId="0" fontId="0" fillId="0" borderId="4" xfId="0" applyBorder="1" applyAlignment="1">
      <alignment wrapText="1"/>
    </xf>
    <xf numFmtId="0" fontId="5" fillId="0" borderId="9" xfId="0" applyFont="1" applyBorder="1"/>
    <xf numFmtId="0" fontId="6" fillId="0" borderId="4" xfId="0" applyFont="1" applyBorder="1"/>
    <xf numFmtId="0" fontId="7" fillId="0" borderId="10" xfId="0" applyFont="1" applyBorder="1"/>
    <xf numFmtId="0" fontId="8" fillId="0" borderId="3" xfId="0" applyFont="1" applyBorder="1"/>
    <xf numFmtId="0" fontId="0" fillId="3" borderId="28" xfId="0" applyFill="1" applyBorder="1"/>
    <xf numFmtId="49" fontId="0" fillId="3" borderId="29" xfId="0" applyNumberFormat="1" applyFill="1" applyBorder="1"/>
    <xf numFmtId="49" fontId="0" fillId="0" borderId="0" xfId="0" applyNumberFormat="1"/>
    <xf numFmtId="164" fontId="0" fillId="0" borderId="0" xfId="0" applyNumberFormat="1"/>
    <xf numFmtId="0" fontId="0" fillId="7" borderId="33" xfId="0" applyFill="1" applyBorder="1"/>
    <xf numFmtId="0" fontId="0" fillId="8" borderId="34" xfId="0" applyFill="1" applyBorder="1"/>
    <xf numFmtId="0" fontId="0" fillId="7" borderId="34" xfId="0" applyFill="1" applyBorder="1"/>
    <xf numFmtId="0" fontId="0" fillId="4" borderId="33" xfId="0" applyFill="1" applyBorder="1"/>
    <xf numFmtId="0" fontId="0" fillId="5" borderId="34" xfId="0" applyFill="1" applyBorder="1"/>
    <xf numFmtId="0" fontId="0" fillId="0" borderId="36" xfId="0" applyBorder="1"/>
    <xf numFmtId="0" fontId="0" fillId="10" borderId="0" xfId="0" applyFill="1"/>
    <xf numFmtId="0" fontId="1" fillId="4" borderId="37" xfId="0" applyFont="1" applyFill="1" applyBorder="1"/>
    <xf numFmtId="0" fontId="0" fillId="4" borderId="38" xfId="0" applyFill="1" applyBorder="1"/>
    <xf numFmtId="0" fontId="1" fillId="2" borderId="32" xfId="0" applyFont="1" applyFill="1" applyBorder="1"/>
    <xf numFmtId="0" fontId="1" fillId="2" borderId="23" xfId="0" applyFont="1" applyFill="1" applyBorder="1"/>
    <xf numFmtId="0" fontId="2" fillId="2" borderId="27" xfId="1" applyFill="1" applyBorder="1"/>
    <xf numFmtId="0" fontId="2" fillId="2" borderId="31" xfId="1" applyFill="1" applyBorder="1"/>
    <xf numFmtId="0" fontId="2" fillId="2" borderId="4" xfId="1" applyFill="1" applyBorder="1"/>
    <xf numFmtId="0" fontId="2" fillId="2" borderId="5" xfId="1" applyFill="1" applyBorder="1"/>
    <xf numFmtId="0" fontId="1" fillId="10" borderId="0" xfId="0" applyFont="1" applyFill="1"/>
    <xf numFmtId="0" fontId="0" fillId="4" borderId="3" xfId="0" applyFill="1" applyBorder="1"/>
    <xf numFmtId="0" fontId="1" fillId="0" borderId="3" xfId="0" applyFont="1" applyBorder="1"/>
    <xf numFmtId="0" fontId="0" fillId="10" borderId="34" xfId="0" applyFill="1" applyBorder="1"/>
    <xf numFmtId="0" fontId="0" fillId="6" borderId="3" xfId="0" applyFill="1" applyBorder="1"/>
    <xf numFmtId="0" fontId="0" fillId="10" borderId="19" xfId="0" applyFill="1" applyBorder="1"/>
    <xf numFmtId="0" fontId="0" fillId="10" borderId="7" xfId="0" applyFill="1" applyBorder="1"/>
    <xf numFmtId="0" fontId="0" fillId="11" borderId="0" xfId="0" applyFill="1"/>
    <xf numFmtId="0" fontId="1" fillId="11" borderId="0" xfId="0" applyFont="1" applyFill="1"/>
    <xf numFmtId="0" fontId="0" fillId="10" borderId="35" xfId="0" applyFill="1" applyBorder="1"/>
    <xf numFmtId="0" fontId="0" fillId="10" borderId="18" xfId="0" applyFill="1" applyBorder="1"/>
    <xf numFmtId="0" fontId="1" fillId="4" borderId="3" xfId="0" applyFont="1" applyFill="1" applyBorder="1"/>
    <xf numFmtId="0" fontId="0" fillId="10" borderId="39" xfId="0" applyFill="1" applyBorder="1"/>
    <xf numFmtId="0" fontId="0" fillId="10" borderId="13" xfId="0" applyFill="1" applyBorder="1"/>
    <xf numFmtId="0" fontId="9" fillId="11" borderId="0" xfId="0" applyFont="1" applyFill="1"/>
    <xf numFmtId="0" fontId="10" fillId="0" borderId="0" xfId="0" applyFont="1"/>
    <xf numFmtId="0" fontId="4" fillId="0" borderId="5" xfId="0" applyFont="1" applyBorder="1"/>
    <xf numFmtId="0" fontId="1" fillId="10" borderId="0" xfId="0" applyFont="1" applyFill="1" applyAlignment="1">
      <alignment horizontal="center" vertical="center" textRotation="90"/>
    </xf>
    <xf numFmtId="0" fontId="0" fillId="3" borderId="31" xfId="0" applyFill="1" applyBorder="1"/>
    <xf numFmtId="0" fontId="2" fillId="2" borderId="6" xfId="1" applyFill="1" applyBorder="1"/>
    <xf numFmtId="0" fontId="2" fillId="2" borderId="8" xfId="1" applyFill="1" applyBorder="1"/>
    <xf numFmtId="0" fontId="0" fillId="2" borderId="22" xfId="0" applyFill="1" applyBorder="1"/>
    <xf numFmtId="0" fontId="0" fillId="4" borderId="17" xfId="0" applyFill="1" applyBorder="1"/>
    <xf numFmtId="49" fontId="1" fillId="5" borderId="21" xfId="0" applyNumberFormat="1" applyFont="1" applyFill="1" applyBorder="1" applyAlignment="1">
      <alignment wrapText="1"/>
    </xf>
    <xf numFmtId="49" fontId="0" fillId="5" borderId="17" xfId="0" applyNumberFormat="1" applyFill="1" applyBorder="1"/>
    <xf numFmtId="49" fontId="1" fillId="4" borderId="21" xfId="0" applyNumberFormat="1" applyFont="1" applyFill="1" applyBorder="1" applyAlignment="1">
      <alignment wrapText="1"/>
    </xf>
    <xf numFmtId="49" fontId="0" fillId="4" borderId="17" xfId="0" applyNumberFormat="1" applyFill="1" applyBorder="1"/>
    <xf numFmtId="0" fontId="1" fillId="4" borderId="21" xfId="0" applyFont="1" applyFill="1" applyBorder="1" applyAlignment="1">
      <alignment wrapText="1"/>
    </xf>
    <xf numFmtId="0" fontId="0" fillId="4" borderId="35" xfId="0" applyFill="1" applyBorder="1"/>
    <xf numFmtId="0" fontId="1" fillId="2" borderId="1" xfId="0" applyFont="1" applyFill="1" applyBorder="1" applyAlignment="1">
      <alignment wrapText="1"/>
    </xf>
    <xf numFmtId="164" fontId="1" fillId="7" borderId="12" xfId="0" applyNumberFormat="1" applyFont="1" applyFill="1" applyBorder="1" applyAlignment="1">
      <alignment wrapText="1"/>
    </xf>
    <xf numFmtId="164" fontId="0" fillId="7" borderId="14" xfId="0" applyNumberFormat="1" applyFill="1" applyBorder="1"/>
    <xf numFmtId="164" fontId="0" fillId="7" borderId="39" xfId="0" applyNumberFormat="1" applyFill="1" applyBorder="1"/>
    <xf numFmtId="164" fontId="1" fillId="10" borderId="1" xfId="0" applyNumberFormat="1" applyFont="1" applyFill="1" applyBorder="1" applyAlignment="1">
      <alignment wrapText="1"/>
    </xf>
    <xf numFmtId="164" fontId="0" fillId="10" borderId="15" xfId="0" applyNumberFormat="1" applyFill="1" applyBorder="1"/>
    <xf numFmtId="164" fontId="0" fillId="10" borderId="40" xfId="0" applyNumberFormat="1" applyFill="1" applyBorder="1"/>
    <xf numFmtId="0" fontId="1" fillId="10" borderId="0" xfId="0" applyFont="1" applyFill="1" applyAlignment="1">
      <alignment horizontal="center" vertical="center" textRotation="90"/>
    </xf>
    <xf numFmtId="0" fontId="1" fillId="4" borderId="14" xfId="0" applyFont="1" applyFill="1" applyBorder="1" applyAlignment="1">
      <alignment horizontal="left"/>
    </xf>
    <xf numFmtId="0" fontId="1" fillId="4" borderId="17" xfId="0" applyFont="1" applyFill="1" applyBorder="1" applyAlignment="1">
      <alignment horizontal="left"/>
    </xf>
    <xf numFmtId="0" fontId="1" fillId="10" borderId="20" xfId="0" applyFont="1" applyFill="1" applyBorder="1" applyAlignment="1">
      <alignment horizontal="center" vertical="center" textRotation="90"/>
    </xf>
    <xf numFmtId="0" fontId="1" fillId="6" borderId="3" xfId="0" applyFont="1" applyFill="1" applyBorder="1" applyAlignment="1">
      <alignment horizontal="left"/>
    </xf>
    <xf numFmtId="0" fontId="3" fillId="10" borderId="0" xfId="0" applyFont="1" applyFill="1" applyAlignment="1">
      <alignment horizontal="center"/>
    </xf>
    <xf numFmtId="0" fontId="1" fillId="4" borderId="3" xfId="0" applyFont="1" applyFill="1" applyBorder="1" applyAlignment="1">
      <alignment horizontal="left"/>
    </xf>
    <xf numFmtId="0" fontId="1" fillId="0" borderId="14" xfId="0" applyFont="1" applyBorder="1" applyAlignment="1">
      <alignment horizontal="left"/>
    </xf>
    <xf numFmtId="0" fontId="1" fillId="0" borderId="17" xfId="0" applyFont="1" applyBorder="1" applyAlignment="1">
      <alignment horizontal="left"/>
    </xf>
    <xf numFmtId="0" fontId="1" fillId="10" borderId="0" xfId="0" applyFont="1" applyFill="1" applyAlignment="1">
      <alignment horizontal="center"/>
    </xf>
  </cellXfs>
  <cellStyles count="2">
    <cellStyle name="Hyperlink" xfId="1" builtinId="8"/>
    <cellStyle name="Normal" xfId="0" builtinId="0"/>
  </cellStyles>
  <dxfs count="25">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9" tint="0.79998168889431442"/>
        </patternFill>
      </fill>
    </dxf>
    <dxf>
      <font>
        <color rgb="FF9C0006"/>
      </font>
    </dxf>
    <dxf>
      <font>
        <color rgb="FF9C0006"/>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9999"/>
      <color rgb="FFFF6600"/>
      <color rgb="FFFFFF66"/>
      <color rgb="FF6699FF"/>
      <color rgb="FFFFCDCD"/>
      <color rgb="FF00CC66"/>
      <color rgb="FF0099FF"/>
      <color rgb="FF9933FF"/>
      <color rgb="FFCC99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ACEC6-3D01-4AD8-B37D-D5F823F1BEC1}">
  <sheetPr>
    <tabColor theme="5" tint="0.59999389629810485"/>
  </sheetPr>
  <dimension ref="A1:K33"/>
  <sheetViews>
    <sheetView tabSelected="1" workbookViewId="0"/>
  </sheetViews>
  <sheetFormatPr defaultColWidth="8.85546875" defaultRowHeight="15" x14ac:dyDescent="0.25"/>
  <cols>
    <col min="1" max="1" width="33.28515625" bestFit="1" customWidth="1"/>
    <col min="2" max="2" width="8.28515625" bestFit="1" customWidth="1"/>
    <col min="5" max="5" width="41.140625" customWidth="1"/>
    <col min="6" max="6" width="46.28515625" bestFit="1" customWidth="1"/>
    <col min="8" max="8" width="44.140625" bestFit="1" customWidth="1"/>
    <col min="10" max="10" width="27.7109375" customWidth="1"/>
  </cols>
  <sheetData>
    <row r="1" spans="1:11" ht="18.75" x14ac:dyDescent="0.3">
      <c r="D1" s="132" t="s">
        <v>273</v>
      </c>
      <c r="E1" s="132"/>
      <c r="F1" s="132"/>
      <c r="G1" s="132"/>
      <c r="H1" s="132"/>
      <c r="J1" s="133" t="s">
        <v>274</v>
      </c>
      <c r="K1" s="133"/>
    </row>
    <row r="2" spans="1:11" x14ac:dyDescent="0.25">
      <c r="A2" s="134" t="s">
        <v>275</v>
      </c>
      <c r="B2" s="135"/>
      <c r="D2" s="82"/>
      <c r="E2" s="136" t="s">
        <v>276</v>
      </c>
      <c r="F2" s="136"/>
      <c r="G2" s="82"/>
      <c r="H2" s="91" t="s">
        <v>277</v>
      </c>
      <c r="J2" s="92" t="s">
        <v>278</v>
      </c>
      <c r="K2" s="92">
        <f>COUNTA('Full text screening'!B:B)-1-SUM(K3:K7)</f>
        <v>0</v>
      </c>
    </row>
    <row r="3" spans="1:11" x14ac:dyDescent="0.25">
      <c r="A3" s="93" t="s">
        <v>279</v>
      </c>
      <c r="B3" s="93" t="s">
        <v>19</v>
      </c>
      <c r="D3" s="127" t="s">
        <v>280</v>
      </c>
      <c r="E3" s="94" t="str">
        <f>_xlfn.CONCAT("Records identified from databases (n = ",TEXT(SUM(B4:B10),"#,#0"),")")</f>
        <v>Records identified from databases (n = 7,072)</v>
      </c>
      <c r="F3" s="94" t="s">
        <v>281</v>
      </c>
      <c r="G3" s="82"/>
      <c r="H3" s="94" t="s">
        <v>282</v>
      </c>
      <c r="J3" s="92" t="s">
        <v>12</v>
      </c>
      <c r="K3" s="92">
        <f>COUNTIF('Full text screening'!Y:Y,J3)</f>
        <v>8</v>
      </c>
    </row>
    <row r="4" spans="1:11" x14ac:dyDescent="0.25">
      <c r="A4" s="95" t="s">
        <v>303</v>
      </c>
      <c r="B4" s="95">
        <v>2551</v>
      </c>
      <c r="D4" s="127"/>
      <c r="E4" s="96" t="str">
        <f t="shared" ref="E4:E9" si="0">IF(A4&lt;&gt;"",_xlfn.CONCAT(A4," (n = ",TEXT(B4,"#,#0"),")"),"")</f>
        <v>MEDLINE (Ovid) (n = 2,551)</v>
      </c>
      <c r="F4" s="96" t="str">
        <f>_xlfn.CONCAT("Duplicate records removed manually (n = ",TEXT(SUM(B4:B10)-B12,"#,#0"),")")</f>
        <v>Duplicate records removed manually (n = 1,672)</v>
      </c>
      <c r="G4" s="82"/>
      <c r="H4" s="96" t="str">
        <f>_xlfn.CONCAT("citation searching (n = ",TEXT(B33,"#,#0"),")")</f>
        <v>citation searching (n = 0)</v>
      </c>
      <c r="J4" s="92" t="s">
        <v>13</v>
      </c>
      <c r="K4" s="92">
        <f>COUNTIF('Full text screening'!Y:Y,J4)</f>
        <v>147</v>
      </c>
    </row>
    <row r="5" spans="1:11" x14ac:dyDescent="0.25">
      <c r="A5" s="95" t="s">
        <v>304</v>
      </c>
      <c r="B5" s="95">
        <v>1877</v>
      </c>
      <c r="D5" s="127"/>
      <c r="E5" s="96" t="str">
        <f t="shared" si="0"/>
        <v>Embase (Ovid) (n = 1,877)</v>
      </c>
      <c r="F5" s="96" t="str">
        <f>_xlfn.CONCAT("Records removed for other reasons (n = ",TEXT(SUM(B13),"#,#0"),")")</f>
        <v>Records removed for other reasons (n = 0)</v>
      </c>
      <c r="G5" s="82"/>
      <c r="H5" s="96" t="str">
        <f>_xlfn.CONCAT("expert consultation (n = ",TEXT(B34,"#,#0"),")")</f>
        <v>expert consultation (n = 0)</v>
      </c>
      <c r="J5" s="92" t="s">
        <v>283</v>
      </c>
      <c r="K5" s="92">
        <f>COUNTIF('Full text screening'!Y:Y,J5)</f>
        <v>0</v>
      </c>
    </row>
    <row r="6" spans="1:11" x14ac:dyDescent="0.25">
      <c r="A6" s="95" t="s">
        <v>305</v>
      </c>
      <c r="B6" s="95">
        <v>1912</v>
      </c>
      <c r="D6" s="127"/>
      <c r="E6" s="96" t="str">
        <f t="shared" si="0"/>
        <v>Scopus (n = 1,912)</v>
      </c>
      <c r="F6" s="96"/>
      <c r="G6" s="82"/>
      <c r="H6" s="96" t="str">
        <f>_xlfn.CONCAT("previous reviews (n = ",TEXT(B35,"#,#0"),")")</f>
        <v>previous reviews (n = 0)</v>
      </c>
      <c r="J6" s="92" t="s">
        <v>284</v>
      </c>
      <c r="K6" s="92">
        <f>COUNTIF('Full text screening'!Y:Y,J6)</f>
        <v>0</v>
      </c>
    </row>
    <row r="7" spans="1:11" x14ac:dyDescent="0.25">
      <c r="A7" s="95" t="s">
        <v>306</v>
      </c>
      <c r="B7" s="95">
        <v>732</v>
      </c>
      <c r="D7" s="127"/>
      <c r="E7" s="96" t="str">
        <f t="shared" si="0"/>
        <v>Web of Science (n = 732)</v>
      </c>
      <c r="F7" s="96"/>
      <c r="G7" s="82"/>
      <c r="H7" s="97" t="str">
        <f>_xlfn.CONCAT("other (n = ",TEXT(B36,"#,#0"),")")</f>
        <v>other (n = 0)</v>
      </c>
      <c r="J7" s="92" t="s">
        <v>285</v>
      </c>
      <c r="K7" s="92">
        <f>COUNTIF('Full text screening'!Y:Y,J7)</f>
        <v>0</v>
      </c>
    </row>
    <row r="8" spans="1:11" x14ac:dyDescent="0.25">
      <c r="A8" s="95"/>
      <c r="B8" s="95"/>
      <c r="D8" s="127"/>
      <c r="E8" s="96" t="str">
        <f t="shared" si="0"/>
        <v/>
      </c>
      <c r="F8" s="96"/>
      <c r="G8" s="82"/>
      <c r="H8" s="82"/>
      <c r="J8" s="92" t="s">
        <v>286</v>
      </c>
      <c r="K8" s="92">
        <f>COUNTIF('Full text screening'!Y:Y,J8)</f>
        <v>0</v>
      </c>
    </row>
    <row r="9" spans="1:11" x14ac:dyDescent="0.25">
      <c r="A9" s="95"/>
      <c r="B9" s="95"/>
      <c r="D9" s="127"/>
      <c r="E9" s="96" t="str">
        <f t="shared" si="0"/>
        <v/>
      </c>
      <c r="F9" s="96"/>
      <c r="G9" s="82"/>
      <c r="H9" s="82"/>
    </row>
    <row r="10" spans="1:11" x14ac:dyDescent="0.25">
      <c r="A10" s="95"/>
      <c r="B10" s="95"/>
      <c r="D10" s="127"/>
      <c r="E10" s="97" t="str">
        <f>IF(A10&lt;&gt;"",_xlfn.CONCAT(A10," (n = ",TEXT(B10,"#,#"),")"),"")</f>
        <v/>
      </c>
      <c r="F10" s="97"/>
      <c r="G10" s="82"/>
      <c r="H10" s="82"/>
    </row>
    <row r="11" spans="1:11" x14ac:dyDescent="0.25">
      <c r="A11" s="98"/>
      <c r="B11" s="98"/>
      <c r="C11" s="98"/>
      <c r="D11" s="98"/>
      <c r="E11" s="98"/>
      <c r="F11" s="98"/>
      <c r="G11" s="98"/>
      <c r="H11" s="98"/>
    </row>
    <row r="12" spans="1:11" x14ac:dyDescent="0.25">
      <c r="A12" s="3" t="s">
        <v>287</v>
      </c>
      <c r="B12" s="95">
        <v>5400</v>
      </c>
      <c r="C12" s="98"/>
      <c r="D12" s="98"/>
      <c r="E12" s="98"/>
      <c r="F12" s="98"/>
      <c r="G12" s="98"/>
      <c r="H12" s="98"/>
    </row>
    <row r="13" spans="1:11" x14ac:dyDescent="0.25">
      <c r="A13" s="3" t="s">
        <v>288</v>
      </c>
      <c r="B13" s="95"/>
      <c r="C13" s="98"/>
      <c r="D13" s="98"/>
      <c r="E13" s="98"/>
      <c r="F13" s="98"/>
      <c r="G13" s="98"/>
      <c r="H13" s="98"/>
    </row>
    <row r="14" spans="1:11" x14ac:dyDescent="0.25">
      <c r="A14" s="98"/>
      <c r="B14" s="98"/>
      <c r="C14" s="98"/>
      <c r="D14" s="98"/>
      <c r="E14" s="98"/>
      <c r="F14" s="98"/>
      <c r="G14" s="98"/>
      <c r="H14" s="98"/>
    </row>
    <row r="15" spans="1:11" s="1" customFormat="1" x14ac:dyDescent="0.25">
      <c r="D15" s="127" t="s">
        <v>289</v>
      </c>
      <c r="E15" s="94" t="s">
        <v>290</v>
      </c>
      <c r="F15" s="94" t="s">
        <v>291</v>
      </c>
      <c r="G15" s="99"/>
      <c r="H15" s="99"/>
      <c r="J15"/>
      <c r="K15"/>
    </row>
    <row r="16" spans="1:11" x14ac:dyDescent="0.25">
      <c r="C16" s="1"/>
      <c r="D16" s="127"/>
      <c r="E16" s="97" t="str">
        <f>_xlfn.CONCAT("(n = ",TEXT(B12-B13,"#,#0"),")")</f>
        <v>(n = 5,400)</v>
      </c>
      <c r="F16" s="97" t="str">
        <f>_xlfn.CONCAT("(n = ",TEXT(B12-B13-SUM(K2:K8),"#,#0"),")")</f>
        <v>(n = 5,245)</v>
      </c>
      <c r="G16" s="98"/>
      <c r="H16" s="98"/>
    </row>
    <row r="17" spans="1:11" x14ac:dyDescent="0.25">
      <c r="D17" s="127"/>
      <c r="E17" s="98"/>
      <c r="F17" s="98"/>
      <c r="G17" s="98"/>
      <c r="H17" s="98"/>
    </row>
    <row r="18" spans="1:11" x14ac:dyDescent="0.25">
      <c r="D18" s="127"/>
      <c r="E18" s="94" t="s">
        <v>292</v>
      </c>
      <c r="F18" s="100" t="s">
        <v>293</v>
      </c>
      <c r="G18" s="98"/>
      <c r="H18" s="98"/>
    </row>
    <row r="19" spans="1:11" x14ac:dyDescent="0.25">
      <c r="D19" s="127"/>
      <c r="E19" s="97" t="str">
        <f>_xlfn.CONCAT("(n = ",TEXT(SUM(K2:K8),"#,#0"),")")</f>
        <v>(n = 155)</v>
      </c>
      <c r="F19" s="101" t="str">
        <f>_xlfn.CONCAT("(n = ",TEXT(SUM(K8),"#,#0"),")")</f>
        <v>(n = 0)</v>
      </c>
      <c r="G19" s="98"/>
      <c r="H19" s="98"/>
    </row>
    <row r="20" spans="1:11" x14ac:dyDescent="0.25">
      <c r="A20" s="128" t="s">
        <v>294</v>
      </c>
      <c r="B20" s="129"/>
      <c r="D20" s="127"/>
      <c r="E20" s="98"/>
      <c r="F20" s="98"/>
      <c r="G20" s="98"/>
      <c r="H20" s="98"/>
    </row>
    <row r="21" spans="1:11" x14ac:dyDescent="0.25">
      <c r="A21" s="102" t="s">
        <v>295</v>
      </c>
      <c r="B21" s="102"/>
      <c r="D21" s="127"/>
      <c r="E21" s="103" t="s">
        <v>296</v>
      </c>
      <c r="F21" s="94" t="str">
        <f>_xlfn.CONCAT("Reports excluded: (n = ",TEXT(K4,"#,#0"),")")</f>
        <v>Reports excluded: (n = 147)</v>
      </c>
      <c r="G21" s="98"/>
      <c r="H21" s="98"/>
    </row>
    <row r="22" spans="1:11" x14ac:dyDescent="0.25">
      <c r="A22" s="92" t="str">
        <f>'Full text screening'!AC2</f>
        <v>0. Duplicate</v>
      </c>
      <c r="B22" s="92">
        <f>COUNTIF('Full text screening'!Z:Z,A22)</f>
        <v>1</v>
      </c>
      <c r="D22" s="127"/>
      <c r="E22" s="104" t="str">
        <f>_xlfn.CONCAT("(n = ",TEXT(SUM(K2:K8),"#,#0"),")")</f>
        <v>(n = 155)</v>
      </c>
      <c r="F22" s="96" t="str">
        <f>_xlfn.CONCAT(A22," (n = ",TEXT(SUM(B22),"#,#0"),")")</f>
        <v>0. Duplicate (n = 1)</v>
      </c>
      <c r="G22" s="98"/>
      <c r="H22" s="98"/>
    </row>
    <row r="23" spans="1:11" x14ac:dyDescent="0.25">
      <c r="A23" s="92" t="str">
        <f>'Full text screening'!AC3</f>
        <v>1. No relevant outcomes</v>
      </c>
      <c r="B23" s="92">
        <f>COUNTIF('Full text screening'!Z:Z,A23)</f>
        <v>82</v>
      </c>
      <c r="D23" s="127"/>
      <c r="E23" s="82"/>
      <c r="F23" s="96" t="str">
        <f>_xlfn.CONCAT(A23," (n = ",TEXT(SUM(B23),"#,#0"),")")</f>
        <v>1. No relevant outcomes (n = 82)</v>
      </c>
      <c r="G23" s="98"/>
      <c r="H23" s="98"/>
    </row>
    <row r="24" spans="1:11" x14ac:dyDescent="0.25">
      <c r="A24" s="92" t="str">
        <f>'Full text screening'!AC4</f>
        <v>2. Wrong country</v>
      </c>
      <c r="B24" s="92">
        <f>COUNTIF('Full text screening'!Z:Z,A24)</f>
        <v>7</v>
      </c>
      <c r="D24" s="127"/>
      <c r="E24" s="82"/>
      <c r="F24" s="96" t="str">
        <f t="shared" ref="F24:F28" si="1">_xlfn.CONCAT(A24," (n = ",TEXT(SUM(B24),"#,#0"),")")</f>
        <v>2. Wrong country (n = 7)</v>
      </c>
      <c r="G24" s="98"/>
      <c r="H24" s="98"/>
    </row>
    <row r="25" spans="1:11" x14ac:dyDescent="0.25">
      <c r="A25" s="92" t="str">
        <f>'Full text screening'!AC5</f>
        <v>3. Wrong intervention</v>
      </c>
      <c r="B25" s="92">
        <f>COUNTIF('Full text screening'!Z:Z,A25)</f>
        <v>14</v>
      </c>
      <c r="D25" s="127"/>
      <c r="E25" s="82"/>
      <c r="F25" s="96" t="str">
        <f t="shared" si="1"/>
        <v>3. Wrong intervention (n = 14)</v>
      </c>
      <c r="G25" s="98"/>
      <c r="H25" s="98"/>
    </row>
    <row r="26" spans="1:11" x14ac:dyDescent="0.25">
      <c r="A26" s="92" t="str">
        <f>'Full text screening'!AC6</f>
        <v>4. Wrong setting</v>
      </c>
      <c r="B26" s="92">
        <f>COUNTIF('Full text screening'!Z:Z,A26)</f>
        <v>2</v>
      </c>
      <c r="D26" s="127"/>
      <c r="E26" s="82"/>
      <c r="F26" s="96" t="str">
        <f t="shared" si="1"/>
        <v>4. Wrong setting (n = 2)</v>
      </c>
      <c r="G26" s="98"/>
      <c r="H26" s="98"/>
    </row>
    <row r="27" spans="1:11" x14ac:dyDescent="0.25">
      <c r="A27" s="92" t="str">
        <f>'Full text screening'!AC7</f>
        <v>5. Wrong study design</v>
      </c>
      <c r="B27" s="92">
        <f>COUNTIF('Full text screening'!Z:Z,A27)</f>
        <v>40</v>
      </c>
      <c r="D27" s="127"/>
      <c r="E27" s="82"/>
      <c r="F27" s="96" t="str">
        <f t="shared" si="1"/>
        <v>5. Wrong study design (n = 40)</v>
      </c>
      <c r="G27" s="98" t="s">
        <v>297</v>
      </c>
      <c r="H27" s="105" t="s">
        <v>298</v>
      </c>
    </row>
    <row r="28" spans="1:11" x14ac:dyDescent="0.25">
      <c r="A28" s="92" t="str">
        <f>'Full text screening'!AC8</f>
        <v>6. Retracted</v>
      </c>
      <c r="B28" s="92">
        <f>COUNTIF('Full text screening'!Z:Z,A28)</f>
        <v>1</v>
      </c>
      <c r="D28" s="108"/>
      <c r="E28" s="82"/>
      <c r="F28" s="97" t="str">
        <f t="shared" si="1"/>
        <v>6. Retracted (n = 1)</v>
      </c>
      <c r="G28" s="98"/>
      <c r="H28" s="105"/>
    </row>
    <row r="29" spans="1:11" x14ac:dyDescent="0.25">
      <c r="A29" s="102" t="s">
        <v>299</v>
      </c>
      <c r="B29" s="102">
        <f>SUM(B22:B28)</f>
        <v>147</v>
      </c>
      <c r="D29" s="98"/>
      <c r="E29" s="98"/>
      <c r="F29" s="98"/>
      <c r="G29" s="98"/>
      <c r="H29" s="98"/>
    </row>
    <row r="30" spans="1:11" x14ac:dyDescent="0.25">
      <c r="D30" s="130" t="s">
        <v>20</v>
      </c>
      <c r="E30" s="94" t="s">
        <v>300</v>
      </c>
      <c r="F30" s="98"/>
      <c r="G30" s="98"/>
      <c r="H30" s="98"/>
      <c r="J30" s="131" t="s">
        <v>301</v>
      </c>
      <c r="K30" s="131"/>
    </row>
    <row r="31" spans="1:11" x14ac:dyDescent="0.25">
      <c r="D31" s="130"/>
      <c r="E31" s="97" t="str">
        <f>_xlfn.CONCAT("(n = ",TEXT(SUM(K3,B33:B36),"#,#0"),")")</f>
        <v>(n = 8)</v>
      </c>
      <c r="F31" s="98"/>
      <c r="G31" s="98"/>
      <c r="H31" s="98"/>
      <c r="J31" s="95" t="s">
        <v>302</v>
      </c>
      <c r="K31" s="95">
        <f>COUNTA('DE1 - Identification'!C:C)-1</f>
        <v>8</v>
      </c>
    </row>
    <row r="32" spans="1:11" x14ac:dyDescent="0.25">
      <c r="D32" s="98"/>
      <c r="E32" s="98"/>
      <c r="F32" s="98"/>
      <c r="G32" s="98"/>
      <c r="H32" s="98"/>
      <c r="J32" s="95" t="s">
        <v>278</v>
      </c>
      <c r="K32" s="95">
        <f>K3+K17-K31</f>
        <v>0</v>
      </c>
    </row>
    <row r="33" spans="4:4" ht="18.75" x14ac:dyDescent="0.3">
      <c r="D33" s="106" t="str">
        <f>IF(B29&lt;&gt;K4,"Not all excludes have valid exclusion reasons, or vice versa","")</f>
        <v/>
      </c>
    </row>
  </sheetData>
  <mergeCells count="9">
    <mergeCell ref="D15:D27"/>
    <mergeCell ref="A20:B20"/>
    <mergeCell ref="D30:D31"/>
    <mergeCell ref="J30:K30"/>
    <mergeCell ref="D1:H1"/>
    <mergeCell ref="J1:K1"/>
    <mergeCell ref="A2:B2"/>
    <mergeCell ref="E2:F2"/>
    <mergeCell ref="D3:D10"/>
  </mergeCells>
  <conditionalFormatting sqref="A22:A28">
    <cfRule type="cellIs" dxfId="24" priority="1" operator="equal">
      <formula>"Exclude"</formula>
    </cfRule>
    <cfRule type="cellIs" dxfId="23" priority="2" operator="equal">
      <formula>"Include"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9837F-428D-49BA-A2BB-65D64B65E531}">
  <sheetPr>
    <tabColor theme="9" tint="0.79998168889431442"/>
  </sheetPr>
  <dimension ref="A1:AF156"/>
  <sheetViews>
    <sheetView zoomScaleNormal="100" workbookViewId="0">
      <pane ySplit="1" topLeftCell="A2" activePane="bottomLeft" state="frozen"/>
      <selection pane="bottomLeft"/>
    </sheetView>
  </sheetViews>
  <sheetFormatPr defaultColWidth="8.85546875" defaultRowHeight="15" x14ac:dyDescent="0.25"/>
  <cols>
    <col min="1" max="1" width="8.42578125" style="21" customWidth="1"/>
    <col min="2" max="2" width="35.7109375" style="22" customWidth="1"/>
    <col min="3" max="3" width="5" style="22" bestFit="1" customWidth="1"/>
    <col min="4" max="4" width="8.85546875" style="22" customWidth="1"/>
    <col min="5" max="7" width="5" style="22" customWidth="1"/>
    <col min="8" max="8" width="10.7109375" style="22" customWidth="1"/>
    <col min="9" max="9" width="11.28515625" style="22" customWidth="1"/>
    <col min="10" max="10" width="18" style="9" bestFit="1" customWidth="1"/>
    <col min="11" max="11" width="8.42578125" style="17" bestFit="1" customWidth="1"/>
    <col min="12" max="12" width="19.28515625" style="16" bestFit="1" customWidth="1"/>
    <col min="13" max="13" width="30.85546875" style="24" customWidth="1"/>
    <col min="14" max="14" width="12.28515625" style="4" bestFit="1" customWidth="1"/>
    <col min="15" max="15" width="4.42578125" style="17" bestFit="1" customWidth="1"/>
    <col min="16" max="16" width="11.85546875" style="9" customWidth="1"/>
    <col min="17" max="17" width="16.28515625" style="3" bestFit="1" customWidth="1"/>
    <col min="18" max="18" width="19.7109375" style="71" customWidth="1"/>
    <col min="19" max="19" width="28.42578125" style="4" customWidth="1"/>
    <col min="20" max="20" width="4.42578125" style="17" bestFit="1" customWidth="1"/>
    <col min="21" max="21" width="11.85546875" style="9" customWidth="1"/>
    <col min="22" max="22" width="16.28515625" style="3" bestFit="1" customWidth="1"/>
    <col min="23" max="23" width="15.85546875" style="3" bestFit="1" customWidth="1"/>
    <col min="24" max="24" width="28.42578125" style="12" customWidth="1"/>
    <col min="25" max="25" width="18.85546875" style="84" bestFit="1" customWidth="1"/>
    <col min="26" max="26" width="23" style="26" bestFit="1" customWidth="1"/>
    <col min="27" max="27" width="28.42578125" style="10" customWidth="1"/>
    <col min="29" max="29" width="23" bestFit="1" customWidth="1"/>
    <col min="31" max="31" width="10.85546875" bestFit="1" customWidth="1"/>
  </cols>
  <sheetData>
    <row r="1" spans="1:32" s="1" customFormat="1" ht="16.5" thickBot="1" x14ac:dyDescent="0.3">
      <c r="A1" s="18" t="s">
        <v>219</v>
      </c>
      <c r="B1" s="19" t="s">
        <v>0</v>
      </c>
      <c r="C1" s="19" t="s">
        <v>1</v>
      </c>
      <c r="D1" s="19" t="s">
        <v>15</v>
      </c>
      <c r="E1" s="19" t="s">
        <v>16</v>
      </c>
      <c r="F1" s="19" t="s">
        <v>17</v>
      </c>
      <c r="G1" s="19" t="s">
        <v>18</v>
      </c>
      <c r="H1" s="19" t="s">
        <v>2</v>
      </c>
      <c r="I1" s="19" t="s">
        <v>228</v>
      </c>
      <c r="J1" s="7" t="s">
        <v>3</v>
      </c>
      <c r="K1" s="13" t="s">
        <v>218</v>
      </c>
      <c r="L1" s="14" t="s">
        <v>4</v>
      </c>
      <c r="M1" s="23" t="s">
        <v>5</v>
      </c>
      <c r="N1" s="6" t="s">
        <v>14</v>
      </c>
      <c r="O1" s="13" t="s">
        <v>242</v>
      </c>
      <c r="P1" s="68" t="s">
        <v>6</v>
      </c>
      <c r="Q1" s="5" t="s">
        <v>7</v>
      </c>
      <c r="R1" s="70" t="s">
        <v>8</v>
      </c>
      <c r="S1" s="6" t="str">
        <f>IF(COUNTIF($J:$J,"Yes")&gt;0,(_xlfn.CONCAT("Notes: ",COUNTA(Q:Q)-1-COUNTIF(R:R,"0. Duplicate")," done, ",COUNTIF($J:$J,"Yes")+COUNTIFS($J:$J,"No",Q:Q,"Exclude")-COUNTA(Q:Q)+1," to go (",ROUND(100*(COUNTA(Q:Q)-1-COUNTIF(R:R,"0. Duplicate"))/(COUNTIF($J:$J,"Yes")+COUNTIFS($J:$J,"No",Q:Q,"Exclude")-COUNTA(Q:Q)+1+(COUNTA(Q:Q)-1-COUNTIF(R:R,"0. Duplicate"))),1),"%)")),"Notes")</f>
        <v>Notes: 154 done, 0 to go (100%)</v>
      </c>
      <c r="T1" s="13" t="s">
        <v>242</v>
      </c>
      <c r="U1" s="68" t="s">
        <v>10</v>
      </c>
      <c r="V1" s="5" t="s">
        <v>7</v>
      </c>
      <c r="W1" s="5" t="s">
        <v>8</v>
      </c>
      <c r="X1" s="11" t="str">
        <f>IF(COUNTIF($J:$J,"Yes")&gt;0,(_xlfn.CONCAT("Notes: ",COUNTA(V:V)-1-COUNTIF(W:W,"0. Duplicate")," done, ",COUNTIF($J:$J,"Yes")+COUNTIFS($J:$J,"No",V:V,"Exclude")-COUNTA(V:V)+1," to go (",ROUND(100*(COUNTA(V:V)-1-COUNTIF(W:W,"0. Duplicate"))/(COUNTIF($J:$J,"Yes")+COUNTIFS($J:$J,"No",V:V,"Exclude")-COUNTA(V:V)+1+(COUNTA(V:V)-1-COUNTIF(W:W,"0. Duplicate"))),1),"%)")),"Notes")</f>
        <v>Notes: 153 done, 0 to go (100%)</v>
      </c>
      <c r="Y1" s="83" t="s">
        <v>11</v>
      </c>
      <c r="Z1" s="25" t="s">
        <v>8</v>
      </c>
      <c r="AA1" s="2" t="s">
        <v>9</v>
      </c>
      <c r="AC1" s="1" t="s">
        <v>237</v>
      </c>
      <c r="AE1" s="1" t="s">
        <v>21</v>
      </c>
      <c r="AF1" s="1" t="s">
        <v>244</v>
      </c>
    </row>
    <row r="2" spans="1:32" x14ac:dyDescent="0.25">
      <c r="A2" s="21" t="s">
        <v>484</v>
      </c>
      <c r="B2" s="22" t="s">
        <v>485</v>
      </c>
      <c r="C2" s="22">
        <v>2025</v>
      </c>
      <c r="D2" s="22" t="s">
        <v>486</v>
      </c>
      <c r="E2" s="22">
        <v>10</v>
      </c>
      <c r="H2" s="22">
        <v>10952</v>
      </c>
      <c r="I2" s="22" t="s">
        <v>487</v>
      </c>
      <c r="J2" s="9" t="s">
        <v>468</v>
      </c>
      <c r="K2" s="15" t="str">
        <f>IF(LEFT(I2,2)="10",HYPERLINK(_xlfn.CONCAT("https://doi.org/",I2),"Link"),IF(I2="","",HYPERLINK(I2,"Link")))</f>
        <v>Link</v>
      </c>
      <c r="L2" s="16" t="str">
        <f>IF(A2&lt;&gt;"",IF(J2="No",_xlfn.CONCAT(IF(ISERROR(FIND(",",A2))=FALSE,LEFT(A2,FIND(",",A2)-1),A2),"-",C2,"-",H2),""),"")</f>
        <v/>
      </c>
      <c r="M2" s="24" t="str">
        <f>IF(A2&lt;&gt;"",_xlfn.CONCAT("{",IF(ISERROR(FIND(",",A2))=FALSE,LEFT(A2,FIND(",",A2)-1),A2),", ",C2," #",H2,"}"),"")</f>
        <v>{Abdelouahed, 2025 #10952}</v>
      </c>
      <c r="N2" s="4" t="s">
        <v>945</v>
      </c>
      <c r="O2" s="15" t="str">
        <f>IF(J2="Yes",IF(P2&lt;&gt;"",HYPERLINK(_xlfn.CONCAT(VLOOKUP(P2,AE:AF,2,FALSE),"\",IF(ISERROR(FIND(",",A2))=FALSE,LEFT(A2,FIND(",",A2)-1),A2),"-",C2,"-",H2,".pdf"),"PDF"),""),"")</f>
        <v>PDF</v>
      </c>
      <c r="P2" s="8" t="s">
        <v>223</v>
      </c>
      <c r="Q2" s="3" t="s">
        <v>13</v>
      </c>
      <c r="R2" s="71" t="s">
        <v>243</v>
      </c>
      <c r="S2" s="4" t="s">
        <v>946</v>
      </c>
      <c r="T2" s="15" t="str">
        <f>IF(J2="Yes",IF(U2&lt;&gt;"",HYPERLINK(_xlfn.CONCAT(VLOOKUP(U2,AE:AF,2,FALSE),"\",IF(ISERROR(FIND(",",A2))=FALSE,LEFT(A2,FIND(",",A2)-1),A2),"-",C2,"-",H2,".pdf"),"PDF"),""),"")</f>
        <v>PDF</v>
      </c>
      <c r="U2" s="8" t="s">
        <v>247</v>
      </c>
      <c r="V2" s="3" t="s">
        <v>13</v>
      </c>
      <c r="W2" s="3" t="s">
        <v>243</v>
      </c>
      <c r="Y2" s="84" t="str">
        <f>IF(J2="Yes",IF(Q2="","",IF(Q2="Include",IF(V2="","Include",IF(V2="Exclude","Consensus required",IF(V2="Include","Include","Check required"))),IF(Q2="Exclude",IF(V2="","Check required",IF(V2="Exclude","Exclude",IF(V2="Include","Consensus required","Check required"))),"Check required"))),IF(L2="","","Find PDF"))</f>
        <v>Exclude</v>
      </c>
      <c r="Z2" s="26" t="str">
        <f>IF(Y2="Exclude",R2,"")</f>
        <v>5. Wrong study design</v>
      </c>
      <c r="AC2" t="s">
        <v>236</v>
      </c>
      <c r="AE2" t="s">
        <v>223</v>
      </c>
    </row>
    <row r="3" spans="1:32" x14ac:dyDescent="0.25">
      <c r="A3" s="21" t="s">
        <v>488</v>
      </c>
      <c r="B3" s="22" t="s">
        <v>489</v>
      </c>
      <c r="C3" s="22">
        <v>2025</v>
      </c>
      <c r="D3" s="22" t="s">
        <v>490</v>
      </c>
      <c r="E3" s="22">
        <v>27</v>
      </c>
      <c r="G3" s="22" t="s">
        <v>491</v>
      </c>
      <c r="H3" s="22">
        <v>10883</v>
      </c>
      <c r="I3" s="22" t="s">
        <v>492</v>
      </c>
      <c r="J3" s="9" t="s">
        <v>468</v>
      </c>
      <c r="K3" s="15" t="str">
        <f>IF(LEFT(I3,2)="10",HYPERLINK(_xlfn.CONCAT("https://doi.org/",I3),"Link"),IF(I3="","",HYPERLINK(I3,"Link")))</f>
        <v>Link</v>
      </c>
      <c r="L3" s="16" t="str">
        <f>IF(A3&lt;&gt;"",IF(J3="No",_xlfn.CONCAT(IF(ISERROR(FIND(",",A3))=FALSE,LEFT(A3,FIND(",",A3)-1),A3),"-",C3,"-",H3),""),"")</f>
        <v/>
      </c>
      <c r="M3" s="24" t="str">
        <f>IF(A3&lt;&gt;"",_xlfn.CONCAT("{",IF(ISERROR(FIND(",",A3))=FALSE,LEFT(A3,FIND(",",A3)-1),A3),", ",C3," #",H3,"}"),"")</f>
        <v>{Abroms, 2025 #10883}</v>
      </c>
      <c r="N3" s="4" t="s">
        <v>945</v>
      </c>
      <c r="O3" s="15" t="str">
        <f>IF(J3="Yes",IF(P3&lt;&gt;"",HYPERLINK(_xlfn.CONCAT(VLOOKUP(P3,AE:AF,2,FALSE),"\",IF(ISERROR(FIND(",",A3))=FALSE,LEFT(A3,FIND(",",A3)-1),A3),"-",C3,"-",H3,".pdf"),"PDF"),""),"")</f>
        <v>PDF</v>
      </c>
      <c r="P3" s="8" t="s">
        <v>223</v>
      </c>
      <c r="Q3" s="3" t="s">
        <v>13</v>
      </c>
      <c r="R3" s="71" t="s">
        <v>239</v>
      </c>
      <c r="S3" s="4" t="s">
        <v>947</v>
      </c>
      <c r="T3" s="15" t="str">
        <f>IF(J3="Yes",IF(U3&lt;&gt;"",HYPERLINK(_xlfn.CONCAT(VLOOKUP(U3,AE:AF,2,FALSE),"\",IF(ISERROR(FIND(",",A3))=FALSE,LEFT(A3,FIND(",",A3)-1),A3),"-",C3,"-",H3,".pdf"),"PDF"),""),"")</f>
        <v>PDF</v>
      </c>
      <c r="U3" s="8" t="s">
        <v>247</v>
      </c>
      <c r="V3" s="3" t="s">
        <v>13</v>
      </c>
      <c r="W3" s="3" t="s">
        <v>239</v>
      </c>
      <c r="Y3" s="84" t="str">
        <f>IF(J3="Yes",IF(Q3="","",IF(Q3="Include",IF(V3="","Include",IF(V3="Exclude","Consensus required",IF(V3="Include","Include","Check required"))),IF(Q3="Exclude",IF(V3="","Check required",IF(V3="Exclude","Exclude",IF(V3="Include","Consensus required","Check required"))),"Check required"))),IF(L3="","","Find PDF"))</f>
        <v>Exclude</v>
      </c>
      <c r="Z3" s="26" t="str">
        <f>IF(Y3="Exclude",R3,"")</f>
        <v>1. No relevant outcomes</v>
      </c>
      <c r="AC3" t="s">
        <v>239</v>
      </c>
      <c r="AE3" t="s">
        <v>247</v>
      </c>
    </row>
    <row r="4" spans="1:32" x14ac:dyDescent="0.25">
      <c r="A4" s="21" t="s">
        <v>493</v>
      </c>
      <c r="B4" s="22" t="s">
        <v>494</v>
      </c>
      <c r="C4" s="22">
        <v>2025</v>
      </c>
      <c r="D4" s="22" t="s">
        <v>495</v>
      </c>
      <c r="E4" s="22">
        <v>15</v>
      </c>
      <c r="F4" s="22">
        <v>5</v>
      </c>
      <c r="H4" s="22">
        <v>10969</v>
      </c>
      <c r="I4" s="22" t="s">
        <v>496</v>
      </c>
      <c r="J4" s="9" t="s">
        <v>468</v>
      </c>
      <c r="K4" s="15" t="str">
        <f>IF(LEFT(I4,2)="10",HYPERLINK(_xlfn.CONCAT("https://doi.org/",I4),"Link"),IF(I4="","",HYPERLINK(I4,"Link")))</f>
        <v>Link</v>
      </c>
      <c r="L4" s="16" t="str">
        <f>IF(A4&lt;&gt;"",IF(J4="No",_xlfn.CONCAT(IF(ISERROR(FIND(",",A4))=FALSE,LEFT(A4,FIND(",",A4)-1),A4),"-",C4,"-",H4),""),"")</f>
        <v/>
      </c>
      <c r="M4" s="24" t="str">
        <f>IF(A4&lt;&gt;"",_xlfn.CONCAT("{",IF(ISERROR(FIND(",",A4))=FALSE,LEFT(A4,FIND(",",A4)-1),A4),", ",C4," #",H4,"}"),"")</f>
        <v>{Adamopoulos, 2025 #10969}</v>
      </c>
      <c r="N4" s="4" t="s">
        <v>945</v>
      </c>
      <c r="O4" s="15" t="str">
        <f>IF(J4="Yes",IF(P4&lt;&gt;"",HYPERLINK(_xlfn.CONCAT(VLOOKUP(P4,AE:AF,2,FALSE),"\",IF(ISERROR(FIND(",",A4))=FALSE,LEFT(A4,FIND(",",A4)-1),A4),"-",C4,"-",H4,".pdf"),"PDF"),""),"")</f>
        <v>PDF</v>
      </c>
      <c r="P4" s="8" t="s">
        <v>223</v>
      </c>
      <c r="Q4" s="3" t="s">
        <v>13</v>
      </c>
      <c r="R4" s="71" t="s">
        <v>239</v>
      </c>
      <c r="S4" s="4" t="s">
        <v>948</v>
      </c>
      <c r="T4" s="15" t="str">
        <f>IF(J4="Yes",IF(U4&lt;&gt;"",HYPERLINK(_xlfn.CONCAT(VLOOKUP(U4,AE:AF,2,FALSE),"\",IF(ISERROR(FIND(",",A4))=FALSE,LEFT(A4,FIND(",",A4)-1),A4),"-",C4,"-",H4,".pdf"),"PDF"),""),"")</f>
        <v>PDF</v>
      </c>
      <c r="U4" s="8" t="s">
        <v>247</v>
      </c>
      <c r="V4" s="3" t="s">
        <v>13</v>
      </c>
      <c r="W4" s="3" t="s">
        <v>239</v>
      </c>
      <c r="Y4" s="84" t="str">
        <f>IF(J4="Yes",IF(Q4="","",IF(Q4="Include",IF(V4="","Include",IF(V4="Exclude","Consensus required",IF(V4="Include","Include","Check required"))),IF(Q4="Exclude",IF(V4="","Check required",IF(V4="Exclude","Exclude",IF(V4="Include","Consensus required","Check required"))),"Check required"))),IF(L4="","","Find PDF"))</f>
        <v>Exclude</v>
      </c>
      <c r="Z4" s="26" t="str">
        <f>IF(Y4="Exclude",R4,"")</f>
        <v>1. No relevant outcomes</v>
      </c>
      <c r="AC4" t="s">
        <v>238</v>
      </c>
    </row>
    <row r="5" spans="1:32" x14ac:dyDescent="0.25">
      <c r="A5" s="21" t="s">
        <v>497</v>
      </c>
      <c r="B5" s="22" t="s">
        <v>498</v>
      </c>
      <c r="C5" s="22">
        <v>2022</v>
      </c>
      <c r="D5" s="22" t="s">
        <v>499</v>
      </c>
      <c r="E5" s="22">
        <v>8</v>
      </c>
      <c r="F5" s="22">
        <v>5</v>
      </c>
      <c r="G5" s="22" t="s">
        <v>500</v>
      </c>
      <c r="H5" s="22">
        <v>10903</v>
      </c>
      <c r="I5" s="22" t="s">
        <v>501</v>
      </c>
      <c r="J5" s="9" t="s">
        <v>468</v>
      </c>
      <c r="K5" s="15" t="str">
        <f>IF(LEFT(I5,2)="10",HYPERLINK(_xlfn.CONCAT("https://doi.org/",I5),"Link"),IF(I5="","",HYPERLINK(I5,"Link")))</f>
        <v>Link</v>
      </c>
      <c r="L5" s="16" t="str">
        <f>IF(A5&lt;&gt;"",IF(J5="No",_xlfn.CONCAT(IF(ISERROR(FIND(",",A5))=FALSE,LEFT(A5,FIND(",",A5)-1),A5),"-",C5,"-",H5),""),"")</f>
        <v/>
      </c>
      <c r="M5" s="24" t="str">
        <f>IF(A5&lt;&gt;"",_xlfn.CONCAT("{",IF(ISERROR(FIND(",",A5))=FALSE,LEFT(A5,FIND(",",A5)-1),A5),", ",C5," #",H5,"}"),"")</f>
        <v>{Adeyinka, 2022 #10903}</v>
      </c>
      <c r="N5" s="4" t="s">
        <v>945</v>
      </c>
      <c r="O5" s="15" t="str">
        <f>IF(J5="Yes",IF(P5&lt;&gt;"",HYPERLINK(_xlfn.CONCAT(VLOOKUP(P5,AE:AF,2,FALSE),"\",IF(ISERROR(FIND(",",A5))=FALSE,LEFT(A5,FIND(",",A5)-1),A5),"-",C5,"-",H5,".pdf"),"PDF"),""),"")</f>
        <v>PDF</v>
      </c>
      <c r="P5" s="8" t="s">
        <v>223</v>
      </c>
      <c r="Q5" s="3" t="s">
        <v>13</v>
      </c>
      <c r="R5" s="71" t="s">
        <v>239</v>
      </c>
      <c r="S5" s="4" t="s">
        <v>949</v>
      </c>
      <c r="T5" s="15" t="str">
        <f>IF(J5="Yes",IF(U5&lt;&gt;"",HYPERLINK(_xlfn.CONCAT(VLOOKUP(U5,AE:AF,2,FALSE),"\",IF(ISERROR(FIND(",",A5))=FALSE,LEFT(A5,FIND(",",A5)-1),A5),"-",C5,"-",H5,".pdf"),"PDF"),""),"")</f>
        <v>PDF</v>
      </c>
      <c r="U5" s="8" t="s">
        <v>247</v>
      </c>
      <c r="V5" s="3" t="s">
        <v>13</v>
      </c>
      <c r="W5" s="3" t="s">
        <v>239</v>
      </c>
      <c r="Y5" s="84" t="str">
        <f>IF(J5="Yes",IF(Q5="","",IF(Q5="Include",IF(V5="","Include",IF(V5="Exclude","Consensus required",IF(V5="Include","Include","Check required"))),IF(Q5="Exclude",IF(V5="","Check required",IF(V5="Exclude","Exclude",IF(V5="Include","Consensus required","Check required"))),"Check required"))),IF(L5="","","Find PDF"))</f>
        <v>Exclude</v>
      </c>
      <c r="Z5" s="26" t="str">
        <f>IF(Y5="Exclude",R5,"")</f>
        <v>1. No relevant outcomes</v>
      </c>
      <c r="AC5" t="s">
        <v>240</v>
      </c>
    </row>
    <row r="6" spans="1:32" x14ac:dyDescent="0.25">
      <c r="A6" s="21" t="s">
        <v>502</v>
      </c>
      <c r="B6" s="22" t="s">
        <v>503</v>
      </c>
      <c r="C6" s="22">
        <v>2025</v>
      </c>
      <c r="D6" s="22" t="s">
        <v>504</v>
      </c>
      <c r="E6" s="22">
        <v>14</v>
      </c>
      <c r="G6" s="22">
        <v>103407</v>
      </c>
      <c r="H6" s="22">
        <v>10923</v>
      </c>
      <c r="I6" s="22" t="s">
        <v>505</v>
      </c>
      <c r="J6" s="9" t="s">
        <v>468</v>
      </c>
      <c r="K6" s="15" t="str">
        <f>IF(LEFT(I6,2)="10",HYPERLINK(_xlfn.CONCAT("https://doi.org/",I6),"Link"),IF(I6="","",HYPERLINK(I6,"Link")))</f>
        <v>Link</v>
      </c>
      <c r="L6" s="16" t="str">
        <f>IF(A6&lt;&gt;"",IF(J6="No",_xlfn.CONCAT(IF(ISERROR(FIND(",",A6))=FALSE,LEFT(A6,FIND(",",A6)-1),A6),"-",C6,"-",H6),""),"")</f>
        <v/>
      </c>
      <c r="M6" s="24" t="str">
        <f>IF(A6&lt;&gt;"",_xlfn.CONCAT("{",IF(ISERROR(FIND(",",A6))=FALSE,LEFT(A6,FIND(",",A6)-1),A6),", ",C6," #",H6,"}"),"")</f>
        <v>{Agrawal, 2025 #10923}</v>
      </c>
      <c r="N6" s="4" t="s">
        <v>945</v>
      </c>
      <c r="O6" s="15" t="str">
        <f>IF(J6="Yes",IF(P6&lt;&gt;"",HYPERLINK(_xlfn.CONCAT(VLOOKUP(P6,AE:AF,2,FALSE),"\",IF(ISERROR(FIND(",",A6))=FALSE,LEFT(A6,FIND(",",A6)-1),A6),"-",C6,"-",H6,".pdf"),"PDF"),""),"")</f>
        <v>PDF</v>
      </c>
      <c r="P6" s="8" t="s">
        <v>223</v>
      </c>
      <c r="Q6" s="3" t="s">
        <v>13</v>
      </c>
      <c r="R6" s="71" t="s">
        <v>239</v>
      </c>
      <c r="S6" s="4" t="s">
        <v>952</v>
      </c>
      <c r="T6" s="15" t="str">
        <f>IF(J6="Yes",IF(U6&lt;&gt;"",HYPERLINK(_xlfn.CONCAT(VLOOKUP(U6,AE:AF,2,FALSE),"\",IF(ISERROR(FIND(",",A6))=FALSE,LEFT(A6,FIND(",",A6)-1),A6),"-",C6,"-",H6,".pdf"),"PDF"),""),"")</f>
        <v>PDF</v>
      </c>
      <c r="U6" s="8" t="s">
        <v>247</v>
      </c>
      <c r="V6" s="3" t="s">
        <v>13</v>
      </c>
      <c r="W6" s="3" t="s">
        <v>239</v>
      </c>
      <c r="Y6" s="84" t="str">
        <f>IF(J6="Yes",IF(Q6="","",IF(Q6="Include",IF(V6="","Include",IF(V6="Exclude","Consensus required",IF(V6="Include","Include","Check required"))),IF(Q6="Exclude",IF(V6="","Check required",IF(V6="Exclude","Exclude",IF(V6="Include","Consensus required","Check required"))),"Check required"))),IF(L6="","","Find PDF"))</f>
        <v>Exclude</v>
      </c>
      <c r="Z6" s="26" t="str">
        <f>IF(Y6="Exclude",R6,"")</f>
        <v>1. No relevant outcomes</v>
      </c>
      <c r="AC6" t="s">
        <v>241</v>
      </c>
    </row>
    <row r="7" spans="1:32" x14ac:dyDescent="0.25">
      <c r="A7" s="21" t="s">
        <v>307</v>
      </c>
      <c r="B7" s="22" t="s">
        <v>308</v>
      </c>
      <c r="C7" s="22">
        <v>2021</v>
      </c>
      <c r="D7" s="22" t="s">
        <v>309</v>
      </c>
      <c r="E7" s="22">
        <v>66</v>
      </c>
      <c r="F7" s="22">
        <v>3</v>
      </c>
      <c r="G7" s="22" t="s">
        <v>310</v>
      </c>
      <c r="H7" s="22">
        <v>10970</v>
      </c>
      <c r="I7" s="22" t="s">
        <v>311</v>
      </c>
      <c r="J7" s="9" t="s">
        <v>468</v>
      </c>
      <c r="K7" s="15" t="str">
        <f>IF(LEFT(I7,2)="10",HYPERLINK(_xlfn.CONCAT("https://doi.org/",I7),"Link"),IF(I7="","",HYPERLINK(I7,"Link")))</f>
        <v>Link</v>
      </c>
      <c r="L7" s="16" t="str">
        <f>IF(A7&lt;&gt;"",IF(J7="No",_xlfn.CONCAT(IF(ISERROR(FIND(",",A7))=FALSE,LEFT(A7,FIND(",",A7)-1),A7),"-",C7,"-",H7),""),"")</f>
        <v/>
      </c>
      <c r="M7" s="24" t="str">
        <f>IF(A7&lt;&gt;"",_xlfn.CONCAT("{",IF(ISERROR(FIND(",",A7))=FALSE,LEFT(A7,FIND(",",A7)-1),A7),", ",C7," #",H7,"}"),"")</f>
        <v>{Ahmad, 2021 #10970}</v>
      </c>
      <c r="N7" s="4" t="s">
        <v>945</v>
      </c>
      <c r="O7" s="15" t="str">
        <f>IF(J7="Yes",IF(P7&lt;&gt;"",HYPERLINK(_xlfn.CONCAT(VLOOKUP(P7,AE:AF,2,FALSE),"\",IF(ISERROR(FIND(",",A7))=FALSE,LEFT(A7,FIND(",",A7)-1),A7),"-",C7,"-",H7,".pdf"),"PDF"),""),"")</f>
        <v>PDF</v>
      </c>
      <c r="P7" s="8" t="s">
        <v>223</v>
      </c>
      <c r="Q7" s="3" t="s">
        <v>13</v>
      </c>
      <c r="R7" s="71" t="s">
        <v>239</v>
      </c>
      <c r="S7" s="4" t="s">
        <v>951</v>
      </c>
      <c r="T7" s="15" t="str">
        <f>IF(J7="Yes",IF(U7&lt;&gt;"",HYPERLINK(_xlfn.CONCAT(VLOOKUP(U7,AE:AF,2,FALSE),"\",IF(ISERROR(FIND(",",A7))=FALSE,LEFT(A7,FIND(",",A7)-1),A7),"-",C7,"-",H7,".pdf"),"PDF"),""),"")</f>
        <v>PDF</v>
      </c>
      <c r="U7" s="8" t="s">
        <v>247</v>
      </c>
      <c r="V7" s="3" t="s">
        <v>13</v>
      </c>
      <c r="W7" s="3" t="s">
        <v>239</v>
      </c>
      <c r="Y7" s="84" t="str">
        <f>IF(J7="Yes",IF(Q7="","",IF(Q7="Include",IF(V7="","Include",IF(V7="Exclude","Consensus required",IF(V7="Include","Include","Check required"))),IF(Q7="Exclude",IF(V7="","Check required",IF(V7="Exclude","Exclude",IF(V7="Include","Consensus required","Check required"))),"Check required"))),IF(L7="","","Find PDF"))</f>
        <v>Exclude</v>
      </c>
      <c r="Z7" s="26" t="str">
        <f>IF(Y7="Exclude",R7,"")</f>
        <v>1. No relevant outcomes</v>
      </c>
      <c r="AC7" t="s">
        <v>243</v>
      </c>
    </row>
    <row r="8" spans="1:32" x14ac:dyDescent="0.25">
      <c r="A8" s="21" t="s">
        <v>312</v>
      </c>
      <c r="B8" s="22" t="s">
        <v>313</v>
      </c>
      <c r="C8" s="22">
        <v>2022</v>
      </c>
      <c r="D8" s="22" t="s">
        <v>314</v>
      </c>
      <c r="E8" s="22">
        <v>36</v>
      </c>
      <c r="F8" s="22">
        <v>10</v>
      </c>
      <c r="G8" s="22" t="s">
        <v>315</v>
      </c>
      <c r="H8" s="22">
        <v>10962</v>
      </c>
      <c r="I8" s="22" t="s">
        <v>316</v>
      </c>
      <c r="J8" s="9" t="s">
        <v>468</v>
      </c>
      <c r="K8" s="15" t="str">
        <f>IF(LEFT(I8,2)="10",HYPERLINK(_xlfn.CONCAT("https://doi.org/",I8),"Link"),IF(I8="","",HYPERLINK(I8,"Link")))</f>
        <v>Link</v>
      </c>
      <c r="L8" s="16" t="str">
        <f>IF(A8&lt;&gt;"",IF(J8="No",_xlfn.CONCAT(IF(ISERROR(FIND(",",A8))=FALSE,LEFT(A8,FIND(",",A8)-1),A8),"-",C8,"-",H8),""),"")</f>
        <v/>
      </c>
      <c r="M8" s="24" t="str">
        <f>IF(A8&lt;&gt;"",_xlfn.CONCAT("{",IF(ISERROR(FIND(",",A8))=FALSE,LEFT(A8,FIND(",",A8)-1),A8),", ",C8," #",H8,"}"),"")</f>
        <v>{Ahmed, 2022 #10962}</v>
      </c>
      <c r="N8" s="4" t="s">
        <v>945</v>
      </c>
      <c r="O8" s="15" t="str">
        <f>IF(J8="Yes",IF(P8&lt;&gt;"",HYPERLINK(_xlfn.CONCAT(VLOOKUP(P8,AE:AF,2,FALSE),"\",IF(ISERROR(FIND(",",A8))=FALSE,LEFT(A8,FIND(",",A8)-1),A8),"-",C8,"-",H8,".pdf"),"PDF"),""),"")</f>
        <v>PDF</v>
      </c>
      <c r="P8" s="8" t="s">
        <v>223</v>
      </c>
      <c r="Q8" s="3" t="s">
        <v>13</v>
      </c>
      <c r="R8" s="71" t="s">
        <v>239</v>
      </c>
      <c r="S8" s="4" t="s">
        <v>950</v>
      </c>
      <c r="T8" s="15" t="str">
        <f>IF(J8="Yes",IF(U8&lt;&gt;"",HYPERLINK(_xlfn.CONCAT(VLOOKUP(U8,AE:AF,2,FALSE),"\",IF(ISERROR(FIND(",",A8))=FALSE,LEFT(A8,FIND(",",A8)-1),A8),"-",C8,"-",H8,".pdf"),"PDF"),""),"")</f>
        <v>PDF</v>
      </c>
      <c r="U8" s="8" t="s">
        <v>247</v>
      </c>
      <c r="V8" s="3" t="s">
        <v>13</v>
      </c>
      <c r="W8" s="3" t="s">
        <v>239</v>
      </c>
      <c r="Y8" s="84" t="str">
        <f>IF(J8="Yes",IF(Q8="","",IF(Q8="Include",IF(V8="","Include",IF(V8="Exclude","Consensus required",IF(V8="Include","Include","Check required"))),IF(Q8="Exclude",IF(V8="","Check required",IF(V8="Exclude","Exclude",IF(V8="Include","Consensus required","Check required"))),"Check required"))),IF(L8="","","Find PDF"))</f>
        <v>Exclude</v>
      </c>
      <c r="Z8" s="26" t="str">
        <f>IF(Y8="Exclude",R8,"")</f>
        <v>1. No relevant outcomes</v>
      </c>
      <c r="AC8" t="s">
        <v>964</v>
      </c>
    </row>
    <row r="9" spans="1:32" x14ac:dyDescent="0.25">
      <c r="A9" s="21" t="s">
        <v>317</v>
      </c>
      <c r="B9" s="22" t="s">
        <v>318</v>
      </c>
      <c r="C9" s="22">
        <v>2020</v>
      </c>
      <c r="D9" s="22" t="s">
        <v>319</v>
      </c>
      <c r="E9" s="22">
        <v>16</v>
      </c>
      <c r="F9" s="22">
        <v>8</v>
      </c>
      <c r="G9" s="22" t="s">
        <v>320</v>
      </c>
      <c r="H9" s="22">
        <v>10977</v>
      </c>
      <c r="I9" s="22" t="s">
        <v>321</v>
      </c>
      <c r="J9" s="9" t="s">
        <v>468</v>
      </c>
      <c r="K9" s="15" t="str">
        <f>IF(LEFT(I9,2)="10",HYPERLINK(_xlfn.CONCAT("https://doi.org/",I9),"Link"),IF(I9="","",HYPERLINK(I9,"Link")))</f>
        <v>Link</v>
      </c>
      <c r="L9" s="16" t="str">
        <f>IF(A9&lt;&gt;"",IF(J9="No",_xlfn.CONCAT(IF(ISERROR(FIND(",",A9))=FALSE,LEFT(A9,FIND(",",A9)-1),A9),"-",C9,"-",H9),""),"")</f>
        <v/>
      </c>
      <c r="M9" s="24" t="str">
        <f>IF(A9&lt;&gt;"",_xlfn.CONCAT("{",IF(ISERROR(FIND(",",A9))=FALSE,LEFT(A9,FIND(",",A9)-1),A9),", ",C9," #",H9,"}"),"")</f>
        <v>{Aiken, 2020 #10977}</v>
      </c>
      <c r="N9" s="4" t="s">
        <v>945</v>
      </c>
      <c r="O9" s="15" t="str">
        <f>IF(J9="Yes",IF(P9&lt;&gt;"",HYPERLINK(_xlfn.CONCAT(VLOOKUP(P9,AE:AF,2,FALSE),"\",IF(ISERROR(FIND(",",A9))=FALSE,LEFT(A9,FIND(",",A9)-1),A9),"-",C9,"-",H9,".pdf"),"PDF"),""),"")</f>
        <v>PDF</v>
      </c>
      <c r="P9" s="8" t="s">
        <v>223</v>
      </c>
      <c r="Q9" s="3" t="s">
        <v>13</v>
      </c>
      <c r="R9" s="71" t="s">
        <v>238</v>
      </c>
      <c r="S9" s="4" t="s">
        <v>953</v>
      </c>
      <c r="T9" s="15" t="str">
        <f>IF(J9="Yes",IF(U9&lt;&gt;"",HYPERLINK(_xlfn.CONCAT(VLOOKUP(U9,AE:AF,2,FALSE),"\",IF(ISERROR(FIND(",",A9))=FALSE,LEFT(A9,FIND(",",A9)-1),A9),"-",C9,"-",H9,".pdf"),"PDF"),""),"")</f>
        <v>PDF</v>
      </c>
      <c r="U9" s="8" t="s">
        <v>247</v>
      </c>
      <c r="V9" s="3" t="s">
        <v>13</v>
      </c>
      <c r="W9" s="3" t="s">
        <v>238</v>
      </c>
      <c r="Y9" s="84" t="str">
        <f>IF(J9="Yes",IF(Q9="","",IF(Q9="Include",IF(V9="","Include",IF(V9="Exclude","Consensus required",IF(V9="Include","Include","Check required"))),IF(Q9="Exclude",IF(V9="","Check required",IF(V9="Exclude","Exclude",IF(V9="Include","Consensus required","Check required"))),"Check required"))),IF(L9="","","Find PDF"))</f>
        <v>Exclude</v>
      </c>
      <c r="Z9" s="26" t="str">
        <f>IF(Y9="Exclude",R9,"")</f>
        <v>2. Wrong country</v>
      </c>
      <c r="AC9" s="46"/>
    </row>
    <row r="10" spans="1:32" x14ac:dyDescent="0.25">
      <c r="A10" s="21" t="s">
        <v>506</v>
      </c>
      <c r="B10" s="22" t="s">
        <v>507</v>
      </c>
      <c r="C10" s="22">
        <v>2022</v>
      </c>
      <c r="D10" s="22" t="s">
        <v>508</v>
      </c>
      <c r="E10" s="22">
        <v>2022</v>
      </c>
      <c r="G10" s="22">
        <v>8425798</v>
      </c>
      <c r="H10" s="22">
        <v>10938</v>
      </c>
      <c r="I10" s="22" t="s">
        <v>509</v>
      </c>
      <c r="J10" s="9" t="s">
        <v>468</v>
      </c>
      <c r="K10" s="15" t="str">
        <f>IF(LEFT(I10,2)="10",HYPERLINK(_xlfn.CONCAT("https://doi.org/",I10),"Link"),IF(I10="","",HYPERLINK(I10,"Link")))</f>
        <v>Link</v>
      </c>
      <c r="L10" s="16" t="str">
        <f>IF(A10&lt;&gt;"",IF(J10="No",_xlfn.CONCAT(IF(ISERROR(FIND(",",A10))=FALSE,LEFT(A10,FIND(",",A10)-1),A10),"-",C10,"-",H10),""),"")</f>
        <v/>
      </c>
      <c r="M10" s="24" t="str">
        <f>IF(A10&lt;&gt;"",_xlfn.CONCAT("{",IF(ISERROR(FIND(",",A10))=FALSE,LEFT(A10,FIND(",",A10)-1),A10),", ",C10," #",H10,"}"),"")</f>
        <v>{Al-Adhaileh, 2022 #10938}</v>
      </c>
      <c r="N10" s="4" t="s">
        <v>945</v>
      </c>
      <c r="O10" s="15" t="str">
        <f>IF(J10="Yes",IF(P10&lt;&gt;"",HYPERLINK(_xlfn.CONCAT(VLOOKUP(P10,AE:AF,2,FALSE),"\",IF(ISERROR(FIND(",",A10))=FALSE,LEFT(A10,FIND(",",A10)-1),A10),"-",C10,"-",H10,".pdf"),"PDF"),""),"")</f>
        <v>PDF</v>
      </c>
      <c r="P10" s="8" t="s">
        <v>223</v>
      </c>
      <c r="Q10" s="3" t="s">
        <v>13</v>
      </c>
      <c r="R10" s="71" t="s">
        <v>239</v>
      </c>
      <c r="S10" s="4" t="s">
        <v>954</v>
      </c>
      <c r="T10" s="15" t="str">
        <f>IF(J10="Yes",IF(U10&lt;&gt;"",HYPERLINK(_xlfn.CONCAT(VLOOKUP(U10,AE:AF,2,FALSE),"\",IF(ISERROR(FIND(",",A10))=FALSE,LEFT(A10,FIND(",",A10)-1),A10),"-",C10,"-",H10,".pdf"),"PDF"),""),"")</f>
        <v>PDF</v>
      </c>
      <c r="U10" s="8" t="s">
        <v>247</v>
      </c>
      <c r="V10" s="3" t="s">
        <v>13</v>
      </c>
      <c r="W10" s="3" t="s">
        <v>239</v>
      </c>
      <c r="Y10" s="84" t="str">
        <f>IF(J10="Yes",IF(Q10="","",IF(Q10="Include",IF(V10="","Include",IF(V10="Exclude","Consensus required",IF(V10="Include","Include","Check required"))),IF(Q10="Exclude",IF(V10="","Check required",IF(V10="Exclude","Exclude",IF(V10="Include","Consensus required","Check required"))),"Check required"))),IF(L10="","","Find PDF"))</f>
        <v>Exclude</v>
      </c>
      <c r="Z10" s="26" t="str">
        <f>IF(Y10="Exclude",R10,"")</f>
        <v>1. No relevant outcomes</v>
      </c>
    </row>
    <row r="11" spans="1:32" x14ac:dyDescent="0.25">
      <c r="A11" s="21" t="s">
        <v>510</v>
      </c>
      <c r="B11" s="22" t="s">
        <v>511</v>
      </c>
      <c r="C11" s="22">
        <v>2022</v>
      </c>
      <c r="D11" s="22" t="s">
        <v>512</v>
      </c>
      <c r="E11" s="22">
        <v>10</v>
      </c>
      <c r="G11" s="22">
        <v>900075</v>
      </c>
      <c r="H11" s="22">
        <v>10980</v>
      </c>
      <c r="I11" s="22" t="s">
        <v>513</v>
      </c>
      <c r="J11" s="9" t="s">
        <v>468</v>
      </c>
      <c r="K11" s="15" t="str">
        <f>IF(LEFT(I11,2)="10",HYPERLINK(_xlfn.CONCAT("https://doi.org/",I11),"Link"),IF(I11="","",HYPERLINK(I11,"Link")))</f>
        <v>Link</v>
      </c>
      <c r="L11" s="16" t="str">
        <f>IF(A11&lt;&gt;"",IF(J11="No",_xlfn.CONCAT(IF(ISERROR(FIND(",",A11))=FALSE,LEFT(A11,FIND(",",A11)-1),A11),"-",C11,"-",H11),""),"")</f>
        <v/>
      </c>
      <c r="M11" s="24" t="str">
        <f>IF(A11&lt;&gt;"",_xlfn.CONCAT("{",IF(ISERROR(FIND(",",A11))=FALSE,LEFT(A11,FIND(",",A11)-1),A11),", ",C11," #",H11,"}"),"")</f>
        <v>{Al-Ahmadi, 2022 #10980}</v>
      </c>
      <c r="N11" s="4" t="s">
        <v>945</v>
      </c>
      <c r="O11" s="15" t="str">
        <f>IF(J11="Yes",IF(P11&lt;&gt;"",HYPERLINK(_xlfn.CONCAT(VLOOKUP(P11,AE:AF,2,FALSE),"\",IF(ISERROR(FIND(",",A11))=FALSE,LEFT(A11,FIND(",",A11)-1),A11),"-",C11,"-",H11,".pdf"),"PDF"),""),"")</f>
        <v>PDF</v>
      </c>
      <c r="P11" s="8" t="s">
        <v>223</v>
      </c>
      <c r="Q11" s="3" t="s">
        <v>13</v>
      </c>
      <c r="R11" s="71" t="s">
        <v>239</v>
      </c>
      <c r="S11" s="4" t="s">
        <v>955</v>
      </c>
      <c r="T11" s="15" t="str">
        <f>IF(J11="Yes",IF(U11&lt;&gt;"",HYPERLINK(_xlfn.CONCAT(VLOOKUP(U11,AE:AF,2,FALSE),"\",IF(ISERROR(FIND(",",A11))=FALSE,LEFT(A11,FIND(",",A11)-1),A11),"-",C11,"-",H11,".pdf"),"PDF"),""),"")</f>
        <v>PDF</v>
      </c>
      <c r="U11" s="8" t="s">
        <v>247</v>
      </c>
      <c r="V11" s="3" t="s">
        <v>13</v>
      </c>
      <c r="W11" s="3" t="s">
        <v>239</v>
      </c>
      <c r="Y11" s="84" t="str">
        <f>IF(J11="Yes",IF(Q11="","",IF(Q11="Include",IF(V11="","Include",IF(V11="Exclude","Consensus required",IF(V11="Include","Include","Check required"))),IF(Q11="Exclude",IF(V11="","Check required",IF(V11="Exclude","Exclude",IF(V11="Include","Consensus required","Check required"))),"Check required"))),IF(L11="","","Find PDF"))</f>
        <v>Exclude</v>
      </c>
      <c r="Z11" s="26" t="str">
        <f>IF(Y11="Exclude",R11,"")</f>
        <v>1. No relevant outcomes</v>
      </c>
      <c r="AC11" s="46"/>
    </row>
    <row r="12" spans="1:32" x14ac:dyDescent="0.25">
      <c r="A12" s="21" t="s">
        <v>514</v>
      </c>
      <c r="B12" s="22" t="s">
        <v>515</v>
      </c>
      <c r="C12" s="22">
        <v>2021</v>
      </c>
      <c r="D12" s="22" t="s">
        <v>516</v>
      </c>
      <c r="E12" s="22">
        <v>1</v>
      </c>
      <c r="G12" s="45">
        <v>43800</v>
      </c>
      <c r="H12" s="22">
        <v>10983</v>
      </c>
      <c r="I12" s="22" t="s">
        <v>517</v>
      </c>
      <c r="J12" s="9" t="s">
        <v>468</v>
      </c>
      <c r="K12" s="15" t="str">
        <f>IF(LEFT(I12,2)="10",HYPERLINK(_xlfn.CONCAT("https://doi.org/",I12),"Link"),IF(I12="","",HYPERLINK(I12,"Link")))</f>
        <v>Link</v>
      </c>
      <c r="L12" s="16" t="str">
        <f>IF(A12&lt;&gt;"",IF(J12="No",_xlfn.CONCAT(IF(ISERROR(FIND(",",A12))=FALSE,LEFT(A12,FIND(",",A12)-1),A12),"-",C12,"-",H12),""),"")</f>
        <v/>
      </c>
      <c r="M12" s="24" t="str">
        <f>IF(A12&lt;&gt;"",_xlfn.CONCAT("{",IF(ISERROR(FIND(",",A12))=FALSE,LEFT(A12,FIND(",",A12)-1),A12),", ",C12," #",H12,"}"),"")</f>
        <v>{AlFattani, 2021 #10983}</v>
      </c>
      <c r="N12" s="4" t="s">
        <v>945</v>
      </c>
      <c r="O12" s="15" t="str">
        <f>IF(J12="Yes",IF(P12&lt;&gt;"",HYPERLINK(_xlfn.CONCAT(VLOOKUP(P12,AE:AF,2,FALSE),"\",IF(ISERROR(FIND(",",A12))=FALSE,LEFT(A12,FIND(",",A12)-1),A12),"-",C12,"-",H12,".pdf"),"PDF"),""),"")</f>
        <v>PDF</v>
      </c>
      <c r="P12" s="8" t="s">
        <v>223</v>
      </c>
      <c r="Q12" s="3" t="s">
        <v>13</v>
      </c>
      <c r="R12" s="71" t="s">
        <v>240</v>
      </c>
      <c r="S12" s="4" t="s">
        <v>965</v>
      </c>
      <c r="T12" s="15" t="str">
        <f>IF(J12="Yes",IF(U12&lt;&gt;"",HYPERLINK(_xlfn.CONCAT(VLOOKUP(U12,AE:AF,2,FALSE),"\",IF(ISERROR(FIND(",",A12))=FALSE,LEFT(A12,FIND(",",A12)-1),A12),"-",C12,"-",H12,".pdf"),"PDF"),""),"")</f>
        <v>PDF</v>
      </c>
      <c r="U12" s="8" t="s">
        <v>247</v>
      </c>
      <c r="V12" s="3" t="s">
        <v>13</v>
      </c>
      <c r="W12" s="3" t="s">
        <v>239</v>
      </c>
      <c r="X12" s="12" t="s">
        <v>981</v>
      </c>
      <c r="Y12" s="84" t="str">
        <f>IF(J12="Yes",IF(Q12="","",IF(Q12="Include",IF(V12="","Include",IF(V12="Exclude","Consensus required",IF(V12="Include","Include","Check required"))),IF(Q12="Exclude",IF(V12="","Check required",IF(V12="Exclude","Exclude",IF(V12="Include","Consensus required","Check required"))),"Check required"))),IF(L12="","","Find PDF"))</f>
        <v>Exclude</v>
      </c>
      <c r="Z12" s="26" t="str">
        <f>IF(Y12="Exclude",R12,"")</f>
        <v>3. Wrong intervention</v>
      </c>
    </row>
    <row r="13" spans="1:32" x14ac:dyDescent="0.25">
      <c r="A13" s="21" t="s">
        <v>518</v>
      </c>
      <c r="B13" s="22" t="s">
        <v>519</v>
      </c>
      <c r="C13" s="22">
        <v>2024</v>
      </c>
      <c r="D13" s="22" t="s">
        <v>481</v>
      </c>
      <c r="E13" s="22">
        <v>34</v>
      </c>
      <c r="F13" s="22" t="s">
        <v>482</v>
      </c>
      <c r="H13" s="22">
        <v>10922</v>
      </c>
      <c r="I13" s="22" t="s">
        <v>520</v>
      </c>
      <c r="J13" s="9" t="s">
        <v>468</v>
      </c>
      <c r="K13" s="15" t="str">
        <f>IF(LEFT(I13,2)="10",HYPERLINK(_xlfn.CONCAT("https://doi.org/",I13),"Link"),IF(I13="","",HYPERLINK(I13,"Link")))</f>
        <v>Link</v>
      </c>
      <c r="L13" s="16" t="str">
        <f>IF(A13&lt;&gt;"",IF(J13="No",_xlfn.CONCAT(IF(ISERROR(FIND(",",A13))=FALSE,LEFT(A13,FIND(",",A13)-1),A13),"-",C13,"-",H13),""),"")</f>
        <v/>
      </c>
      <c r="M13" s="24" t="str">
        <f>IF(A13&lt;&gt;"",_xlfn.CONCAT("{",IF(ISERROR(FIND(",",A13))=FALSE,LEFT(A13,FIND(",",A13)-1),A13),", ",C13," #",H13,"}"),"")</f>
        <v>{Aloise, 2024 #10922}</v>
      </c>
      <c r="N13" s="4" t="s">
        <v>945</v>
      </c>
      <c r="O13" s="15" t="str">
        <f>IF(J13="Yes",IF(P13&lt;&gt;"",HYPERLINK(_xlfn.CONCAT(VLOOKUP(P13,AE:AF,2,FALSE),"\",IF(ISERROR(FIND(",",A13))=FALSE,LEFT(A13,FIND(",",A13)-1),A13),"-",C13,"-",H13,".pdf"),"PDF"),""),"")</f>
        <v>PDF</v>
      </c>
      <c r="P13" s="8" t="s">
        <v>223</v>
      </c>
      <c r="Q13" s="3" t="s">
        <v>13</v>
      </c>
      <c r="R13" s="71" t="s">
        <v>239</v>
      </c>
      <c r="S13" s="4" t="s">
        <v>956</v>
      </c>
      <c r="T13" s="15" t="str">
        <f>IF(J13="Yes",IF(U13&lt;&gt;"",HYPERLINK(_xlfn.CONCAT(VLOOKUP(U13,AE:AF,2,FALSE),"\",IF(ISERROR(FIND(",",A13))=FALSE,LEFT(A13,FIND(",",A13)-1),A13),"-",C13,"-",H13,".pdf"),"PDF"),""),"")</f>
        <v>PDF</v>
      </c>
      <c r="U13" s="8" t="s">
        <v>247</v>
      </c>
      <c r="V13" s="3" t="s">
        <v>13</v>
      </c>
      <c r="W13" s="3" t="s">
        <v>239</v>
      </c>
      <c r="Y13" s="84" t="str">
        <f>IF(J13="Yes",IF(Q13="","",IF(Q13="Include",IF(V13="","Include",IF(V13="Exclude","Consensus required",IF(V13="Include","Include","Check required"))),IF(Q13="Exclude",IF(V13="","Check required",IF(V13="Exclude","Exclude",IF(V13="Include","Consensus required","Check required"))),"Check required"))),IF(L13="","","Find PDF"))</f>
        <v>Exclude</v>
      </c>
      <c r="Z13" s="26" t="str">
        <f>IF(Y13="Exclude",R13,"")</f>
        <v>1. No relevant outcomes</v>
      </c>
      <c r="AC13" s="46"/>
    </row>
    <row r="14" spans="1:32" x14ac:dyDescent="0.25">
      <c r="A14" s="21" t="s">
        <v>521</v>
      </c>
      <c r="B14" s="22" t="s">
        <v>522</v>
      </c>
      <c r="C14" s="22">
        <v>2020</v>
      </c>
      <c r="D14" s="22" t="s">
        <v>523</v>
      </c>
      <c r="E14" s="22">
        <v>13</v>
      </c>
      <c r="F14" s="22">
        <v>7</v>
      </c>
      <c r="G14" s="22" t="s">
        <v>524</v>
      </c>
      <c r="H14" s="22">
        <v>10933</v>
      </c>
      <c r="I14" s="22" t="s">
        <v>525</v>
      </c>
      <c r="J14" s="9" t="s">
        <v>468</v>
      </c>
      <c r="K14" s="15" t="str">
        <f>IF(LEFT(I14,2)="10",HYPERLINK(_xlfn.CONCAT("https://doi.org/",I14),"Link"),IF(I14="","",HYPERLINK(I14,"Link")))</f>
        <v>Link</v>
      </c>
      <c r="L14" s="16" t="str">
        <f>IF(A14&lt;&gt;"",IF(J14="No",_xlfn.CONCAT(IF(ISERROR(FIND(",",A14))=FALSE,LEFT(A14,FIND(",",A14)-1),A14),"-",C14,"-",H14),""),"")</f>
        <v/>
      </c>
      <c r="M14" s="24" t="str">
        <f>IF(A14&lt;&gt;"",_xlfn.CONCAT("{",IF(ISERROR(FIND(",",A14))=FALSE,LEFT(A14,FIND(",",A14)-1),A14),", ",C14," #",H14,"}"),"")</f>
        <v>{Alzahrani, 2020 #10933}</v>
      </c>
      <c r="N14" s="4" t="s">
        <v>945</v>
      </c>
      <c r="O14" s="15" t="str">
        <f>IF(J14="Yes",IF(P14&lt;&gt;"",HYPERLINK(_xlfn.CONCAT(VLOOKUP(P14,AE:AF,2,FALSE),"\",IF(ISERROR(FIND(",",A14))=FALSE,LEFT(A14,FIND(",",A14)-1),A14),"-",C14,"-",H14,".pdf"),"PDF"),""),"")</f>
        <v>PDF</v>
      </c>
      <c r="P14" s="8" t="s">
        <v>223</v>
      </c>
      <c r="Q14" s="3" t="s">
        <v>13</v>
      </c>
      <c r="R14" s="71" t="s">
        <v>239</v>
      </c>
      <c r="S14" s="4" t="s">
        <v>951</v>
      </c>
      <c r="T14" s="15" t="str">
        <f>IF(J14="Yes",IF(U14&lt;&gt;"",HYPERLINK(_xlfn.CONCAT(VLOOKUP(U14,AE:AF,2,FALSE),"\",IF(ISERROR(FIND(",",A14))=FALSE,LEFT(A14,FIND(",",A14)-1),A14),"-",C14,"-",H14,".pdf"),"PDF"),""),"")</f>
        <v>PDF</v>
      </c>
      <c r="U14" s="8" t="s">
        <v>247</v>
      </c>
      <c r="V14" s="3" t="s">
        <v>13</v>
      </c>
      <c r="W14" s="3" t="s">
        <v>239</v>
      </c>
      <c r="Y14" s="84" t="str">
        <f>IF(J14="Yes",IF(Q14="","",IF(Q14="Include",IF(V14="","Include",IF(V14="Exclude","Consensus required",IF(V14="Include","Include","Check required"))),IF(Q14="Exclude",IF(V14="","Check required",IF(V14="Exclude","Exclude",IF(V14="Include","Consensus required","Check required"))),"Check required"))),IF(L14="","","Find PDF"))</f>
        <v>Exclude</v>
      </c>
      <c r="Z14" s="26" t="str">
        <f>IF(Y14="Exclude",R14,"")</f>
        <v>1. No relevant outcomes</v>
      </c>
    </row>
    <row r="15" spans="1:32" x14ac:dyDescent="0.25">
      <c r="A15" s="21" t="s">
        <v>322</v>
      </c>
      <c r="B15" s="22" t="s">
        <v>323</v>
      </c>
      <c r="C15" s="22">
        <v>2023</v>
      </c>
      <c r="D15" s="22" t="s">
        <v>324</v>
      </c>
      <c r="E15" s="22">
        <v>23</v>
      </c>
      <c r="F15" s="22">
        <v>1</v>
      </c>
      <c r="G15" s="22">
        <v>1788</v>
      </c>
      <c r="H15" s="22">
        <v>10956</v>
      </c>
      <c r="I15" s="22" t="s">
        <v>325</v>
      </c>
      <c r="J15" s="9" t="s">
        <v>468</v>
      </c>
      <c r="K15" s="15" t="str">
        <f>IF(LEFT(I15,2)="10",HYPERLINK(_xlfn.CONCAT("https://doi.org/",I15),"Link"),IF(I15="","",HYPERLINK(I15,"Link")))</f>
        <v>Link</v>
      </c>
      <c r="L15" s="16" t="str">
        <f>IF(A15&lt;&gt;"",IF(J15="No",_xlfn.CONCAT(IF(ISERROR(FIND(",",A15))=FALSE,LEFT(A15,FIND(",",A15)-1),A15),"-",C15,"-",H15),""),"")</f>
        <v/>
      </c>
      <c r="M15" s="24" t="str">
        <f>IF(A15&lt;&gt;"",_xlfn.CONCAT("{",IF(ISERROR(FIND(",",A15))=FALSE,LEFT(A15,FIND(",",A15)-1),A15),", ",C15," #",H15,"}"),"")</f>
        <v>{Amendolara, 2023 #10956}</v>
      </c>
      <c r="N15" s="4" t="s">
        <v>945</v>
      </c>
      <c r="O15" s="15" t="str">
        <f>IF(J15="Yes",IF(P15&lt;&gt;"",HYPERLINK(_xlfn.CONCAT(VLOOKUP(P15,AE:AF,2,FALSE),"\",IF(ISERROR(FIND(",",A15))=FALSE,LEFT(A15,FIND(",",A15)-1),A15),"-",C15,"-",H15,".pdf"),"PDF"),""),"")</f>
        <v>PDF</v>
      </c>
      <c r="P15" s="8" t="s">
        <v>223</v>
      </c>
      <c r="Q15" s="3" t="s">
        <v>13</v>
      </c>
      <c r="R15" s="71" t="s">
        <v>239</v>
      </c>
      <c r="S15" s="4" t="s">
        <v>957</v>
      </c>
      <c r="T15" s="15" t="str">
        <f>IF(J15="Yes",IF(U15&lt;&gt;"",HYPERLINK(_xlfn.CONCAT(VLOOKUP(U15,AE:AF,2,FALSE),"\",IF(ISERROR(FIND(",",A15))=FALSE,LEFT(A15,FIND(",",A15)-1),A15),"-",C15,"-",H15,".pdf"),"PDF"),""),"")</f>
        <v>PDF</v>
      </c>
      <c r="U15" s="8" t="s">
        <v>247</v>
      </c>
      <c r="V15" s="3" t="s">
        <v>13</v>
      </c>
      <c r="W15" s="3" t="s">
        <v>239</v>
      </c>
      <c r="Y15" s="84" t="str">
        <f>IF(J15="Yes",IF(Q15="","",IF(Q15="Include",IF(V15="","Include",IF(V15="Exclude","Consensus required",IF(V15="Include","Include","Check required"))),IF(Q15="Exclude",IF(V15="","Check required",IF(V15="Exclude","Exclude",IF(V15="Include","Consensus required","Check required"))),"Check required"))),IF(L15="","","Find PDF"))</f>
        <v>Exclude</v>
      </c>
      <c r="Z15" s="26" t="str">
        <f>IF(Y15="Exclude",R15,"")</f>
        <v>1. No relevant outcomes</v>
      </c>
    </row>
    <row r="16" spans="1:32" x14ac:dyDescent="0.25">
      <c r="A16" s="21" t="s">
        <v>526</v>
      </c>
      <c r="B16" s="22" t="s">
        <v>527</v>
      </c>
      <c r="C16" s="22">
        <v>2024</v>
      </c>
      <c r="D16" s="22" t="s">
        <v>528</v>
      </c>
      <c r="E16" s="22">
        <v>31</v>
      </c>
      <c r="F16" s="22">
        <v>10</v>
      </c>
      <c r="G16" s="22" t="s">
        <v>529</v>
      </c>
      <c r="H16" s="22">
        <v>10957</v>
      </c>
      <c r="I16" s="22" t="s">
        <v>530</v>
      </c>
      <c r="J16" s="9" t="s">
        <v>468</v>
      </c>
      <c r="K16" s="15" t="str">
        <f>IF(LEFT(I16,2)="10",HYPERLINK(_xlfn.CONCAT("https://doi.org/",I16),"Link"),IF(I16="","",HYPERLINK(I16,"Link")))</f>
        <v>Link</v>
      </c>
      <c r="L16" s="16" t="str">
        <f>IF(A16&lt;&gt;"",IF(J16="No",_xlfn.CONCAT(IF(ISERROR(FIND(",",A16))=FALSE,LEFT(A16,FIND(",",A16)-1),A16),"-",C16,"-",H16),""),"")</f>
        <v/>
      </c>
      <c r="M16" s="24" t="str">
        <f>IF(A16&lt;&gt;"",_xlfn.CONCAT("{",IF(ISERROR(FIND(",",A16))=FALSE,LEFT(A16,FIND(",",A16)-1),A16),", ",C16," #",H16,"}"),"")</f>
        <v>{Ancona, 2024 #10957}</v>
      </c>
      <c r="N16" s="4" t="s">
        <v>945</v>
      </c>
      <c r="O16" s="15" t="str">
        <f>IF(J16="Yes",IF(P16&lt;&gt;"",HYPERLINK(_xlfn.CONCAT(VLOOKUP(P16,AE:AF,2,FALSE),"\",IF(ISERROR(FIND(",",A16))=FALSE,LEFT(A16,FIND(",",A16)-1),A16),"-",C16,"-",H16,".pdf"),"PDF"),""),"")</f>
        <v>PDF</v>
      </c>
      <c r="P16" s="8" t="s">
        <v>223</v>
      </c>
      <c r="Q16" s="3" t="s">
        <v>13</v>
      </c>
      <c r="R16" s="71" t="s">
        <v>239</v>
      </c>
      <c r="S16" s="4" t="s">
        <v>958</v>
      </c>
      <c r="T16" s="15" t="str">
        <f>IF(J16="Yes",IF(U16&lt;&gt;"",HYPERLINK(_xlfn.CONCAT(VLOOKUP(U16,AE:AF,2,FALSE),"\",IF(ISERROR(FIND(",",A16))=FALSE,LEFT(A16,FIND(",",A16)-1),A16),"-",C16,"-",H16,".pdf"),"PDF"),""),"")</f>
        <v>PDF</v>
      </c>
      <c r="U16" s="8" t="s">
        <v>247</v>
      </c>
      <c r="V16" s="3" t="s">
        <v>13</v>
      </c>
      <c r="W16" s="3" t="s">
        <v>239</v>
      </c>
      <c r="Y16" s="84" t="str">
        <f>IF(J16="Yes",IF(Q16="","",IF(Q16="Include",IF(V16="","Include",IF(V16="Exclude","Consensus required",IF(V16="Include","Include","Check required"))),IF(Q16="Exclude",IF(V16="","Check required",IF(V16="Exclude","Exclude",IF(V16="Include","Consensus required","Check required"))),"Check required"))),IF(L16="","","Find PDF"))</f>
        <v>Exclude</v>
      </c>
      <c r="Z16" s="26" t="str">
        <f>IF(Y16="Exclude",R16,"")</f>
        <v>1. No relevant outcomes</v>
      </c>
    </row>
    <row r="17" spans="1:26" x14ac:dyDescent="0.25">
      <c r="A17" s="21" t="s">
        <v>326</v>
      </c>
      <c r="B17" s="22" t="s">
        <v>327</v>
      </c>
      <c r="C17" s="22">
        <v>2025</v>
      </c>
      <c r="D17" s="22" t="s">
        <v>328</v>
      </c>
      <c r="E17" s="22">
        <v>2</v>
      </c>
      <c r="F17" s="22">
        <v>1</v>
      </c>
      <c r="G17" s="22">
        <v>19</v>
      </c>
      <c r="H17" s="22">
        <v>10936</v>
      </c>
      <c r="I17" s="22" t="s">
        <v>329</v>
      </c>
      <c r="J17" s="9" t="s">
        <v>468</v>
      </c>
      <c r="K17" s="15" t="str">
        <f>IF(LEFT(I17,2)="10",HYPERLINK(_xlfn.CONCAT("https://doi.org/",I17),"Link"),IF(I17="","",HYPERLINK(I17,"Link")))</f>
        <v>Link</v>
      </c>
      <c r="L17" s="16" t="str">
        <f>IF(A17&lt;&gt;"",IF(J17="No",_xlfn.CONCAT(IF(ISERROR(FIND(",",A17))=FALSE,LEFT(A17,FIND(",",A17)-1),A17),"-",C17,"-",H17),""),"")</f>
        <v/>
      </c>
      <c r="M17" s="24" t="str">
        <f>IF(A17&lt;&gt;"",_xlfn.CONCAT("{",IF(ISERROR(FIND(",",A17))=FALSE,LEFT(A17,FIND(",",A17)-1),A17),", ",C17," #",H17,"}"),"")</f>
        <v>{Anibal, 2025 #10936}</v>
      </c>
      <c r="N17" s="4" t="s">
        <v>945</v>
      </c>
      <c r="O17" s="15" t="str">
        <f>IF(J17="Yes",IF(P17&lt;&gt;"",HYPERLINK(_xlfn.CONCAT(VLOOKUP(P17,AE:AF,2,FALSE),"\",IF(ISERROR(FIND(",",A17))=FALSE,LEFT(A17,FIND(",",A17)-1),A17),"-",C17,"-",H17,".pdf"),"PDF"),""),"")</f>
        <v>PDF</v>
      </c>
      <c r="P17" s="8" t="s">
        <v>223</v>
      </c>
      <c r="Q17" s="3" t="s">
        <v>13</v>
      </c>
      <c r="R17" s="71" t="s">
        <v>239</v>
      </c>
      <c r="S17" s="4" t="s">
        <v>959</v>
      </c>
      <c r="T17" s="15" t="str">
        <f>IF(J17="Yes",IF(U17&lt;&gt;"",HYPERLINK(_xlfn.CONCAT(VLOOKUP(U17,AE:AF,2,FALSE),"\",IF(ISERROR(FIND(",",A17))=FALSE,LEFT(A17,FIND(",",A17)-1),A17),"-",C17,"-",H17,".pdf"),"PDF"),""),"")</f>
        <v>PDF</v>
      </c>
      <c r="U17" s="8" t="s">
        <v>247</v>
      </c>
      <c r="V17" s="3" t="s">
        <v>13</v>
      </c>
      <c r="W17" s="3" t="s">
        <v>239</v>
      </c>
      <c r="Y17" s="84" t="str">
        <f>IF(J17="Yes",IF(Q17="","",IF(Q17="Include",IF(V17="","Include",IF(V17="Exclude","Consensus required",IF(V17="Include","Include","Check required"))),IF(Q17="Exclude",IF(V17="","Check required",IF(V17="Exclude","Exclude",IF(V17="Include","Consensus required","Check required"))),"Check required"))),IF(L17="","","Find PDF"))</f>
        <v>Exclude</v>
      </c>
      <c r="Z17" s="26" t="str">
        <f>IF(Y17="Exclude",R17,"")</f>
        <v>1. No relevant outcomes</v>
      </c>
    </row>
    <row r="18" spans="1:26" x14ac:dyDescent="0.25">
      <c r="A18" s="21" t="s">
        <v>531</v>
      </c>
      <c r="B18" s="22" t="s">
        <v>532</v>
      </c>
      <c r="C18" s="22">
        <v>2023</v>
      </c>
      <c r="D18" s="22" t="s">
        <v>533</v>
      </c>
      <c r="E18" s="22">
        <v>11</v>
      </c>
      <c r="F18" s="22">
        <v>7</v>
      </c>
      <c r="H18" s="22">
        <v>10880</v>
      </c>
      <c r="I18" s="22" t="s">
        <v>534</v>
      </c>
      <c r="J18" s="9" t="s">
        <v>468</v>
      </c>
      <c r="K18" s="15" t="str">
        <f>IF(LEFT(I18,2)="10",HYPERLINK(_xlfn.CONCAT("https://doi.org/",I18),"Link"),IF(I18="","",HYPERLINK(I18,"Link")))</f>
        <v>Link</v>
      </c>
      <c r="L18" s="16" t="str">
        <f>IF(A18&lt;&gt;"",IF(J18="No",_xlfn.CONCAT(IF(ISERROR(FIND(",",A18))=FALSE,LEFT(A18,FIND(",",A18)-1),A18),"-",C18,"-",H18),""),"")</f>
        <v/>
      </c>
      <c r="M18" s="24" t="str">
        <f>IF(A18&lt;&gt;"",_xlfn.CONCAT("{",IF(ISERROR(FIND(",",A18))=FALSE,LEFT(A18,FIND(",",A18)-1),A18),", ",C18," #",H18,"}"),"")</f>
        <v>{Anjaria, 2023 #10880}</v>
      </c>
      <c r="N18" s="4" t="s">
        <v>945</v>
      </c>
      <c r="O18" s="15" t="str">
        <f>IF(J18="Yes",IF(P18&lt;&gt;"",HYPERLINK(_xlfn.CONCAT(VLOOKUP(P18,AE:AF,2,FALSE),"\",IF(ISERROR(FIND(",",A18))=FALSE,LEFT(A18,FIND(",",A18)-1),A18),"-",C18,"-",H18,".pdf"),"PDF"),""),"")</f>
        <v>PDF</v>
      </c>
      <c r="P18" s="8" t="s">
        <v>223</v>
      </c>
      <c r="Q18" s="3" t="s">
        <v>13</v>
      </c>
      <c r="R18" s="71" t="s">
        <v>243</v>
      </c>
      <c r="S18" s="4" t="s">
        <v>960</v>
      </c>
      <c r="T18" s="15" t="str">
        <f>IF(J18="Yes",IF(U18&lt;&gt;"",HYPERLINK(_xlfn.CONCAT(VLOOKUP(U18,AE:AF,2,FALSE),"\",IF(ISERROR(FIND(",",A18))=FALSE,LEFT(A18,FIND(",",A18)-1),A18),"-",C18,"-",H18,".pdf"),"PDF"),""),"")</f>
        <v>PDF</v>
      </c>
      <c r="U18" s="8" t="s">
        <v>247</v>
      </c>
      <c r="V18" s="3" t="s">
        <v>13</v>
      </c>
      <c r="W18" s="3" t="s">
        <v>243</v>
      </c>
      <c r="Y18" s="84" t="str">
        <f>IF(J18="Yes",IF(Q18="","",IF(Q18="Include",IF(V18="","Include",IF(V18="Exclude","Consensus required",IF(V18="Include","Include","Check required"))),IF(Q18="Exclude",IF(V18="","Check required",IF(V18="Exclude","Exclude",IF(V18="Include","Consensus required","Check required"))),"Check required"))),IF(L18="","","Find PDF"))</f>
        <v>Exclude</v>
      </c>
      <c r="Z18" s="26" t="str">
        <f>IF(Y18="Exclude",R18,"")</f>
        <v>5. Wrong study design</v>
      </c>
    </row>
    <row r="19" spans="1:26" x14ac:dyDescent="0.25">
      <c r="A19" s="21" t="s">
        <v>535</v>
      </c>
      <c r="B19" s="22" t="s">
        <v>536</v>
      </c>
      <c r="C19" s="22">
        <v>2022</v>
      </c>
      <c r="D19" s="22" t="s">
        <v>512</v>
      </c>
      <c r="E19" s="22">
        <v>10</v>
      </c>
      <c r="G19" s="22">
        <v>911336</v>
      </c>
      <c r="H19" s="22">
        <v>10937</v>
      </c>
      <c r="I19" s="22" t="s">
        <v>537</v>
      </c>
      <c r="J19" s="9" t="s">
        <v>468</v>
      </c>
      <c r="K19" s="15" t="str">
        <f>IF(LEFT(I19,2)="10",HYPERLINK(_xlfn.CONCAT("https://doi.org/",I19),"Link"),IF(I19="","",HYPERLINK(I19,"Link")))</f>
        <v>Link</v>
      </c>
      <c r="L19" s="16" t="str">
        <f>IF(A19&lt;&gt;"",IF(J19="No",_xlfn.CONCAT(IF(ISERROR(FIND(",",A19))=FALSE,LEFT(A19,FIND(",",A19)-1),A19),"-",C19,"-",H19),""),"")</f>
        <v/>
      </c>
      <c r="M19" s="24" t="str">
        <f>IF(A19&lt;&gt;"",_xlfn.CONCAT("{",IF(ISERROR(FIND(",",A19))=FALSE,LEFT(A19,FIND(",",A19)-1),A19),", ",C19," #",H19,"}"),"")</f>
        <v>{Anno, 2022 #10937}</v>
      </c>
      <c r="N19" s="4" t="s">
        <v>945</v>
      </c>
      <c r="O19" s="15" t="str">
        <f>IF(J19="Yes",IF(P19&lt;&gt;"",HYPERLINK(_xlfn.CONCAT(VLOOKUP(P19,AE:AF,2,FALSE),"\",IF(ISERROR(FIND(",",A19))=FALSE,LEFT(A19,FIND(",",A19)-1),A19),"-",C19,"-",H19,".pdf"),"PDF"),""),"")</f>
        <v>PDF</v>
      </c>
      <c r="P19" s="8" t="s">
        <v>223</v>
      </c>
      <c r="Q19" s="3" t="s">
        <v>13</v>
      </c>
      <c r="R19" s="71" t="s">
        <v>239</v>
      </c>
      <c r="S19" s="4" t="s">
        <v>961</v>
      </c>
      <c r="T19" s="15" t="str">
        <f>IF(J19="Yes",IF(U19&lt;&gt;"",HYPERLINK(_xlfn.CONCAT(VLOOKUP(U19,AE:AF,2,FALSE),"\",IF(ISERROR(FIND(",",A19))=FALSE,LEFT(A19,FIND(",",A19)-1),A19),"-",C19,"-",H19,".pdf"),"PDF"),""),"")</f>
        <v>PDF</v>
      </c>
      <c r="U19" s="8" t="s">
        <v>247</v>
      </c>
      <c r="V19" s="3" t="s">
        <v>13</v>
      </c>
      <c r="W19" s="3" t="s">
        <v>239</v>
      </c>
      <c r="Y19" s="84" t="str">
        <f>IF(J19="Yes",IF(Q19="","",IF(Q19="Include",IF(V19="","Include",IF(V19="Exclude","Consensus required",IF(V19="Include","Include","Check required"))),IF(Q19="Exclude",IF(V19="","Check required",IF(V19="Exclude","Exclude",IF(V19="Include","Consensus required","Check required"))),"Check required"))),IF(L19="","","Find PDF"))</f>
        <v>Exclude</v>
      </c>
      <c r="Z19" s="26" t="str">
        <f>IF(Y19="Exclude",R19,"")</f>
        <v>1. No relevant outcomes</v>
      </c>
    </row>
    <row r="20" spans="1:26" x14ac:dyDescent="0.25">
      <c r="A20" s="21" t="s">
        <v>330</v>
      </c>
      <c r="B20" s="22" t="s">
        <v>331</v>
      </c>
      <c r="C20" s="22">
        <v>2024</v>
      </c>
      <c r="D20" s="22" t="s">
        <v>332</v>
      </c>
      <c r="E20" s="22">
        <v>19</v>
      </c>
      <c r="F20" s="22">
        <v>9</v>
      </c>
      <c r="G20" s="22" t="s">
        <v>333</v>
      </c>
      <c r="H20" s="22">
        <v>10951</v>
      </c>
      <c r="I20" s="22" t="s">
        <v>334</v>
      </c>
      <c r="J20" s="9" t="s">
        <v>468</v>
      </c>
      <c r="K20" s="15" t="str">
        <f>IF(LEFT(I20,2)="10",HYPERLINK(_xlfn.CONCAT("https://doi.org/",I20),"Link"),IF(I20="","",HYPERLINK(I20,"Link")))</f>
        <v>Link</v>
      </c>
      <c r="L20" s="16" t="str">
        <f>IF(A20&lt;&gt;"",IF(J20="No",_xlfn.CONCAT(IF(ISERROR(FIND(",",A20))=FALSE,LEFT(A20,FIND(",",A20)-1),A20),"-",C20,"-",H20),""),"")</f>
        <v/>
      </c>
      <c r="M20" s="24" t="str">
        <f>IF(A20&lt;&gt;"",_xlfn.CONCAT("{",IF(ISERROR(FIND(",",A20))=FALSE,LEFT(A20,FIND(",",A20)-1),A20),", ",C20," #",H20,"}"),"")</f>
        <v>{Arifuzzaman, 2024 #10951}</v>
      </c>
      <c r="N20" s="4" t="s">
        <v>945</v>
      </c>
      <c r="O20" s="15" t="str">
        <f>IF(J20="Yes",IF(P20&lt;&gt;"",HYPERLINK(_xlfn.CONCAT(VLOOKUP(P20,AE:AF,2,FALSE),"\",IF(ISERROR(FIND(",",A20))=FALSE,LEFT(A20,FIND(",",A20)-1),A20),"-",C20,"-",H20,".pdf"),"PDF"),""),"")</f>
        <v>PDF</v>
      </c>
      <c r="P20" s="8" t="s">
        <v>223</v>
      </c>
      <c r="Q20" s="3" t="s">
        <v>13</v>
      </c>
      <c r="R20" s="71" t="s">
        <v>238</v>
      </c>
      <c r="S20" s="4" t="s">
        <v>962</v>
      </c>
      <c r="T20" s="15" t="str">
        <f>IF(J20="Yes",IF(U20&lt;&gt;"",HYPERLINK(_xlfn.CONCAT(VLOOKUP(U20,AE:AF,2,FALSE),"\",IF(ISERROR(FIND(",",A20))=FALSE,LEFT(A20,FIND(",",A20)-1),A20),"-",C20,"-",H20,".pdf"),"PDF"),""),"")</f>
        <v>PDF</v>
      </c>
      <c r="U20" s="8" t="s">
        <v>247</v>
      </c>
      <c r="V20" s="3" t="s">
        <v>13</v>
      </c>
      <c r="W20" s="3" t="s">
        <v>238</v>
      </c>
      <c r="Y20" s="84" t="str">
        <f>IF(J20="Yes",IF(Q20="","",IF(Q20="Include",IF(V20="","Include",IF(V20="Exclude","Consensus required",IF(V20="Include","Include","Check required"))),IF(Q20="Exclude",IF(V20="","Check required",IF(V20="Exclude","Exclude",IF(V20="Include","Consensus required","Check required"))),"Check required"))),IF(L20="","","Find PDF"))</f>
        <v>Exclude</v>
      </c>
      <c r="Z20" s="26" t="str">
        <f>IF(Y20="Exclude",R20,"")</f>
        <v>2. Wrong country</v>
      </c>
    </row>
    <row r="21" spans="1:26" x14ac:dyDescent="0.25">
      <c r="A21" s="21" t="s">
        <v>538</v>
      </c>
      <c r="B21" s="22" t="s">
        <v>539</v>
      </c>
      <c r="C21" s="22">
        <v>2022</v>
      </c>
      <c r="D21" s="22" t="s">
        <v>512</v>
      </c>
      <c r="E21" s="22">
        <v>10</v>
      </c>
      <c r="G21" s="22">
        <v>855254</v>
      </c>
      <c r="H21" s="22">
        <v>10930</v>
      </c>
      <c r="I21" s="22" t="s">
        <v>540</v>
      </c>
      <c r="J21" s="9" t="s">
        <v>468</v>
      </c>
      <c r="K21" s="15" t="str">
        <f>IF(LEFT(I21,2)="10",HYPERLINK(_xlfn.CONCAT("https://doi.org/",I21),"Link"),IF(I21="","",HYPERLINK(I21,"Link")))</f>
        <v>Link</v>
      </c>
      <c r="L21" s="16" t="str">
        <f>IF(A21&lt;&gt;"",IF(J21="No",_xlfn.CONCAT(IF(ISERROR(FIND(",",A21))=FALSE,LEFT(A21,FIND(",",A21)-1),A21),"-",C21,"-",H21),""),"")</f>
        <v/>
      </c>
      <c r="M21" s="24" t="str">
        <f>IF(A21&lt;&gt;"",_xlfn.CONCAT("{",IF(ISERROR(FIND(",",A21))=FALSE,LEFT(A21,FIND(",",A21)-1),A21),", ",C21," #",H21,"}"),"")</f>
        <v>{Asghar, 2022 #10930}</v>
      </c>
      <c r="N21" s="4" t="s">
        <v>945</v>
      </c>
      <c r="O21" s="15" t="str">
        <f>IF(J21="Yes",IF(P21&lt;&gt;"",HYPERLINK(_xlfn.CONCAT(VLOOKUP(P21,AE:AF,2,FALSE),"\",IF(ISERROR(FIND(",",A21))=FALSE,LEFT(A21,FIND(",",A21)-1),A21),"-",C21,"-",H21,".pdf"),"PDF"),""),"")</f>
        <v>PDF</v>
      </c>
      <c r="P21" s="8" t="s">
        <v>223</v>
      </c>
      <c r="Q21" s="3" t="s">
        <v>13</v>
      </c>
      <c r="R21" s="71" t="s">
        <v>964</v>
      </c>
      <c r="S21" s="4" t="s">
        <v>963</v>
      </c>
      <c r="T21" s="15" t="str">
        <f>IF(J21="Yes",IF(U21&lt;&gt;"",HYPERLINK(_xlfn.CONCAT(VLOOKUP(U21,AE:AF,2,FALSE),"\",IF(ISERROR(FIND(",",A21))=FALSE,LEFT(A21,FIND(",",A21)-1),A21),"-",C21,"-",H21,".pdf"),"PDF"),""),"")</f>
        <v>PDF</v>
      </c>
      <c r="U21" s="8" t="s">
        <v>247</v>
      </c>
      <c r="V21" s="3" t="s">
        <v>13</v>
      </c>
      <c r="W21" s="3" t="s">
        <v>243</v>
      </c>
      <c r="Y21" s="84" t="str">
        <f>IF(J21="Yes",IF(Q21="","",IF(Q21="Include",IF(V21="","Include",IF(V21="Exclude","Consensus required",IF(V21="Include","Include","Check required"))),IF(Q21="Exclude",IF(V21="","Check required",IF(V21="Exclude","Exclude",IF(V21="Include","Consensus required","Check required"))),"Check required"))),IF(L21="","","Find PDF"))</f>
        <v>Exclude</v>
      </c>
      <c r="Z21" s="26" t="str">
        <f>IF(Y21="Exclude",R21,"")</f>
        <v>6. Retracted</v>
      </c>
    </row>
    <row r="22" spans="1:26" x14ac:dyDescent="0.25">
      <c r="A22" s="21" t="s">
        <v>335</v>
      </c>
      <c r="B22" s="22" t="s">
        <v>336</v>
      </c>
      <c r="C22" s="22">
        <v>2021</v>
      </c>
      <c r="D22" s="22" t="s">
        <v>337</v>
      </c>
      <c r="E22" s="22">
        <v>1</v>
      </c>
      <c r="F22" s="22">
        <v>1</v>
      </c>
      <c r="G22" s="45">
        <v>43040</v>
      </c>
      <c r="H22" s="22">
        <v>10902</v>
      </c>
      <c r="I22" s="22" t="s">
        <v>338</v>
      </c>
      <c r="J22" s="9" t="s">
        <v>468</v>
      </c>
      <c r="K22" s="15" t="str">
        <f>IF(LEFT(I22,2)="10",HYPERLINK(_xlfn.CONCAT("https://doi.org/",I22),"Link"),IF(I22="","",HYPERLINK(I22,"Link")))</f>
        <v>Link</v>
      </c>
      <c r="L22" s="16" t="str">
        <f>IF(A22&lt;&gt;"",IF(J22="No",_xlfn.CONCAT(IF(ISERROR(FIND(",",A22))=FALSE,LEFT(A22,FIND(",",A22)-1),A22),"-",C22,"-",H22),""),"")</f>
        <v/>
      </c>
      <c r="M22" s="24" t="str">
        <f>IF(A22&lt;&gt;"",_xlfn.CONCAT("{",IF(ISERROR(FIND(",",A22))=FALSE,LEFT(A22,FIND(",",A22)-1),A22),", ",C22," #",H22,"}"),"")</f>
        <v>{Aspelund, 2021 #10902}</v>
      </c>
      <c r="N22" s="4" t="s">
        <v>945</v>
      </c>
      <c r="O22" s="15" t="str">
        <f>IF(J22="Yes",IF(P22&lt;&gt;"",HYPERLINK(_xlfn.CONCAT(VLOOKUP(P22,AE:AF,2,FALSE),"\",IF(ISERROR(FIND(",",A22))=FALSE,LEFT(A22,FIND(",",A22)-1),A22),"-",C22,"-",H22,".pdf"),"PDF"),""),"")</f>
        <v>PDF</v>
      </c>
      <c r="P22" s="8" t="s">
        <v>223</v>
      </c>
      <c r="Q22" s="3" t="s">
        <v>13</v>
      </c>
      <c r="R22" s="71" t="s">
        <v>240</v>
      </c>
      <c r="S22" s="4" t="s">
        <v>966</v>
      </c>
      <c r="T22" s="15" t="str">
        <f>IF(J22="Yes",IF(U22&lt;&gt;"",HYPERLINK(_xlfn.CONCAT(VLOOKUP(U22,AE:AF,2,FALSE),"\",IF(ISERROR(FIND(",",A22))=FALSE,LEFT(A22,FIND(",",A22)-1),A22),"-",C22,"-",H22,".pdf"),"PDF"),""),"")</f>
        <v>PDF</v>
      </c>
      <c r="U22" s="8" t="s">
        <v>247</v>
      </c>
      <c r="V22" s="3" t="s">
        <v>13</v>
      </c>
      <c r="W22" s="3" t="s">
        <v>240</v>
      </c>
      <c r="X22" s="47"/>
      <c r="Y22" s="84" t="str">
        <f>IF(J22="Yes",IF(Q22="","",IF(Q22="Include",IF(V22="","Include",IF(V22="Exclude","Consensus required",IF(V22="Include","Include","Check required"))),IF(Q22="Exclude",IF(V22="","Check required",IF(V22="Exclude","Exclude",IF(V22="Include","Consensus required","Check required"))),"Check required"))),IF(L22="","","Find PDF"))</f>
        <v>Exclude</v>
      </c>
      <c r="Z22" s="26" t="str">
        <f>IF(Y22="Exclude",R22,"")</f>
        <v>3. Wrong intervention</v>
      </c>
    </row>
    <row r="23" spans="1:26" x14ac:dyDescent="0.25">
      <c r="A23" s="21" t="s">
        <v>541</v>
      </c>
      <c r="B23" s="22" t="s">
        <v>542</v>
      </c>
      <c r="C23" s="22">
        <v>2024</v>
      </c>
      <c r="D23" s="22" t="s">
        <v>543</v>
      </c>
      <c r="E23" s="22">
        <v>7</v>
      </c>
      <c r="G23" s="22">
        <v>1424371</v>
      </c>
      <c r="H23" s="22">
        <v>10887</v>
      </c>
      <c r="I23" s="22" t="s">
        <v>544</v>
      </c>
      <c r="J23" s="9" t="s">
        <v>468</v>
      </c>
      <c r="K23" s="15" t="str">
        <f>IF(LEFT(I23,2)="10",HYPERLINK(_xlfn.CONCAT("https://doi.org/",I23),"Link"),IF(I23="","",HYPERLINK(I23,"Link")))</f>
        <v>Link</v>
      </c>
      <c r="L23" s="16" t="str">
        <f>IF(A23&lt;&gt;"",IF(J23="No",_xlfn.CONCAT(IF(ISERROR(FIND(",",A23))=FALSE,LEFT(A23,FIND(",",A23)-1),A23),"-",C23,"-",H23),""),"")</f>
        <v/>
      </c>
      <c r="M23" s="24" t="str">
        <f>IF(A23&lt;&gt;"",_xlfn.CONCAT("{",IF(ISERROR(FIND(",",A23))=FALSE,LEFT(A23,FIND(",",A23)-1),A23),", ",C23," #",H23,"}"),"")</f>
        <v>{Ates, 2024 #10887}</v>
      </c>
      <c r="N23" s="4" t="s">
        <v>945</v>
      </c>
      <c r="O23" s="15" t="str">
        <f>IF(J23="Yes",IF(P23&lt;&gt;"",HYPERLINK(_xlfn.CONCAT(VLOOKUP(P23,AE:AF,2,FALSE),"\",IF(ISERROR(FIND(",",A23))=FALSE,LEFT(A23,FIND(",",A23)-1),A23),"-",C23,"-",H23,".pdf"),"PDF"),""),"")</f>
        <v>PDF</v>
      </c>
      <c r="P23" s="8" t="s">
        <v>223</v>
      </c>
      <c r="Q23" s="3" t="s">
        <v>13</v>
      </c>
      <c r="R23" s="71" t="s">
        <v>239</v>
      </c>
      <c r="S23" s="4" t="s">
        <v>967</v>
      </c>
      <c r="T23" s="15" t="str">
        <f>IF(J23="Yes",IF(U23&lt;&gt;"",HYPERLINK(_xlfn.CONCAT(VLOOKUP(U23,AE:AF,2,FALSE),"\",IF(ISERROR(FIND(",",A23))=FALSE,LEFT(A23,FIND(",",A23)-1),A23),"-",C23,"-",H23,".pdf"),"PDF"),""),"")</f>
        <v>PDF</v>
      </c>
      <c r="U23" s="8" t="s">
        <v>247</v>
      </c>
      <c r="V23" s="3" t="s">
        <v>13</v>
      </c>
      <c r="W23" s="3" t="s">
        <v>239</v>
      </c>
      <c r="Y23" s="84" t="str">
        <f>IF(J23="Yes",IF(Q23="","",IF(Q23="Include",IF(V23="","Include",IF(V23="Exclude","Consensus required",IF(V23="Include","Include","Check required"))),IF(Q23="Exclude",IF(V23="","Check required",IF(V23="Exclude","Exclude",IF(V23="Include","Consensus required","Check required"))),"Check required"))),IF(L23="","","Find PDF"))</f>
        <v>Exclude</v>
      </c>
      <c r="Z23" s="26" t="str">
        <f>IF(Y23="Exclude",R23,"")</f>
        <v>1. No relevant outcomes</v>
      </c>
    </row>
    <row r="24" spans="1:26" x14ac:dyDescent="0.25">
      <c r="A24" s="21" t="s">
        <v>545</v>
      </c>
      <c r="B24" s="22" t="s">
        <v>546</v>
      </c>
      <c r="C24" s="22">
        <v>2024</v>
      </c>
      <c r="D24" s="22" t="s">
        <v>547</v>
      </c>
      <c r="E24" s="22">
        <v>46</v>
      </c>
      <c r="F24" s="22">
        <v>2</v>
      </c>
      <c r="G24" s="22" t="s">
        <v>548</v>
      </c>
      <c r="H24" s="22">
        <v>10925</v>
      </c>
      <c r="I24" s="22" t="s">
        <v>549</v>
      </c>
      <c r="J24" s="9" t="s">
        <v>468</v>
      </c>
      <c r="K24" s="15" t="str">
        <f>IF(LEFT(I24,2)="10",HYPERLINK(_xlfn.CONCAT("https://doi.org/",I24),"Link"),IF(I24="","",HYPERLINK(I24,"Link")))</f>
        <v>Link</v>
      </c>
      <c r="L24" s="16" t="str">
        <f>IF(A24&lt;&gt;"",IF(J24="No",_xlfn.CONCAT(IF(ISERROR(FIND(",",A24))=FALSE,LEFT(A24,FIND(",",A24)-1),A24),"-",C24,"-",H24),""),"")</f>
        <v/>
      </c>
      <c r="M24" s="24" t="str">
        <f>IF(A24&lt;&gt;"",_xlfn.CONCAT("{",IF(ISERROR(FIND(",",A24))=FALSE,LEFT(A24,FIND(",",A24)-1),A24),", ",C24," #",H24,"}"),"")</f>
        <v>{Ayenigbara, 2024 #10925}</v>
      </c>
      <c r="N24" s="4" t="s">
        <v>945</v>
      </c>
      <c r="O24" s="15" t="str">
        <f>IF(J24="Yes",IF(P24&lt;&gt;"",HYPERLINK(_xlfn.CONCAT(VLOOKUP(P24,AE:AF,2,FALSE),"\",IF(ISERROR(FIND(",",A24))=FALSE,LEFT(A24,FIND(",",A24)-1),A24),"-",C24,"-",H24,".pdf"),"PDF"),""),"")</f>
        <v>PDF</v>
      </c>
      <c r="P24" s="8" t="s">
        <v>223</v>
      </c>
      <c r="Q24" s="3" t="s">
        <v>13</v>
      </c>
      <c r="R24" s="71" t="s">
        <v>243</v>
      </c>
      <c r="S24" s="4" t="s">
        <v>968</v>
      </c>
      <c r="T24" s="15" t="str">
        <f>IF(J24="Yes",IF(U24&lt;&gt;"",HYPERLINK(_xlfn.CONCAT(VLOOKUP(U24,AE:AF,2,FALSE),"\",IF(ISERROR(FIND(",",A24))=FALSE,LEFT(A24,FIND(",",A24)-1),A24),"-",C24,"-",H24,".pdf"),"PDF"),""),"")</f>
        <v>PDF</v>
      </c>
      <c r="U24" s="8" t="s">
        <v>247</v>
      </c>
      <c r="V24" s="3" t="s">
        <v>13</v>
      </c>
      <c r="W24" s="3" t="s">
        <v>243</v>
      </c>
      <c r="Y24" s="84" t="str">
        <f>IF(J24="Yes",IF(Q24="","",IF(Q24="Include",IF(V24="","Include",IF(V24="Exclude","Consensus required",IF(V24="Include","Include","Check required"))),IF(Q24="Exclude",IF(V24="","Check required",IF(V24="Exclude","Exclude",IF(V24="Include","Consensus required","Check required"))),"Check required"))),IF(L24="","","Find PDF"))</f>
        <v>Exclude</v>
      </c>
      <c r="Z24" s="26" t="str">
        <f>IF(Y24="Exclude",R24,"")</f>
        <v>5. Wrong study design</v>
      </c>
    </row>
    <row r="25" spans="1:26" x14ac:dyDescent="0.25">
      <c r="A25" s="21" t="s">
        <v>550</v>
      </c>
      <c r="B25" s="22" t="s">
        <v>551</v>
      </c>
      <c r="C25" s="22">
        <v>2025</v>
      </c>
      <c r="D25" s="22" t="s">
        <v>552</v>
      </c>
      <c r="E25" s="22">
        <v>22</v>
      </c>
      <c r="F25" s="22">
        <v>2</v>
      </c>
      <c r="H25" s="22">
        <v>10927</v>
      </c>
      <c r="I25" s="22" t="s">
        <v>553</v>
      </c>
      <c r="J25" s="9" t="s">
        <v>468</v>
      </c>
      <c r="K25" s="15" t="str">
        <f>IF(LEFT(I25,2)="10",HYPERLINK(_xlfn.CONCAT("https://doi.org/",I25),"Link"),IF(I25="","",HYPERLINK(I25,"Link")))</f>
        <v>Link</v>
      </c>
      <c r="L25" s="16" t="str">
        <f>IF(A25&lt;&gt;"",IF(J25="No",_xlfn.CONCAT(IF(ISERROR(FIND(",",A25))=FALSE,LEFT(A25,FIND(",",A25)-1),A25),"-",C25,"-",H25),""),"")</f>
        <v/>
      </c>
      <c r="M25" s="24" t="str">
        <f>IF(A25&lt;&gt;"",_xlfn.CONCAT("{",IF(ISERROR(FIND(",",A25))=FALSE,LEFT(A25,FIND(",",A25)-1),A25),", ",C25," #",H25,"}"),"")</f>
        <v>{Baez, 2025 #10927}</v>
      </c>
      <c r="N25" s="4" t="s">
        <v>945</v>
      </c>
      <c r="O25" s="15" t="str">
        <f>IF(J25="Yes",IF(P25&lt;&gt;"",HYPERLINK(_xlfn.CONCAT(VLOOKUP(P25,AE:AF,2,FALSE),"\",IF(ISERROR(FIND(",",A25))=FALSE,LEFT(A25,FIND(",",A25)-1),A25),"-",C25,"-",H25,".pdf"),"PDF"),""),"")</f>
        <v>PDF</v>
      </c>
      <c r="P25" s="8" t="s">
        <v>223</v>
      </c>
      <c r="Q25" s="3" t="s">
        <v>12</v>
      </c>
      <c r="S25" s="4" t="s">
        <v>969</v>
      </c>
      <c r="T25" s="15" t="str">
        <f>IF(J25="Yes",IF(U25&lt;&gt;"",HYPERLINK(_xlfn.CONCAT(VLOOKUP(U25,AE:AF,2,FALSE),"\",IF(ISERROR(FIND(",",A25))=FALSE,LEFT(A25,FIND(",",A25)-1),A25),"-",C25,"-",H25,".pdf"),"PDF"),""),"")</f>
        <v>PDF</v>
      </c>
      <c r="U25" s="8" t="s">
        <v>247</v>
      </c>
      <c r="V25" s="3" t="s">
        <v>12</v>
      </c>
      <c r="Y25" s="84" t="str">
        <f>IF(J25="Yes",IF(Q25="","",IF(Q25="Include",IF(V25="","Include",IF(V25="Exclude","Consensus required",IF(V25="Include","Include","Check required"))),IF(Q25="Exclude",IF(V25="","Check required",IF(V25="Exclude","Exclude",IF(V25="Include","Consensus required","Check required"))),"Check required"))),IF(L25="","","Find PDF"))</f>
        <v>Include</v>
      </c>
      <c r="Z25" s="26" t="str">
        <f>IF(Y25="Exclude",R25,"")</f>
        <v/>
      </c>
    </row>
    <row r="26" spans="1:26" x14ac:dyDescent="0.25">
      <c r="A26" s="21" t="s">
        <v>554</v>
      </c>
      <c r="B26" s="22" t="s">
        <v>555</v>
      </c>
      <c r="C26" s="22">
        <v>2024</v>
      </c>
      <c r="D26" s="22" t="s">
        <v>556</v>
      </c>
      <c r="E26" s="22">
        <v>99</v>
      </c>
      <c r="F26" s="22">
        <v>2</v>
      </c>
      <c r="G26" s="22" t="s">
        <v>557</v>
      </c>
      <c r="H26" s="22">
        <v>10950</v>
      </c>
      <c r="I26" s="22" t="s">
        <v>558</v>
      </c>
      <c r="J26" s="9" t="s">
        <v>468</v>
      </c>
      <c r="K26" s="15" t="str">
        <f>IF(LEFT(I26,2)="10",HYPERLINK(_xlfn.CONCAT("https://doi.org/",I26),"Link"),IF(I26="","",HYPERLINK(I26,"Link")))</f>
        <v>Link</v>
      </c>
      <c r="L26" s="16" t="str">
        <f>IF(A26&lt;&gt;"",IF(J26="No",_xlfn.CONCAT(IF(ISERROR(FIND(",",A26))=FALSE,LEFT(A26,FIND(",",A26)-1),A26),"-",C26,"-",H26),""),"")</f>
        <v/>
      </c>
      <c r="M26" s="24" t="str">
        <f>IF(A26&lt;&gt;"",_xlfn.CONCAT("{",IF(ISERROR(FIND(",",A26))=FALSE,LEFT(A26,FIND(",",A26)-1),A26),", ",C26," #",H26,"}"),"")</f>
        <v>{Bai, 2024 #10950}</v>
      </c>
      <c r="N26" s="4" t="s">
        <v>945</v>
      </c>
      <c r="O26" s="15" t="str">
        <f>IF(J26="Yes",IF(P26&lt;&gt;"",HYPERLINK(_xlfn.CONCAT(VLOOKUP(P26,AE:AF,2,FALSE),"\",IF(ISERROR(FIND(",",A26))=FALSE,LEFT(A26,FIND(",",A26)-1),A26),"-",C26,"-",H26,".pdf"),"PDF"),""),"")</f>
        <v>PDF</v>
      </c>
      <c r="P26" s="8" t="s">
        <v>223</v>
      </c>
      <c r="Q26" s="3" t="s">
        <v>13</v>
      </c>
      <c r="R26" s="71" t="s">
        <v>239</v>
      </c>
      <c r="S26" s="4" t="s">
        <v>970</v>
      </c>
      <c r="T26" s="15" t="str">
        <f>IF(J26="Yes",IF(U26&lt;&gt;"",HYPERLINK(_xlfn.CONCAT(VLOOKUP(U26,AE:AF,2,FALSE),"\",IF(ISERROR(FIND(",",A26))=FALSE,LEFT(A26,FIND(",",A26)-1),A26),"-",C26,"-",H26,".pdf"),"PDF"),""),"")</f>
        <v>PDF</v>
      </c>
      <c r="U26" s="8" t="s">
        <v>247</v>
      </c>
      <c r="V26" s="3" t="s">
        <v>13</v>
      </c>
      <c r="W26" s="3" t="s">
        <v>239</v>
      </c>
      <c r="Y26" s="84" t="str">
        <f>IF(J26="Yes",IF(Q26="","",IF(Q26="Include",IF(V26="","Include",IF(V26="Exclude","Consensus required",IF(V26="Include","Include","Check required"))),IF(Q26="Exclude",IF(V26="","Check required",IF(V26="Exclude","Exclude",IF(V26="Include","Consensus required","Check required"))),"Check required"))),IF(L26="","","Find PDF"))</f>
        <v>Exclude</v>
      </c>
      <c r="Z26" s="26" t="str">
        <f>IF(Y26="Exclude",R26,"")</f>
        <v>1. No relevant outcomes</v>
      </c>
    </row>
    <row r="27" spans="1:26" x14ac:dyDescent="0.25">
      <c r="A27" s="21" t="s">
        <v>559</v>
      </c>
      <c r="B27" s="22" t="s">
        <v>560</v>
      </c>
      <c r="C27" s="22">
        <v>2025</v>
      </c>
      <c r="D27" s="22" t="s">
        <v>552</v>
      </c>
      <c r="E27" s="22">
        <v>22</v>
      </c>
      <c r="F27" s="22">
        <v>4</v>
      </c>
      <c r="H27" s="22">
        <v>10971</v>
      </c>
      <c r="I27" s="22" t="s">
        <v>561</v>
      </c>
      <c r="J27" s="9" t="s">
        <v>468</v>
      </c>
      <c r="K27" s="15" t="str">
        <f>IF(LEFT(I27,2)="10",HYPERLINK(_xlfn.CONCAT("https://doi.org/",I27),"Link"),IF(I27="","",HYPERLINK(I27,"Link")))</f>
        <v>Link</v>
      </c>
      <c r="L27" s="16" t="str">
        <f>IF(A27&lt;&gt;"",IF(J27="No",_xlfn.CONCAT(IF(ISERROR(FIND(",",A27))=FALSE,LEFT(A27,FIND(",",A27)-1),A27),"-",C27,"-",H27),""),"")</f>
        <v/>
      </c>
      <c r="M27" s="24" t="str">
        <f>IF(A27&lt;&gt;"",_xlfn.CONCAT("{",IF(ISERROR(FIND(",",A27))=FALSE,LEFT(A27,FIND(",",A27)-1),A27),", ",C27," #",H27,"}"),"")</f>
        <v>{Baker, 2025 #10971}</v>
      </c>
      <c r="N27" s="4" t="s">
        <v>945</v>
      </c>
      <c r="O27" s="15" t="str">
        <f>IF(J27="Yes",IF(P27&lt;&gt;"",HYPERLINK(_xlfn.CONCAT(VLOOKUP(P27,AE:AF,2,FALSE),"\",IF(ISERROR(FIND(",",A27))=FALSE,LEFT(A27,FIND(",",A27)-1),A27),"-",C27,"-",H27,".pdf"),"PDF"),""),"")</f>
        <v>PDF</v>
      </c>
      <c r="P27" s="8" t="s">
        <v>223</v>
      </c>
      <c r="Q27" s="3" t="s">
        <v>13</v>
      </c>
      <c r="R27" s="71" t="s">
        <v>239</v>
      </c>
      <c r="S27" s="4" t="s">
        <v>971</v>
      </c>
      <c r="T27" s="15" t="str">
        <f>IF(J27="Yes",IF(U27&lt;&gt;"",HYPERLINK(_xlfn.CONCAT(VLOOKUP(U27,AE:AF,2,FALSE),"\",IF(ISERROR(FIND(",",A27))=FALSE,LEFT(A27,FIND(",",A27)-1),A27),"-",C27,"-",H27,".pdf"),"PDF"),""),"")</f>
        <v>PDF</v>
      </c>
      <c r="U27" s="8" t="s">
        <v>247</v>
      </c>
      <c r="V27" s="3" t="s">
        <v>13</v>
      </c>
      <c r="W27" s="71" t="s">
        <v>239</v>
      </c>
      <c r="Y27" s="84" t="str">
        <f>IF(J27="Yes",IF(Q27="","",IF(Q27="Include",IF(V27="","Include",IF(V27="Exclude","Consensus required",IF(V27="Include","Include","Check required"))),IF(Q27="Exclude",IF(V27="","Check required",IF(V27="Exclude","Exclude",IF(V27="Include","Consensus required","Check required"))),"Check required"))),IF(L27="","","Find PDF"))</f>
        <v>Exclude</v>
      </c>
      <c r="Z27" s="26" t="str">
        <f>IF(Y27="Exclude",R27,"")</f>
        <v>1. No relevant outcomes</v>
      </c>
    </row>
    <row r="28" spans="1:26" x14ac:dyDescent="0.25">
      <c r="A28" s="21" t="s">
        <v>562</v>
      </c>
      <c r="B28" s="22" t="s">
        <v>563</v>
      </c>
      <c r="C28" s="22">
        <v>2024</v>
      </c>
      <c r="D28" s="22" t="s">
        <v>552</v>
      </c>
      <c r="E28" s="22">
        <v>21</v>
      </c>
      <c r="F28" s="22">
        <v>11</v>
      </c>
      <c r="H28" s="22">
        <v>10855</v>
      </c>
      <c r="I28" s="22" t="s">
        <v>564</v>
      </c>
      <c r="J28" s="9" t="s">
        <v>468</v>
      </c>
      <c r="K28" s="15" t="str">
        <f>IF(LEFT(I28,2)="10",HYPERLINK(_xlfn.CONCAT("https://doi.org/",I28),"Link"),IF(I28="","",HYPERLINK(I28,"Link")))</f>
        <v>Link</v>
      </c>
      <c r="L28" s="16" t="str">
        <f>IF(A28&lt;&gt;"",IF(J28="No",_xlfn.CONCAT(IF(ISERROR(FIND(",",A28))=FALSE,LEFT(A28,FIND(",",A28)-1),A28),"-",C28,"-",H28),""),"")</f>
        <v/>
      </c>
      <c r="M28" s="24" t="str">
        <f>IF(A28&lt;&gt;"",_xlfn.CONCAT("{",IF(ISERROR(FIND(",",A28))=FALSE,LEFT(A28,FIND(",",A28)-1),A28),", ",C28," #",H28,"}"),"")</f>
        <v>{Baligh Jahromi, 2024 #10855}</v>
      </c>
      <c r="N28" s="4" t="s">
        <v>945</v>
      </c>
      <c r="O28" s="15" t="str">
        <f>IF(J28="Yes",IF(P28&lt;&gt;"",HYPERLINK(_xlfn.CONCAT(VLOOKUP(P28,AE:AF,2,FALSE),"\",IF(ISERROR(FIND(",",A28))=FALSE,LEFT(A28,FIND(",",A28)-1),A28),"-",C28,"-",H28,".pdf"),"PDF"),""),"")</f>
        <v>PDF</v>
      </c>
      <c r="P28" s="8" t="s">
        <v>223</v>
      </c>
      <c r="Q28" s="3" t="s">
        <v>13</v>
      </c>
      <c r="R28" s="71" t="s">
        <v>239</v>
      </c>
      <c r="S28" s="4" t="s">
        <v>972</v>
      </c>
      <c r="T28" s="15" t="str">
        <f>IF(J28="Yes",IF(U28&lt;&gt;"",HYPERLINK(_xlfn.CONCAT(VLOOKUP(U28,AE:AF,2,FALSE),"\",IF(ISERROR(FIND(",",A28))=FALSE,LEFT(A28,FIND(",",A28)-1),A28),"-",C28,"-",H28,".pdf"),"PDF"),""),"")</f>
        <v>PDF</v>
      </c>
      <c r="U28" s="8" t="s">
        <v>247</v>
      </c>
      <c r="V28" s="3" t="s">
        <v>13</v>
      </c>
      <c r="W28" s="71" t="s">
        <v>239</v>
      </c>
      <c r="Y28" s="84" t="str">
        <f>IF(J28="Yes",IF(Q28="","",IF(Q28="Include",IF(V28="","Include",IF(V28="Exclude","Consensus required",IF(V28="Include","Include","Check required"))),IF(Q28="Exclude",IF(V28="","Check required",IF(V28="Exclude","Exclude",IF(V28="Include","Consensus required","Check required"))),"Check required"))),IF(L28="","","Find PDF"))</f>
        <v>Exclude</v>
      </c>
      <c r="Z28" s="26" t="str">
        <f>IF(Y28="Exclude",R28,"")</f>
        <v>1. No relevant outcomes</v>
      </c>
    </row>
    <row r="29" spans="1:26" x14ac:dyDescent="0.25">
      <c r="A29" s="21" t="s">
        <v>339</v>
      </c>
      <c r="B29" s="22" t="s">
        <v>340</v>
      </c>
      <c r="C29" s="22">
        <v>2021</v>
      </c>
      <c r="D29" s="22" t="s">
        <v>341</v>
      </c>
      <c r="E29" s="22">
        <v>599</v>
      </c>
      <c r="F29" s="22">
        <v>7883</v>
      </c>
      <c r="G29" s="22" t="s">
        <v>342</v>
      </c>
      <c r="H29" s="22">
        <v>10916</v>
      </c>
      <c r="I29" s="22" t="s">
        <v>343</v>
      </c>
      <c r="J29" s="9" t="s">
        <v>468</v>
      </c>
      <c r="K29" s="15" t="str">
        <f>IF(LEFT(I29,2)="10",HYPERLINK(_xlfn.CONCAT("https://doi.org/",I29),"Link"),IF(I29="","",HYPERLINK(I29,"Link")))</f>
        <v>Link</v>
      </c>
      <c r="L29" s="16" t="str">
        <f>IF(A29&lt;&gt;"",IF(J29="No",_xlfn.CONCAT(IF(ISERROR(FIND(",",A29))=FALSE,LEFT(A29,FIND(",",A29)-1),A29),"-",C29,"-",H29),""),"")</f>
        <v/>
      </c>
      <c r="M29" s="24" t="str">
        <f>IF(A29&lt;&gt;"",_xlfn.CONCAT("{",IF(ISERROR(FIND(",",A29))=FALSE,LEFT(A29,FIND(",",A29)-1),A29),", ",C29," #",H29,"}"),"")</f>
        <v>{Bastani, 2021 #10916}</v>
      </c>
      <c r="N29" s="4" t="s">
        <v>945</v>
      </c>
      <c r="O29" s="15" t="str">
        <f>IF(J29="Yes",IF(P29&lt;&gt;"",HYPERLINK(_xlfn.CONCAT(VLOOKUP(P29,AE:AF,2,FALSE),"\",IF(ISERROR(FIND(",",A29))=FALSE,LEFT(A29,FIND(",",A29)-1),A29),"-",C29,"-",H29,".pdf"),"PDF"),""),"")</f>
        <v>PDF</v>
      </c>
      <c r="P29" s="8" t="s">
        <v>223</v>
      </c>
      <c r="Q29" s="3" t="s">
        <v>13</v>
      </c>
      <c r="R29" s="71" t="s">
        <v>240</v>
      </c>
      <c r="S29" s="4" t="s">
        <v>973</v>
      </c>
      <c r="T29" s="15" t="str">
        <f>IF(J29="Yes",IF(U29&lt;&gt;"",HYPERLINK(_xlfn.CONCAT(VLOOKUP(U29,AE:AF,2,FALSE),"\",IF(ISERROR(FIND(",",A29))=FALSE,LEFT(A29,FIND(",",A29)-1),A29),"-",C29,"-",H29,".pdf"),"PDF"),""),"")</f>
        <v>PDF</v>
      </c>
      <c r="U29" s="8" t="s">
        <v>247</v>
      </c>
      <c r="V29" s="3" t="s">
        <v>13</v>
      </c>
      <c r="W29" s="71" t="s">
        <v>240</v>
      </c>
      <c r="X29" s="12" t="s">
        <v>981</v>
      </c>
      <c r="Y29" s="84" t="str">
        <f>IF(J29="Yes",IF(Q29="","",IF(Q29="Include",IF(V29="","Include",IF(V29="Exclude","Consensus required",IF(V29="Include","Include","Check required"))),IF(Q29="Exclude",IF(V29="","Check required",IF(V29="Exclude","Exclude",IF(V29="Include","Consensus required","Check required"))),"Check required"))),IF(L29="","","Find PDF"))</f>
        <v>Exclude</v>
      </c>
      <c r="Z29" s="26" t="str">
        <f>IF(Y29="Exclude",R29,"")</f>
        <v>3. Wrong intervention</v>
      </c>
    </row>
    <row r="30" spans="1:26" x14ac:dyDescent="0.25">
      <c r="A30" s="21" t="s">
        <v>344</v>
      </c>
      <c r="B30" s="22" t="s">
        <v>345</v>
      </c>
      <c r="C30" s="22">
        <v>2022</v>
      </c>
      <c r="D30" s="22" t="s">
        <v>346</v>
      </c>
      <c r="H30" s="22">
        <v>10939</v>
      </c>
      <c r="I30" s="22" t="s">
        <v>347</v>
      </c>
      <c r="J30" s="9" t="s">
        <v>468</v>
      </c>
      <c r="K30" s="15" t="str">
        <f>IF(LEFT(I30,2)="10",HYPERLINK(_xlfn.CONCAT("https://doi.org/",I30),"Link"),IF(I30="","",HYPERLINK(I30,"Link")))</f>
        <v>Link</v>
      </c>
      <c r="L30" s="16" t="str">
        <f>IF(A30&lt;&gt;"",IF(J30="No",_xlfn.CONCAT(IF(ISERROR(FIND(",",A30))=FALSE,LEFT(A30,FIND(",",A30)-1),A30),"-",C30,"-",H30),""),"")</f>
        <v/>
      </c>
      <c r="M30" s="24" t="str">
        <f>IF(A30&lt;&gt;"",_xlfn.CONCAT("{",IF(ISERROR(FIND(",",A30))=FALSE,LEFT(A30,FIND(",",A30)-1),A30),", ",C30," #",H30,"}"),"")</f>
        <v>{Bayliss, 2022 #10939}</v>
      </c>
      <c r="N30" s="4" t="s">
        <v>945</v>
      </c>
      <c r="O30" s="15" t="str">
        <f>IF(J30="Yes",IF(P30&lt;&gt;"",HYPERLINK(_xlfn.CONCAT(VLOOKUP(P30,AE:AF,2,FALSE),"\",IF(ISERROR(FIND(",",A30))=FALSE,LEFT(A30,FIND(",",A30)-1),A30),"-",C30,"-",H30,".pdf"),"PDF"),""),"")</f>
        <v>PDF</v>
      </c>
      <c r="P30" s="8" t="s">
        <v>223</v>
      </c>
      <c r="Q30" s="3" t="s">
        <v>13</v>
      </c>
      <c r="R30" s="71" t="s">
        <v>240</v>
      </c>
      <c r="S30" s="4" t="s">
        <v>975</v>
      </c>
      <c r="T30" s="15" t="str">
        <f>IF(J30="Yes",IF(U30&lt;&gt;"",HYPERLINK(_xlfn.CONCAT(VLOOKUP(U30,AE:AF,2,FALSE),"\",IF(ISERROR(FIND(",",A30))=FALSE,LEFT(A30,FIND(",",A30)-1),A30),"-",C30,"-",H30,".pdf"),"PDF"),""),"")</f>
        <v>PDF</v>
      </c>
      <c r="U30" s="8" t="s">
        <v>247</v>
      </c>
      <c r="V30" s="3" t="s">
        <v>13</v>
      </c>
      <c r="W30" s="71" t="s">
        <v>236</v>
      </c>
      <c r="Y30" s="84" t="str">
        <f>IF(J30="Yes",IF(Q30="","",IF(Q30="Include",IF(V30="","Include",IF(V30="Exclude","Consensus required",IF(V30="Include","Include","Check required"))),IF(Q30="Exclude",IF(V30="","Check required",IF(V30="Exclude","Exclude",IF(V30="Include","Consensus required","Check required"))),"Check required"))),IF(L30="","","Find PDF"))</f>
        <v>Exclude</v>
      </c>
      <c r="Z30" s="26" t="str">
        <f>IF(Y30="Exclude",R30,"")</f>
        <v>3. Wrong intervention</v>
      </c>
    </row>
    <row r="31" spans="1:26" x14ac:dyDescent="0.25">
      <c r="A31" s="21" t="s">
        <v>344</v>
      </c>
      <c r="B31" s="22" t="s">
        <v>565</v>
      </c>
      <c r="C31" s="22">
        <v>2023</v>
      </c>
      <c r="D31" s="22" t="s">
        <v>566</v>
      </c>
      <c r="E31" s="22">
        <v>12</v>
      </c>
      <c r="G31" s="45"/>
      <c r="H31" s="22">
        <v>10976</v>
      </c>
      <c r="I31" s="22" t="s">
        <v>567</v>
      </c>
      <c r="J31" s="9" t="s">
        <v>468</v>
      </c>
      <c r="K31" s="15" t="str">
        <f>IF(LEFT(I31,2)="10",HYPERLINK(_xlfn.CONCAT("https://doi.org/",I31),"Link"),IF(I31="","",HYPERLINK(I31,"Link")))</f>
        <v>Link</v>
      </c>
      <c r="L31" s="16" t="str">
        <f>IF(A31&lt;&gt;"",IF(J31="No",_xlfn.CONCAT(IF(ISERROR(FIND(",",A31))=FALSE,LEFT(A31,FIND(",",A31)-1),A31),"-",C31,"-",H31),""),"")</f>
        <v/>
      </c>
      <c r="M31" s="24" t="str">
        <f>IF(A31&lt;&gt;"",_xlfn.CONCAT("{",IF(ISERROR(FIND(",",A31))=FALSE,LEFT(A31,FIND(",",A31)-1),A31),", ",C31," #",H31,"}"),"")</f>
        <v>{Bayliss, 2023 #10976}</v>
      </c>
      <c r="N31" s="4" t="s">
        <v>945</v>
      </c>
      <c r="O31" s="15" t="str">
        <f>IF(J31="Yes",IF(P31&lt;&gt;"",HYPERLINK(_xlfn.CONCAT(VLOOKUP(P31,AE:AF,2,FALSE),"\",IF(ISERROR(FIND(",",A31))=FALSE,LEFT(A31,FIND(",",A31)-1),A31),"-",C31,"-",H31,".pdf"),"PDF"),""),"")</f>
        <v>PDF</v>
      </c>
      <c r="P31" s="8" t="s">
        <v>223</v>
      </c>
      <c r="Q31" s="3" t="s">
        <v>13</v>
      </c>
      <c r="R31" s="71" t="s">
        <v>240</v>
      </c>
      <c r="S31" s="4" t="s">
        <v>974</v>
      </c>
      <c r="T31" s="15" t="str">
        <f>IF(J31="Yes",IF(U31&lt;&gt;"",HYPERLINK(_xlfn.CONCAT(VLOOKUP(U31,AE:AF,2,FALSE),"\",IF(ISERROR(FIND(",",A31))=FALSE,LEFT(A31,FIND(",",A31)-1),A31),"-",C31,"-",H31,".pdf"),"PDF"),""),"")</f>
        <v>PDF</v>
      </c>
      <c r="U31" s="8" t="s">
        <v>247</v>
      </c>
      <c r="V31" s="3" t="s">
        <v>13</v>
      </c>
      <c r="W31" s="71" t="s">
        <v>240</v>
      </c>
      <c r="X31" s="12" t="s">
        <v>981</v>
      </c>
      <c r="Y31" s="84" t="str">
        <f>IF(J31="Yes",IF(Q31="","",IF(Q31="Include",IF(V31="","Include",IF(V31="Exclude","Consensus required",IF(V31="Include","Include","Check required"))),IF(Q31="Exclude",IF(V31="","Check required",IF(V31="Exclude","Exclude",IF(V31="Include","Consensus required","Check required"))),"Check required"))),IF(L31="","","Find PDF"))</f>
        <v>Exclude</v>
      </c>
      <c r="Z31" s="26" t="str">
        <f>IF(Y31="Exclude",R31,"")</f>
        <v>3. Wrong intervention</v>
      </c>
    </row>
    <row r="32" spans="1:26" x14ac:dyDescent="0.25">
      <c r="A32" s="21" t="s">
        <v>568</v>
      </c>
      <c r="B32" s="22" t="s">
        <v>569</v>
      </c>
      <c r="C32" s="22">
        <v>2025</v>
      </c>
      <c r="D32" s="22" t="s">
        <v>490</v>
      </c>
      <c r="E32" s="22">
        <v>27</v>
      </c>
      <c r="G32" s="22" t="s">
        <v>570</v>
      </c>
      <c r="H32" s="22">
        <v>10857</v>
      </c>
      <c r="I32" s="22" t="s">
        <v>571</v>
      </c>
      <c r="J32" s="9" t="s">
        <v>468</v>
      </c>
      <c r="K32" s="15" t="str">
        <f>IF(LEFT(I32,2)="10",HYPERLINK(_xlfn.CONCAT("https://doi.org/",I32),"Link"),IF(I32="","",HYPERLINK(I32,"Link")))</f>
        <v>Link</v>
      </c>
      <c r="L32" s="16" t="str">
        <f>IF(A32&lt;&gt;"",IF(J32="No",_xlfn.CONCAT(IF(ISERROR(FIND(",",A32))=FALSE,LEFT(A32,FIND(",",A32)-1),A32),"-",C32,"-",H32),""),"")</f>
        <v/>
      </c>
      <c r="M32" s="24" t="str">
        <f>IF(A32&lt;&gt;"",_xlfn.CONCAT("{",IF(ISERROR(FIND(",",A32))=FALSE,LEFT(A32,FIND(",",A32)-1),A32),", ",C32," #",H32,"}"),"")</f>
        <v>{Bazzano, 2025 #10857}</v>
      </c>
      <c r="N32" s="4" t="s">
        <v>945</v>
      </c>
      <c r="O32" s="15" t="str">
        <f>IF(J32="Yes",IF(P32&lt;&gt;"",HYPERLINK(_xlfn.CONCAT(VLOOKUP(P32,AE:AF,2,FALSE),"\",IF(ISERROR(FIND(",",A32))=FALSE,LEFT(A32,FIND(",",A32)-1),A32),"-",C32,"-",H32,".pdf"),"PDF"),""),"")</f>
        <v>PDF</v>
      </c>
      <c r="P32" s="8" t="s">
        <v>223</v>
      </c>
      <c r="Q32" s="3" t="s">
        <v>13</v>
      </c>
      <c r="R32" s="71" t="s">
        <v>243</v>
      </c>
      <c r="S32" s="4" t="s">
        <v>968</v>
      </c>
      <c r="T32" s="15" t="str">
        <f>IF(J32="Yes",IF(U32&lt;&gt;"",HYPERLINK(_xlfn.CONCAT(VLOOKUP(U32,AE:AF,2,FALSE),"\",IF(ISERROR(FIND(",",A32))=FALSE,LEFT(A32,FIND(",",A32)-1),A32),"-",C32,"-",H32,".pdf"),"PDF"),""),"")</f>
        <v>PDF</v>
      </c>
      <c r="U32" s="8" t="s">
        <v>247</v>
      </c>
      <c r="V32" s="3" t="s">
        <v>13</v>
      </c>
      <c r="W32" s="71" t="s">
        <v>243</v>
      </c>
      <c r="Y32" s="84" t="str">
        <f>IF(J32="Yes",IF(Q32="","",IF(Q32="Include",IF(V32="","Include",IF(V32="Exclude","Consensus required",IF(V32="Include","Include","Check required"))),IF(Q32="Exclude",IF(V32="","Check required",IF(V32="Exclude","Exclude",IF(V32="Include","Consensus required","Check required"))),"Check required"))),IF(L32="","","Find PDF"))</f>
        <v>Exclude</v>
      </c>
      <c r="Z32" s="26" t="str">
        <f>IF(Y32="Exclude",R32,"")</f>
        <v>5. Wrong study design</v>
      </c>
    </row>
    <row r="33" spans="1:26" x14ac:dyDescent="0.25">
      <c r="A33" s="21" t="s">
        <v>572</v>
      </c>
      <c r="B33" s="22" t="s">
        <v>573</v>
      </c>
      <c r="C33" s="22">
        <v>2023</v>
      </c>
      <c r="D33" s="22" t="s">
        <v>512</v>
      </c>
      <c r="E33" s="22">
        <v>11</v>
      </c>
      <c r="G33" s="22">
        <v>1279364</v>
      </c>
      <c r="H33" s="22">
        <v>10967</v>
      </c>
      <c r="I33" s="22" t="s">
        <v>574</v>
      </c>
      <c r="J33" s="9" t="s">
        <v>468</v>
      </c>
      <c r="K33" s="15" t="str">
        <f>IF(LEFT(I33,2)="10",HYPERLINK(_xlfn.CONCAT("https://doi.org/",I33),"Link"),IF(I33="","",HYPERLINK(I33,"Link")))</f>
        <v>Link</v>
      </c>
      <c r="L33" s="16" t="str">
        <f>IF(A33&lt;&gt;"",IF(J33="No",_xlfn.CONCAT(IF(ISERROR(FIND(",",A33))=FALSE,LEFT(A33,FIND(",",A33)-1),A33),"-",C33,"-",H33),""),"")</f>
        <v/>
      </c>
      <c r="M33" s="24" t="str">
        <f>IF(A33&lt;&gt;"",_xlfn.CONCAT("{",IF(ISERROR(FIND(",",A33))=FALSE,LEFT(A33,FIND(",",A33)-1),A33),", ",C33," #",H33,"}"),"")</f>
        <v>{Begga, 2023 #10967}</v>
      </c>
      <c r="N33" s="4" t="s">
        <v>945</v>
      </c>
      <c r="O33" s="15" t="str">
        <f>IF(J33="Yes",IF(P33&lt;&gt;"",HYPERLINK(_xlfn.CONCAT(VLOOKUP(P33,AE:AF,2,FALSE),"\",IF(ISERROR(FIND(",",A33))=FALSE,LEFT(A33,FIND(",",A33)-1),A33),"-",C33,"-",H33,".pdf"),"PDF"),""),"")</f>
        <v>PDF</v>
      </c>
      <c r="P33" s="8" t="s">
        <v>223</v>
      </c>
      <c r="Q33" s="3" t="s">
        <v>13</v>
      </c>
      <c r="R33" s="71" t="s">
        <v>239</v>
      </c>
      <c r="S33" s="4" t="s">
        <v>951</v>
      </c>
      <c r="T33" s="15" t="str">
        <f>IF(J33="Yes",IF(U33&lt;&gt;"",HYPERLINK(_xlfn.CONCAT(VLOOKUP(U33,AE:AF,2,FALSE),"\",IF(ISERROR(FIND(",",A33))=FALSE,LEFT(A33,FIND(",",A33)-1),A33),"-",C33,"-",H33,".pdf"),"PDF"),""),"")</f>
        <v>PDF</v>
      </c>
      <c r="U33" s="8" t="s">
        <v>247</v>
      </c>
      <c r="V33" s="3" t="s">
        <v>13</v>
      </c>
      <c r="W33" s="71" t="s">
        <v>239</v>
      </c>
      <c r="Y33" s="84" t="str">
        <f>IF(J33="Yes",IF(Q33="","",IF(Q33="Include",IF(V33="","Include",IF(V33="Exclude","Consensus required",IF(V33="Include","Include","Check required"))),IF(Q33="Exclude",IF(V33="","Check required",IF(V33="Exclude","Exclude",IF(V33="Include","Consensus required","Check required"))),"Check required"))),IF(L33="","","Find PDF"))</f>
        <v>Exclude</v>
      </c>
      <c r="Z33" s="26" t="str">
        <f>IF(Y33="Exclude",R33,"")</f>
        <v>1. No relevant outcomes</v>
      </c>
    </row>
    <row r="34" spans="1:26" x14ac:dyDescent="0.25">
      <c r="A34" s="21" t="s">
        <v>575</v>
      </c>
      <c r="B34" s="22" t="s">
        <v>576</v>
      </c>
      <c r="C34" s="22">
        <v>2025</v>
      </c>
      <c r="G34" s="22" t="s">
        <v>577</v>
      </c>
      <c r="H34" s="22">
        <v>10862</v>
      </c>
      <c r="I34" s="22" t="s">
        <v>578</v>
      </c>
      <c r="J34" s="9" t="s">
        <v>468</v>
      </c>
      <c r="K34" s="15" t="str">
        <f>IF(LEFT(I34,2)="10",HYPERLINK(_xlfn.CONCAT("https://doi.org/",I34),"Link"),IF(I34="","",HYPERLINK(I34,"Link")))</f>
        <v>Link</v>
      </c>
      <c r="L34" s="16" t="str">
        <f>IF(A34&lt;&gt;"",IF(J34="No",_xlfn.CONCAT(IF(ISERROR(FIND(",",A34))=FALSE,LEFT(A34,FIND(",",A34)-1),A34),"-",C34,"-",H34),""),"")</f>
        <v/>
      </c>
      <c r="M34" s="24" t="str">
        <f>IF(A34&lt;&gt;"",_xlfn.CONCAT("{",IF(ISERROR(FIND(",",A34))=FALSE,LEFT(A34,FIND(",",A34)-1),A34),", ",C34," #",H34,"}"),"")</f>
        <v>{Bhardwaj, 2025 #10862}</v>
      </c>
      <c r="N34" s="4" t="s">
        <v>945</v>
      </c>
      <c r="O34" s="15" t="str">
        <f>IF(J34="Yes",IF(P34&lt;&gt;"",HYPERLINK(_xlfn.CONCAT(VLOOKUP(P34,AE:AF,2,FALSE),"\",IF(ISERROR(FIND(",",A34))=FALSE,LEFT(A34,FIND(",",A34)-1),A34),"-",C34,"-",H34,".pdf"),"PDF"),""),"")</f>
        <v>PDF</v>
      </c>
      <c r="P34" s="8" t="s">
        <v>223</v>
      </c>
      <c r="Q34" s="3" t="s">
        <v>13</v>
      </c>
      <c r="R34" s="71" t="s">
        <v>239</v>
      </c>
      <c r="S34" s="4" t="s">
        <v>976</v>
      </c>
      <c r="T34" s="15" t="str">
        <f>IF(J34="Yes",IF(U34&lt;&gt;"",HYPERLINK(_xlfn.CONCAT(VLOOKUP(U34,AE:AF,2,FALSE),"\",IF(ISERROR(FIND(",",A34))=FALSE,LEFT(A34,FIND(",",A34)-1),A34),"-",C34,"-",H34,".pdf"),"PDF"),""),"")</f>
        <v>PDF</v>
      </c>
      <c r="U34" s="8" t="s">
        <v>247</v>
      </c>
      <c r="V34" s="3" t="s">
        <v>13</v>
      </c>
      <c r="W34" s="71" t="s">
        <v>239</v>
      </c>
      <c r="Y34" s="84" t="str">
        <f>IF(J34="Yes",IF(Q34="","",IF(Q34="Include",IF(V34="","Include",IF(V34="Exclude","Consensus required",IF(V34="Include","Include","Check required"))),IF(Q34="Exclude",IF(V34="","Check required",IF(V34="Exclude","Exclude",IF(V34="Include","Consensus required","Check required"))),"Check required"))),IF(L34="","","Find PDF"))</f>
        <v>Exclude</v>
      </c>
      <c r="Z34" s="26" t="str">
        <f>IF(Y34="Exclude",R34,"")</f>
        <v>1. No relevant outcomes</v>
      </c>
    </row>
    <row r="35" spans="1:26" x14ac:dyDescent="0.25">
      <c r="A35" s="21" t="s">
        <v>348</v>
      </c>
      <c r="B35" s="22" t="s">
        <v>349</v>
      </c>
      <c r="C35" s="22">
        <v>2020</v>
      </c>
      <c r="D35" s="22" t="s">
        <v>350</v>
      </c>
      <c r="E35" s="22">
        <v>18</v>
      </c>
      <c r="F35" s="22">
        <v>1</v>
      </c>
      <c r="G35" s="22">
        <v>466</v>
      </c>
      <c r="H35" s="22">
        <v>10901</v>
      </c>
      <c r="I35" s="22" t="s">
        <v>351</v>
      </c>
      <c r="J35" s="9" t="s">
        <v>468</v>
      </c>
      <c r="K35" s="15" t="str">
        <f>IF(LEFT(I35,2)="10",HYPERLINK(_xlfn.CONCAT("https://doi.org/",I35),"Link"),IF(I35="","",HYPERLINK(I35,"Link")))</f>
        <v>Link</v>
      </c>
      <c r="L35" s="16" t="str">
        <f>IF(A35&lt;&gt;"",IF(J35="No",_xlfn.CONCAT(IF(ISERROR(FIND(",",A35))=FALSE,LEFT(A35,FIND(",",A35)-1),A35),"-",C35,"-",H35),""),"")</f>
        <v/>
      </c>
      <c r="M35" s="24" t="str">
        <f>IF(A35&lt;&gt;"",_xlfn.CONCAT("{",IF(ISERROR(FIND(",",A35))=FALSE,LEFT(A35,FIND(",",A35)-1),A35),", ",C35," #",H35,"}"),"")</f>
        <v>{Bonakdari, 2020 #10901}</v>
      </c>
      <c r="N35" s="4" t="s">
        <v>945</v>
      </c>
      <c r="O35" s="15" t="str">
        <f>IF(J35="Yes",IF(P35&lt;&gt;"",HYPERLINK(_xlfn.CONCAT(VLOOKUP(P35,AE:AF,2,FALSE),"\",IF(ISERROR(FIND(",",A35))=FALSE,LEFT(A35,FIND(",",A35)-1),A35),"-",C35,"-",H35,".pdf"),"PDF"),""),"")</f>
        <v>PDF</v>
      </c>
      <c r="P35" s="8" t="s">
        <v>223</v>
      </c>
      <c r="Q35" s="3" t="s">
        <v>13</v>
      </c>
      <c r="R35" s="71" t="s">
        <v>239</v>
      </c>
      <c r="S35" s="4" t="s">
        <v>977</v>
      </c>
      <c r="T35" s="15" t="str">
        <f>IF(J35="Yes",IF(U35&lt;&gt;"",HYPERLINK(_xlfn.CONCAT(VLOOKUP(U35,AE:AF,2,FALSE),"\",IF(ISERROR(FIND(",",A35))=FALSE,LEFT(A35,FIND(",",A35)-1),A35),"-",C35,"-",H35,".pdf"),"PDF"),""),"")</f>
        <v>PDF</v>
      </c>
      <c r="U35" s="8" t="s">
        <v>247</v>
      </c>
      <c r="V35" s="3" t="s">
        <v>13</v>
      </c>
      <c r="W35" s="71" t="s">
        <v>239</v>
      </c>
      <c r="Y35" s="84" t="str">
        <f>IF(J35="Yes",IF(Q35="","",IF(Q35="Include",IF(V35="","Include",IF(V35="Exclude","Consensus required",IF(V35="Include","Include","Check required"))),IF(Q35="Exclude",IF(V35="","Check required",IF(V35="Exclude","Exclude",IF(V35="Include","Consensus required","Check required"))),"Check required"))),IF(L35="","","Find PDF"))</f>
        <v>Exclude</v>
      </c>
      <c r="Z35" s="26" t="str">
        <f>IF(Y35="Exclude",R35,"")</f>
        <v>1. No relevant outcomes</v>
      </c>
    </row>
    <row r="36" spans="1:26" x14ac:dyDescent="0.25">
      <c r="A36" s="21" t="s">
        <v>579</v>
      </c>
      <c r="B36" s="22" t="s">
        <v>580</v>
      </c>
      <c r="C36" s="22">
        <v>2023</v>
      </c>
      <c r="D36" s="22" t="s">
        <v>499</v>
      </c>
      <c r="E36" s="22">
        <v>9</v>
      </c>
      <c r="F36" s="22">
        <v>1</v>
      </c>
      <c r="G36" s="22" t="s">
        <v>581</v>
      </c>
      <c r="H36" s="22">
        <v>10869</v>
      </c>
      <c r="I36" s="22" t="s">
        <v>582</v>
      </c>
      <c r="J36" s="9" t="s">
        <v>468</v>
      </c>
      <c r="K36" s="15" t="str">
        <f>IF(LEFT(I36,2)="10",HYPERLINK(_xlfn.CONCAT("https://doi.org/",I36),"Link"),IF(I36="","",HYPERLINK(I36,"Link")))</f>
        <v>Link</v>
      </c>
      <c r="L36" s="16" t="str">
        <f>IF(A36&lt;&gt;"",IF(J36="No",_xlfn.CONCAT(IF(ISERROR(FIND(",",A36))=FALSE,LEFT(A36,FIND(",",A36)-1),A36),"-",C36,"-",H36),""),"")</f>
        <v/>
      </c>
      <c r="M36" s="24" t="str">
        <f>IF(A36&lt;&gt;"",_xlfn.CONCAT("{",IF(ISERROR(FIND(",",A36))=FALSE,LEFT(A36,FIND(",",A36)-1),A36),", ",C36," #",H36,"}"),"")</f>
        <v>{Bougeard, 2023 #10869}</v>
      </c>
      <c r="N36" s="4" t="s">
        <v>945</v>
      </c>
      <c r="O36" s="15" t="str">
        <f>IF(J36="Yes",IF(P36&lt;&gt;"",HYPERLINK(_xlfn.CONCAT(VLOOKUP(P36,AE:AF,2,FALSE),"\",IF(ISERROR(FIND(",",A36))=FALSE,LEFT(A36,FIND(",",A36)-1),A36),"-",C36,"-",H36,".pdf"),"PDF"),""),"")</f>
        <v>PDF</v>
      </c>
      <c r="P36" s="8" t="s">
        <v>223</v>
      </c>
      <c r="Q36" s="3" t="s">
        <v>13</v>
      </c>
      <c r="R36" s="71" t="s">
        <v>239</v>
      </c>
      <c r="S36" s="4" t="s">
        <v>970</v>
      </c>
      <c r="T36" s="15" t="str">
        <f>IF(J36="Yes",IF(U36&lt;&gt;"",HYPERLINK(_xlfn.CONCAT(VLOOKUP(U36,AE:AF,2,FALSE),"\",IF(ISERROR(FIND(",",A36))=FALSE,LEFT(A36,FIND(",",A36)-1),A36),"-",C36,"-",H36,".pdf"),"PDF"),""),"")</f>
        <v>PDF</v>
      </c>
      <c r="U36" s="8" t="s">
        <v>247</v>
      </c>
      <c r="V36" s="3" t="s">
        <v>13</v>
      </c>
      <c r="W36" s="71" t="s">
        <v>239</v>
      </c>
      <c r="Y36" s="84" t="str">
        <f>IF(J36="Yes",IF(Q36="","",IF(Q36="Include",IF(V36="","Include",IF(V36="Exclude","Consensus required",IF(V36="Include","Include","Check required"))),IF(Q36="Exclude",IF(V36="","Check required",IF(V36="Exclude","Exclude",IF(V36="Include","Consensus required","Check required"))),"Check required"))),IF(L36="","","Find PDF"))</f>
        <v>Exclude</v>
      </c>
      <c r="Z36" s="26" t="str">
        <f>IF(Y36="Exclude",R36,"")</f>
        <v>1. No relevant outcomes</v>
      </c>
    </row>
    <row r="37" spans="1:26" x14ac:dyDescent="0.25">
      <c r="A37" s="21" t="s">
        <v>352</v>
      </c>
      <c r="B37" s="22" t="s">
        <v>353</v>
      </c>
      <c r="C37" s="22">
        <v>2025</v>
      </c>
      <c r="D37" s="22" t="s">
        <v>354</v>
      </c>
      <c r="E37" s="22">
        <v>28</v>
      </c>
      <c r="H37" s="22">
        <v>10982</v>
      </c>
      <c r="I37" s="22" t="s">
        <v>355</v>
      </c>
      <c r="J37" s="9" t="s">
        <v>468</v>
      </c>
      <c r="K37" s="15" t="str">
        <f>IF(LEFT(I37,2)="10",HYPERLINK(_xlfn.CONCAT("https://doi.org/",I37),"Link"),IF(I37="","",HYPERLINK(I37,"Link")))</f>
        <v>Link</v>
      </c>
      <c r="L37" s="16" t="str">
        <f>IF(A37&lt;&gt;"",IF(J37="No",_xlfn.CONCAT(IF(ISERROR(FIND(",",A37))=FALSE,LEFT(A37,FIND(",",A37)-1),A37),"-",C37,"-",H37),""),"")</f>
        <v/>
      </c>
      <c r="M37" s="24" t="str">
        <f>IF(A37&lt;&gt;"",_xlfn.CONCAT("{",IF(ISERROR(FIND(",",A37))=FALSE,LEFT(A37,FIND(",",A37)-1),A37),", ",C37," #",H37,"}"),"")</f>
        <v>{Brabin D.R, 2025 #10982}</v>
      </c>
      <c r="N37" s="4" t="s">
        <v>945</v>
      </c>
      <c r="O37" s="15" t="str">
        <f>IF(J37="Yes",IF(P37&lt;&gt;"",HYPERLINK(_xlfn.CONCAT(VLOOKUP(P37,AE:AF,2,FALSE),"\",IF(ISERROR(FIND(",",A37))=FALSE,LEFT(A37,FIND(",",A37)-1),A37),"-",C37,"-",H37,".pdf"),"PDF"),""),"")</f>
        <v>PDF</v>
      </c>
      <c r="P37" s="8" t="s">
        <v>223</v>
      </c>
      <c r="Q37" s="3" t="s">
        <v>13</v>
      </c>
      <c r="R37" s="71" t="s">
        <v>239</v>
      </c>
      <c r="S37" s="4" t="s">
        <v>978</v>
      </c>
      <c r="T37" s="15" t="str">
        <f>IF(J37="Yes",IF(U37&lt;&gt;"",HYPERLINK(_xlfn.CONCAT(VLOOKUP(U37,AE:AF,2,FALSE),"\",IF(ISERROR(FIND(",",A37))=FALSE,LEFT(A37,FIND(",",A37)-1),A37),"-",C37,"-",H37,".pdf"),"PDF"),""),"")</f>
        <v>PDF</v>
      </c>
      <c r="U37" s="8" t="s">
        <v>247</v>
      </c>
      <c r="V37" s="3" t="s">
        <v>13</v>
      </c>
      <c r="W37" s="71" t="s">
        <v>239</v>
      </c>
      <c r="Y37" s="84" t="str">
        <f>IF(J37="Yes",IF(Q37="","",IF(Q37="Include",IF(V37="","Include",IF(V37="Exclude","Consensus required",IF(V37="Include","Include","Check required"))),IF(Q37="Exclude",IF(V37="","Check required",IF(V37="Exclude","Exclude",IF(V37="Include","Consensus required","Check required"))),"Check required"))),IF(L37="","","Find PDF"))</f>
        <v>Exclude</v>
      </c>
      <c r="Z37" s="26" t="str">
        <f>IF(Y37="Exclude",R37,"")</f>
        <v>1. No relevant outcomes</v>
      </c>
    </row>
    <row r="38" spans="1:26" x14ac:dyDescent="0.25">
      <c r="A38" s="21" t="s">
        <v>356</v>
      </c>
      <c r="B38" s="22" t="s">
        <v>357</v>
      </c>
      <c r="C38" s="22">
        <v>2022</v>
      </c>
      <c r="D38" s="22" t="s">
        <v>358</v>
      </c>
      <c r="E38" s="22">
        <v>35</v>
      </c>
      <c r="F38" s="22">
        <v>1</v>
      </c>
      <c r="G38" s="22">
        <v>14</v>
      </c>
      <c r="H38" s="22">
        <v>10889</v>
      </c>
      <c r="I38" s="22" t="s">
        <v>359</v>
      </c>
      <c r="J38" s="9" t="s">
        <v>468</v>
      </c>
      <c r="K38" s="15" t="str">
        <f>IF(LEFT(I38,2)="10",HYPERLINK(_xlfn.CONCAT("https://doi.org/",I38),"Link"),IF(I38="","",HYPERLINK(I38,"Link")))</f>
        <v>Link</v>
      </c>
      <c r="L38" s="16" t="str">
        <f>IF(A38&lt;&gt;"",IF(J38="No",_xlfn.CONCAT(IF(ISERROR(FIND(",",A38))=FALSE,LEFT(A38,FIND(",",A38)-1),A38),"-",C38,"-",H38),""),"")</f>
        <v/>
      </c>
      <c r="M38" s="24" t="str">
        <f>IF(A38&lt;&gt;"",_xlfn.CONCAT("{",IF(ISERROR(FIND(",",A38))=FALSE,LEFT(A38,FIND(",",A38)-1),A38),", ",C38," #",H38,"}"),"")</f>
        <v>{Broadbent, 2022 #10889}</v>
      </c>
      <c r="N38" s="4" t="s">
        <v>945</v>
      </c>
      <c r="O38" s="15" t="str">
        <f>IF(J38="Yes",IF(P38&lt;&gt;"",HYPERLINK(_xlfn.CONCAT(VLOOKUP(P38,AE:AF,2,FALSE),"\",IF(ISERROR(FIND(",",A38))=FALSE,LEFT(A38,FIND(",",A38)-1),A38),"-",C38,"-",H38,".pdf"),"PDF"),""),"")</f>
        <v>PDF</v>
      </c>
      <c r="P38" s="8" t="s">
        <v>223</v>
      </c>
      <c r="Q38" s="3" t="s">
        <v>13</v>
      </c>
      <c r="R38" s="71" t="s">
        <v>243</v>
      </c>
      <c r="S38" s="4" t="s">
        <v>979</v>
      </c>
      <c r="T38" s="15" t="str">
        <f>IF(J38="Yes",IF(U38&lt;&gt;"",HYPERLINK(_xlfn.CONCAT(VLOOKUP(U38,AE:AF,2,FALSE),"\",IF(ISERROR(FIND(",",A38))=FALSE,LEFT(A38,FIND(",",A38)-1),A38),"-",C38,"-",H38,".pdf"),"PDF"),""),"")</f>
        <v>PDF</v>
      </c>
      <c r="U38" s="8" t="s">
        <v>247</v>
      </c>
      <c r="V38" s="3" t="s">
        <v>13</v>
      </c>
      <c r="W38" s="71" t="s">
        <v>243</v>
      </c>
      <c r="Y38" s="84" t="str">
        <f>IF(J38="Yes",IF(Q38="","",IF(Q38="Include",IF(V38="","Include",IF(V38="Exclude","Consensus required",IF(V38="Include","Include","Check required"))),IF(Q38="Exclude",IF(V38="","Check required",IF(V38="Exclude","Exclude",IF(V38="Include","Consensus required","Check required"))),"Check required"))),IF(L38="","","Find PDF"))</f>
        <v>Exclude</v>
      </c>
      <c r="Z38" s="26" t="str">
        <f>IF(Y38="Exclude",R38,"")</f>
        <v>5. Wrong study design</v>
      </c>
    </row>
    <row r="39" spans="1:26" x14ac:dyDescent="0.25">
      <c r="A39" s="21" t="s">
        <v>583</v>
      </c>
      <c r="B39" s="22" t="s">
        <v>584</v>
      </c>
      <c r="C39" s="22">
        <v>2023</v>
      </c>
      <c r="D39" s="22" t="s">
        <v>585</v>
      </c>
      <c r="E39" s="22">
        <v>47</v>
      </c>
      <c r="G39" s="22" t="s">
        <v>586</v>
      </c>
      <c r="H39" s="22">
        <v>10867</v>
      </c>
      <c r="I39" s="22" t="s">
        <v>587</v>
      </c>
      <c r="J39" s="9" t="s">
        <v>468</v>
      </c>
      <c r="K39" s="15" t="str">
        <f>IF(LEFT(I39,2)="10",HYPERLINK(_xlfn.CONCAT("https://doi.org/",I39),"Link"),IF(I39="","",HYPERLINK(I39,"Link")))</f>
        <v>Link</v>
      </c>
      <c r="L39" s="16" t="str">
        <f>IF(A39&lt;&gt;"",IF(J39="No",_xlfn.CONCAT(IF(ISERROR(FIND(",",A39))=FALSE,LEFT(A39,FIND(",",A39)-1),A39),"-",C39,"-",H39),""),"")</f>
        <v/>
      </c>
      <c r="M39" s="24" t="str">
        <f>IF(A39&lt;&gt;"",_xlfn.CONCAT("{",IF(ISERROR(FIND(",",A39))=FALSE,LEFT(A39,FIND(",",A39)-1),A39),", ",C39," #",H39,"}"),"")</f>
        <v>{Brooks, 2023 #10867}</v>
      </c>
      <c r="N39" s="4" t="s">
        <v>945</v>
      </c>
      <c r="O39" s="15" t="str">
        <f>IF(J39="Yes",IF(P39&lt;&gt;"",HYPERLINK(_xlfn.CONCAT(VLOOKUP(P39,AE:AF,2,FALSE),"\",IF(ISERROR(FIND(",",A39))=FALSE,LEFT(A39,FIND(",",A39)-1),A39),"-",C39,"-",H39,".pdf"),"PDF"),""),"")</f>
        <v>PDF</v>
      </c>
      <c r="P39" s="8" t="s">
        <v>223</v>
      </c>
      <c r="Q39" s="3" t="s">
        <v>13</v>
      </c>
      <c r="R39" s="71" t="s">
        <v>239</v>
      </c>
      <c r="S39" s="4" t="s">
        <v>980</v>
      </c>
      <c r="T39" s="15" t="str">
        <f>IF(J39="Yes",IF(U39&lt;&gt;"",HYPERLINK(_xlfn.CONCAT(VLOOKUP(U39,AE:AF,2,FALSE),"\",IF(ISERROR(FIND(",",A39))=FALSE,LEFT(A39,FIND(",",A39)-1),A39),"-",C39,"-",H39,".pdf"),"PDF"),""),"")</f>
        <v>PDF</v>
      </c>
      <c r="U39" s="8" t="s">
        <v>247</v>
      </c>
      <c r="V39" s="3" t="s">
        <v>13</v>
      </c>
      <c r="W39" s="71" t="s">
        <v>239</v>
      </c>
      <c r="Y39" s="84" t="str">
        <f>IF(J39="Yes",IF(Q39="","",IF(Q39="Include",IF(V39="","Include",IF(V39="Exclude","Consensus required",IF(V39="Include","Include","Check required"))),IF(Q39="Exclude",IF(V39="","Check required",IF(V39="Exclude","Exclude",IF(V39="Include","Consensus required","Check required"))),"Check required"))),IF(L39="","","Find PDF"))</f>
        <v>Exclude</v>
      </c>
      <c r="Z39" s="26" t="str">
        <f>IF(Y39="Exclude",R39,"")</f>
        <v>1. No relevant outcomes</v>
      </c>
    </row>
    <row r="40" spans="1:26" x14ac:dyDescent="0.25">
      <c r="A40" s="21" t="s">
        <v>588</v>
      </c>
      <c r="B40" s="22" t="s">
        <v>589</v>
      </c>
      <c r="C40" s="22">
        <v>2022</v>
      </c>
      <c r="D40" s="22" t="s">
        <v>590</v>
      </c>
      <c r="E40" s="22">
        <v>9</v>
      </c>
      <c r="F40" s="22">
        <v>2</v>
      </c>
      <c r="G40" s="22" t="s">
        <v>591</v>
      </c>
      <c r="H40" s="22">
        <v>10917</v>
      </c>
      <c r="I40" s="22" t="s">
        <v>592</v>
      </c>
      <c r="J40" s="9" t="s">
        <v>468</v>
      </c>
      <c r="K40" s="15" t="str">
        <f>IF(LEFT(I40,2)="10",HYPERLINK(_xlfn.CONCAT("https://doi.org/",I40),"Link"),IF(I40="","",HYPERLINK(I40,"Link")))</f>
        <v>Link</v>
      </c>
      <c r="L40" s="16" t="str">
        <f>IF(A40&lt;&gt;"",IF(J40="No",_xlfn.CONCAT(IF(ISERROR(FIND(",",A40))=FALSE,LEFT(A40,FIND(",",A40)-1),A40),"-",C40,"-",H40),""),"")</f>
        <v/>
      </c>
      <c r="M40" s="24" t="str">
        <f>IF(A40&lt;&gt;"",_xlfn.CONCAT("{",IF(ISERROR(FIND(",",A40))=FALSE,LEFT(A40,FIND(",",A40)-1),A40),", ",C40," #",H40,"}"),"")</f>
        <v>{Brown, 2022 #10917}</v>
      </c>
      <c r="N40" s="4" t="s">
        <v>945</v>
      </c>
      <c r="O40" s="15" t="str">
        <f>IF(J40="Yes",IF(P40&lt;&gt;"",HYPERLINK(_xlfn.CONCAT(VLOOKUP(P40,AE:AF,2,FALSE),"\",IF(ISERROR(FIND(",",A40))=FALSE,LEFT(A40,FIND(",",A40)-1),A40),"-",C40,"-",H40,".pdf"),"PDF"),""),"")</f>
        <v>PDF</v>
      </c>
      <c r="P40" s="8" t="s">
        <v>223</v>
      </c>
      <c r="Q40" s="3" t="s">
        <v>13</v>
      </c>
      <c r="R40" s="71" t="s">
        <v>241</v>
      </c>
      <c r="S40" s="4" t="s">
        <v>984</v>
      </c>
      <c r="T40" s="15" t="str">
        <f>IF(J40="Yes",IF(U40&lt;&gt;"",HYPERLINK(_xlfn.CONCAT(VLOOKUP(U40,AE:AF,2,FALSE),"\",IF(ISERROR(FIND(",",A40))=FALSE,LEFT(A40,FIND(",",A40)-1),A40),"-",C40,"-",H40,".pdf"),"PDF"),""),"")</f>
        <v>PDF</v>
      </c>
      <c r="U40" s="8" t="s">
        <v>247</v>
      </c>
      <c r="V40" s="3" t="s">
        <v>13</v>
      </c>
      <c r="W40" s="3" t="s">
        <v>241</v>
      </c>
      <c r="X40" s="12" t="s">
        <v>983</v>
      </c>
      <c r="Y40" s="84" t="str">
        <f>IF(J40="Yes",IF(Q40="","",IF(Q40="Include",IF(V40="","Include",IF(V40="Exclude","Consensus required",IF(V40="Include","Include","Check required"))),IF(Q40="Exclude",IF(V40="","Check required",IF(V40="Exclude","Exclude",IF(V40="Include","Consensus required","Check required"))),"Check required"))),IF(L40="","","Find PDF"))</f>
        <v>Exclude</v>
      </c>
      <c r="Z40" s="26" t="str">
        <f>IF(Y40="Exclude",R40,"")</f>
        <v>4. Wrong setting</v>
      </c>
    </row>
    <row r="41" spans="1:26" x14ac:dyDescent="0.25">
      <c r="A41" s="21" t="s">
        <v>593</v>
      </c>
      <c r="B41" s="22" t="s">
        <v>594</v>
      </c>
      <c r="C41" s="22">
        <v>2023</v>
      </c>
      <c r="D41" s="22" t="s">
        <v>595</v>
      </c>
      <c r="E41" s="22">
        <v>388</v>
      </c>
      <c r="F41" s="22">
        <v>17</v>
      </c>
      <c r="G41" s="22" t="s">
        <v>596</v>
      </c>
      <c r="H41" s="22">
        <v>10851</v>
      </c>
      <c r="I41" s="22" t="s">
        <v>597</v>
      </c>
      <c r="J41" s="9" t="s">
        <v>468</v>
      </c>
      <c r="K41" s="15" t="str">
        <f>IF(LEFT(I41,2)="10",HYPERLINK(_xlfn.CONCAT("https://doi.org/",I41),"Link"),IF(I41="","",HYPERLINK(I41,"Link")))</f>
        <v>Link</v>
      </c>
      <c r="L41" s="16" t="str">
        <f>IF(A41&lt;&gt;"",IF(J41="No",_xlfn.CONCAT(IF(ISERROR(FIND(",",A41))=FALSE,LEFT(A41,FIND(",",A41)-1),A41),"-",C41,"-",H41),""),"")</f>
        <v/>
      </c>
      <c r="M41" s="24" t="str">
        <f>IF(A41&lt;&gt;"",_xlfn.CONCAT("{",IF(ISERROR(FIND(",",A41))=FALSE,LEFT(A41,FIND(",",A41)-1),A41),", ",C41," #",H41,"}"),"")</f>
        <v>{Brownstein, 2023 #10851}</v>
      </c>
      <c r="N41" s="4" t="s">
        <v>945</v>
      </c>
      <c r="O41" s="15" t="str">
        <f>IF(J41="Yes",IF(P41&lt;&gt;"",HYPERLINK(_xlfn.CONCAT(VLOOKUP(P41,AE:AF,2,FALSE),"\",IF(ISERROR(FIND(",",A41))=FALSE,LEFT(A41,FIND(",",A41)-1),A41),"-",C41,"-",H41,".pdf"),"PDF"),""),"")</f>
        <v>PDF</v>
      </c>
      <c r="P41" s="8" t="s">
        <v>223</v>
      </c>
      <c r="Q41" s="3" t="s">
        <v>13</v>
      </c>
      <c r="R41" s="71" t="s">
        <v>240</v>
      </c>
      <c r="S41" s="4" t="s">
        <v>985</v>
      </c>
      <c r="T41" s="15" t="str">
        <f>IF(J41="Yes",IF(U41&lt;&gt;"",HYPERLINK(_xlfn.CONCAT(VLOOKUP(U41,AE:AF,2,FALSE),"\",IF(ISERROR(FIND(",",A41))=FALSE,LEFT(A41,FIND(",",A41)-1),A41),"-",C41,"-",H41,".pdf"),"PDF"),""),"")</f>
        <v>PDF</v>
      </c>
      <c r="U41" s="8" t="s">
        <v>247</v>
      </c>
      <c r="V41" s="3" t="s">
        <v>13</v>
      </c>
      <c r="W41" s="71" t="s">
        <v>239</v>
      </c>
      <c r="Y41" s="84" t="str">
        <f>IF(J41="Yes",IF(Q41="","",IF(Q41="Include",IF(V41="","Include",IF(V41="Exclude","Consensus required",IF(V41="Include","Include","Check required"))),IF(Q41="Exclude",IF(V41="","Check required",IF(V41="Exclude","Exclude",IF(V41="Include","Consensus required","Check required"))),"Check required"))),IF(L41="","","Find PDF"))</f>
        <v>Exclude</v>
      </c>
      <c r="Z41" s="26" t="str">
        <f>IF(Y41="Exclude",R41,"")</f>
        <v>3. Wrong intervention</v>
      </c>
    </row>
    <row r="42" spans="1:26" x14ac:dyDescent="0.25">
      <c r="A42" s="21" t="s">
        <v>360</v>
      </c>
      <c r="B42" s="22" t="s">
        <v>361</v>
      </c>
      <c r="C42" s="22">
        <v>2025</v>
      </c>
      <c r="D42" s="22" t="s">
        <v>362</v>
      </c>
      <c r="E42" s="22">
        <v>19</v>
      </c>
      <c r="G42" s="22" t="s">
        <v>363</v>
      </c>
      <c r="H42" s="22">
        <v>10875</v>
      </c>
      <c r="I42" s="22" t="s">
        <v>364</v>
      </c>
      <c r="J42" s="9" t="s">
        <v>468</v>
      </c>
      <c r="K42" s="15" t="str">
        <f>IF(LEFT(I42,2)="10",HYPERLINK(_xlfn.CONCAT("https://doi.org/",I42),"Link"),IF(I42="","",HYPERLINK(I42,"Link")))</f>
        <v>Link</v>
      </c>
      <c r="L42" s="16" t="str">
        <f>IF(A42&lt;&gt;"",IF(J42="No",_xlfn.CONCAT(IF(ISERROR(FIND(",",A42))=FALSE,LEFT(A42,FIND(",",A42)-1),A42),"-",C42,"-",H42),""),"")</f>
        <v/>
      </c>
      <c r="M42" s="24" t="str">
        <f>IF(A42&lt;&gt;"",_xlfn.CONCAT("{",IF(ISERROR(FIND(",",A42))=FALSE,LEFT(A42,FIND(",",A42)-1),A42),", ",C42," #",H42,"}"),"")</f>
        <v>{Burkle, 2025 #10875}</v>
      </c>
      <c r="N42" s="4" t="s">
        <v>945</v>
      </c>
      <c r="O42" s="15" t="str">
        <f>IF(J42="Yes",IF(P42&lt;&gt;"",HYPERLINK(_xlfn.CONCAT(VLOOKUP(P42,AE:AF,2,FALSE),"\",IF(ISERROR(FIND(",",A42))=FALSE,LEFT(A42,FIND(",",A42)-1),A42),"-",C42,"-",H42,".pdf"),"PDF"),""),"")</f>
        <v>PDF</v>
      </c>
      <c r="P42" s="8" t="s">
        <v>223</v>
      </c>
      <c r="Q42" s="3" t="s">
        <v>13</v>
      </c>
      <c r="R42" s="71" t="s">
        <v>243</v>
      </c>
      <c r="S42" s="4" t="s">
        <v>986</v>
      </c>
      <c r="T42" s="15" t="str">
        <f>IF(J42="Yes",IF(U42&lt;&gt;"",HYPERLINK(_xlfn.CONCAT(VLOOKUP(U42,AE:AF,2,FALSE),"\",IF(ISERROR(FIND(",",A42))=FALSE,LEFT(A42,FIND(",",A42)-1),A42),"-",C42,"-",H42,".pdf"),"PDF"),""),"")</f>
        <v>PDF</v>
      </c>
      <c r="U42" s="8" t="s">
        <v>247</v>
      </c>
      <c r="V42" s="3" t="s">
        <v>13</v>
      </c>
      <c r="W42" s="71" t="s">
        <v>243</v>
      </c>
      <c r="Y42" s="84" t="str">
        <f>IF(J42="Yes",IF(Q42="","",IF(Q42="Include",IF(V42="","Include",IF(V42="Exclude","Consensus required",IF(V42="Include","Include","Check required"))),IF(Q42="Exclude",IF(V42="","Check required",IF(V42="Exclude","Exclude",IF(V42="Include","Consensus required","Check required"))),"Check required"))),IF(L42="","","Find PDF"))</f>
        <v>Exclude</v>
      </c>
      <c r="Z42" s="26" t="str">
        <f>IF(Y42="Exclude",R42,"")</f>
        <v>5. Wrong study design</v>
      </c>
    </row>
    <row r="43" spans="1:26" x14ac:dyDescent="0.25">
      <c r="A43" s="21" t="s">
        <v>941</v>
      </c>
      <c r="B43" s="22" t="s">
        <v>598</v>
      </c>
      <c r="C43" s="22">
        <v>2023</v>
      </c>
      <c r="D43" s="22" t="s">
        <v>599</v>
      </c>
      <c r="E43" s="22">
        <v>17</v>
      </c>
      <c r="F43" s="22">
        <v>5</v>
      </c>
      <c r="G43" s="22" t="s">
        <v>600</v>
      </c>
      <c r="H43" s="22">
        <v>10870</v>
      </c>
      <c r="I43" s="22" t="s">
        <v>940</v>
      </c>
      <c r="J43" s="9" t="s">
        <v>468</v>
      </c>
      <c r="K43" s="15" t="str">
        <f>IF(LEFT(I43,2)="10",HYPERLINK(_xlfn.CONCAT("https://doi.org/",I43),"Link"),IF(I43="","",HYPERLINK(I43,"Link")))</f>
        <v>Link</v>
      </c>
      <c r="L43" s="16" t="str">
        <f>IF(A43&lt;&gt;"",IF(J43="No",_xlfn.CONCAT(IF(ISERROR(FIND(",",A43))=FALSE,LEFT(A43,FIND(",",A43)-1),A43),"-",C43,"-",H43),""),"")</f>
        <v/>
      </c>
      <c r="M43" s="24" t="str">
        <f>IF(A43&lt;&gt;"",_xlfn.CONCAT("{",IF(ISERROR(FIND(",",A43))=FALSE,LEFT(A43,FIND(",",A43)-1),A43),", ",C43," #",H43,"}"),"")</f>
        <v>{Carlson, 2023 #10870}</v>
      </c>
      <c r="N43" s="4" t="s">
        <v>945</v>
      </c>
      <c r="O43" s="15" t="str">
        <f>IF(J43="Yes",IF(P43&lt;&gt;"",HYPERLINK(_xlfn.CONCAT(VLOOKUP(P43,AE:AF,2,FALSE),"\",IF(ISERROR(FIND(",",A43))=FALSE,LEFT(A43,FIND(",",A43)-1),A43),"-",C43,"-",H43,".pdf"),"PDF"),""),"")</f>
        <v>PDF</v>
      </c>
      <c r="P43" s="8" t="s">
        <v>223</v>
      </c>
      <c r="Q43" s="3" t="s">
        <v>13</v>
      </c>
      <c r="R43" s="71" t="s">
        <v>240</v>
      </c>
      <c r="S43" s="4" t="s">
        <v>990</v>
      </c>
      <c r="T43" s="15" t="str">
        <f>IF(J43="Yes",IF(U43&lt;&gt;"",HYPERLINK(_xlfn.CONCAT(VLOOKUP(U43,AE:AF,2,FALSE),"\",IF(ISERROR(FIND(",",A43))=FALSE,LEFT(A43,FIND(",",A43)-1),A43),"-",C43,"-",H43,".pdf"),"PDF"),""),"")</f>
        <v>PDF</v>
      </c>
      <c r="U43" s="8" t="s">
        <v>247</v>
      </c>
      <c r="V43" s="3" t="s">
        <v>13</v>
      </c>
      <c r="W43" s="3" t="s">
        <v>239</v>
      </c>
      <c r="X43" s="12" t="s">
        <v>982</v>
      </c>
      <c r="Y43" s="84" t="str">
        <f>IF(J43="Yes",IF(Q43="","",IF(Q43="Include",IF(V43="","Include",IF(V43="Exclude","Consensus required",IF(V43="Include","Include","Check required"))),IF(Q43="Exclude",IF(V43="","Check required",IF(V43="Exclude","Exclude",IF(V43="Include","Consensus required","Check required"))),"Check required"))),IF(L43="","","Find PDF"))</f>
        <v>Exclude</v>
      </c>
      <c r="Z43" s="26" t="str">
        <f>IF(Y43="Exclude",R43,"")</f>
        <v>3. Wrong intervention</v>
      </c>
    </row>
    <row r="44" spans="1:26" x14ac:dyDescent="0.25">
      <c r="A44" s="21" t="s">
        <v>601</v>
      </c>
      <c r="B44" s="22" t="s">
        <v>605</v>
      </c>
      <c r="C44" s="22">
        <v>2022</v>
      </c>
      <c r="D44" s="22" t="s">
        <v>499</v>
      </c>
      <c r="E44" s="22">
        <v>8</v>
      </c>
      <c r="F44" s="22">
        <v>3</v>
      </c>
      <c r="G44" s="22" t="s">
        <v>606</v>
      </c>
      <c r="H44" s="22">
        <v>10945</v>
      </c>
      <c r="I44" s="22" t="s">
        <v>607</v>
      </c>
      <c r="J44" s="9" t="s">
        <v>468</v>
      </c>
      <c r="K44" s="15" t="str">
        <f>IF(LEFT(I44,2)="10",HYPERLINK(_xlfn.CONCAT("https://doi.org/",I44),"Link"),IF(I44="","",HYPERLINK(I44,"Link")))</f>
        <v>Link</v>
      </c>
      <c r="L44" s="16" t="str">
        <f>IF(A44&lt;&gt;"",IF(J44="No",_xlfn.CONCAT(IF(ISERROR(FIND(",",A44))=FALSE,LEFT(A44,FIND(",",A44)-1),A44),"-",C44,"-",H44),""),"")</f>
        <v/>
      </c>
      <c r="M44" s="24" t="str">
        <f>IF(A44&lt;&gt;"",_xlfn.CONCAT("{",IF(ISERROR(FIND(",",A44))=FALSE,LEFT(A44,FIND(",",A44)-1),A44),", ",C44," #",H44,"}"),"")</f>
        <v>{Caskey, 2022 #10945}</v>
      </c>
      <c r="N44" s="4" t="s">
        <v>945</v>
      </c>
      <c r="O44" s="15" t="str">
        <f>IF(J44="Yes",IF(P44&lt;&gt;"",HYPERLINK(_xlfn.CONCAT(VLOOKUP(P44,AE:AF,2,FALSE),"\",IF(ISERROR(FIND(",",A44))=FALSE,LEFT(A44,FIND(",",A44)-1),A44),"-",C44,"-",H44,".pdf"),"PDF"),""),"")</f>
        <v>PDF</v>
      </c>
      <c r="P44" s="8" t="s">
        <v>223</v>
      </c>
      <c r="Q44" s="3" t="s">
        <v>13</v>
      </c>
      <c r="R44" s="71" t="s">
        <v>240</v>
      </c>
      <c r="S44" s="4" t="s">
        <v>987</v>
      </c>
      <c r="T44" s="15" t="str">
        <f>IF(J44="Yes",IF(U44&lt;&gt;"",HYPERLINK(_xlfn.CONCAT(VLOOKUP(U44,AE:AF,2,FALSE),"\",IF(ISERROR(FIND(",",A44))=FALSE,LEFT(A44,FIND(",",A44)-1),A44),"-",C44,"-",H44,".pdf"),"PDF"),""),"")</f>
        <v>PDF</v>
      </c>
      <c r="U44" s="8" t="s">
        <v>247</v>
      </c>
      <c r="V44" s="3" t="s">
        <v>13</v>
      </c>
      <c r="W44" s="3" t="s">
        <v>240</v>
      </c>
      <c r="Y44" s="84" t="str">
        <f>IF(J44="Yes",IF(Q44="","",IF(Q44="Include",IF(V44="","Include",IF(V44="Exclude","Consensus required",IF(V44="Include","Include","Check required"))),IF(Q44="Exclude",IF(V44="","Check required",IF(V44="Exclude","Exclude",IF(V44="Include","Consensus required","Check required"))),"Check required"))),IF(L44="","","Find PDF"))</f>
        <v>Exclude</v>
      </c>
      <c r="Z44" s="26" t="str">
        <f>IF(Y44="Exclude",R44,"")</f>
        <v>3. Wrong intervention</v>
      </c>
    </row>
    <row r="45" spans="1:26" x14ac:dyDescent="0.25">
      <c r="A45" s="21" t="s">
        <v>601</v>
      </c>
      <c r="B45" s="22" t="s">
        <v>602</v>
      </c>
      <c r="C45" s="22">
        <v>2022</v>
      </c>
      <c r="D45" s="22" t="s">
        <v>499</v>
      </c>
      <c r="E45" s="22">
        <v>8</v>
      </c>
      <c r="F45" s="22">
        <v>3</v>
      </c>
      <c r="G45" s="22" t="s">
        <v>603</v>
      </c>
      <c r="H45" s="22">
        <v>10946</v>
      </c>
      <c r="I45" s="22" t="s">
        <v>604</v>
      </c>
      <c r="J45" s="9" t="s">
        <v>468</v>
      </c>
      <c r="K45" s="15" t="str">
        <f>IF(LEFT(I45,2)="10",HYPERLINK(_xlfn.CONCAT("https://doi.org/",I45),"Link"),IF(I45="","",HYPERLINK(I45,"Link")))</f>
        <v>Link</v>
      </c>
      <c r="L45" s="16" t="str">
        <f>IF(A45&lt;&gt;"",IF(J45="No",_xlfn.CONCAT(IF(ISERROR(FIND(",",A45))=FALSE,LEFT(A45,FIND(",",A45)-1),A45),"-",C45,"-",H45),""),"")</f>
        <v/>
      </c>
      <c r="M45" s="24" t="str">
        <f>IF(A45&lt;&gt;"",_xlfn.CONCAT("{",IF(ISERROR(FIND(",",A45))=FALSE,LEFT(A45,FIND(",",A45)-1),A45),", ",C45," #",H45,"}"),"")</f>
        <v>{Caskey, 2022 #10946}</v>
      </c>
      <c r="N45" s="4" t="s">
        <v>945</v>
      </c>
      <c r="O45" s="15" t="str">
        <f>IF(J45="Yes",IF(P45&lt;&gt;"",HYPERLINK(_xlfn.CONCAT(VLOOKUP(P45,AE:AF,2,FALSE),"\",IF(ISERROR(FIND(",",A45))=FALSE,LEFT(A45,FIND(",",A45)-1),A45),"-",C45,"-",H45,".pdf"),"PDF"),""),"")</f>
        <v>PDF</v>
      </c>
      <c r="P45" s="8" t="s">
        <v>223</v>
      </c>
      <c r="Q45" s="3" t="s">
        <v>13</v>
      </c>
      <c r="R45" s="71" t="s">
        <v>240</v>
      </c>
      <c r="S45" s="4" t="s">
        <v>987</v>
      </c>
      <c r="T45" s="15" t="str">
        <f>IF(J45="Yes",IF(U45&lt;&gt;"",HYPERLINK(_xlfn.CONCAT(VLOOKUP(U45,AE:AF,2,FALSE),"\",IF(ISERROR(FIND(",",A45))=FALSE,LEFT(A45,FIND(",",A45)-1),A45),"-",C45,"-",H45,".pdf"),"PDF"),""),"")</f>
        <v>PDF</v>
      </c>
      <c r="U45" s="8" t="s">
        <v>247</v>
      </c>
      <c r="V45" s="3" t="s">
        <v>13</v>
      </c>
      <c r="W45" s="3" t="s">
        <v>240</v>
      </c>
      <c r="Y45" s="84" t="str">
        <f>IF(J45="Yes",IF(Q45="","",IF(Q45="Include",IF(V45="","Include",IF(V45="Exclude","Consensus required",IF(V45="Include","Include","Check required"))),IF(Q45="Exclude",IF(V45="","Check required",IF(V45="Exclude","Exclude",IF(V45="Include","Consensus required","Check required"))),"Check required"))),IF(L45="","","Find PDF"))</f>
        <v>Exclude</v>
      </c>
      <c r="Z45" s="26" t="str">
        <f>IF(Y45="Exclude",R45,"")</f>
        <v>3. Wrong intervention</v>
      </c>
    </row>
    <row r="46" spans="1:26" x14ac:dyDescent="0.25">
      <c r="A46" s="21" t="s">
        <v>608</v>
      </c>
      <c r="B46" s="22" t="s">
        <v>609</v>
      </c>
      <c r="C46" s="22">
        <v>2024</v>
      </c>
      <c r="D46" s="22" t="s">
        <v>610</v>
      </c>
      <c r="G46" s="45" t="s">
        <v>611</v>
      </c>
      <c r="H46" s="22">
        <v>10877</v>
      </c>
      <c r="I46" s="22" t="s">
        <v>612</v>
      </c>
      <c r="J46" s="9" t="s">
        <v>468</v>
      </c>
      <c r="K46" s="15" t="str">
        <f>IF(LEFT(I46,2)="10",HYPERLINK(_xlfn.CONCAT("https://doi.org/",I46),"Link"),IF(I46="","",HYPERLINK(I46,"Link")))</f>
        <v>Link</v>
      </c>
      <c r="L46" s="16" t="str">
        <f>IF(A46&lt;&gt;"",IF(J46="No",_xlfn.CONCAT(IF(ISERROR(FIND(",",A46))=FALSE,LEFT(A46,FIND(",",A46)-1),A46),"-",C46,"-",H46),""),"")</f>
        <v/>
      </c>
      <c r="M46" s="24" t="str">
        <f>IF(A46&lt;&gt;"",_xlfn.CONCAT("{",IF(ISERROR(FIND(",",A46))=FALSE,LEFT(A46,FIND(",",A46)-1),A46),", ",C46," #",H46,"}"),"")</f>
        <v>{Cetin, 2024 #10877}</v>
      </c>
      <c r="N46" s="4" t="s">
        <v>945</v>
      </c>
      <c r="O46" s="15" t="str">
        <f>IF(J46="Yes",IF(P46&lt;&gt;"",HYPERLINK(_xlfn.CONCAT(VLOOKUP(P46,AE:AF,2,FALSE),"\",IF(ISERROR(FIND(",",A46))=FALSE,LEFT(A46,FIND(",",A46)-1),A46),"-",C46,"-",H46,".pdf"),"PDF"),""),"")</f>
        <v>PDF</v>
      </c>
      <c r="P46" s="8" t="s">
        <v>223</v>
      </c>
      <c r="Q46" s="3" t="s">
        <v>13</v>
      </c>
      <c r="R46" s="71" t="s">
        <v>243</v>
      </c>
      <c r="S46" s="4" t="s">
        <v>988</v>
      </c>
      <c r="T46" s="15" t="str">
        <f>IF(J46="Yes",IF(U46&lt;&gt;"",HYPERLINK(_xlfn.CONCAT(VLOOKUP(U46,AE:AF,2,FALSE),"\",IF(ISERROR(FIND(",",A46))=FALSE,LEFT(A46,FIND(",",A46)-1),A46),"-",C46,"-",H46,".pdf"),"PDF"),""),"")</f>
        <v>PDF</v>
      </c>
      <c r="U46" s="8" t="s">
        <v>247</v>
      </c>
      <c r="V46" s="3" t="s">
        <v>13</v>
      </c>
      <c r="W46" s="3" t="s">
        <v>243</v>
      </c>
      <c r="Y46" s="84" t="str">
        <f>IF(J46="Yes",IF(Q46="","",IF(Q46="Include",IF(V46="","Include",IF(V46="Exclude","Consensus required",IF(V46="Include","Include","Check required"))),IF(Q46="Exclude",IF(V46="","Check required",IF(V46="Exclude","Exclude",IF(V46="Include","Consensus required","Check required"))),"Check required"))),IF(L46="","","Find PDF"))</f>
        <v>Exclude</v>
      </c>
      <c r="Z46" s="26" t="str">
        <f>IF(Y46="Exclude",R46,"")</f>
        <v>5. Wrong study design</v>
      </c>
    </row>
    <row r="47" spans="1:26" x14ac:dyDescent="0.25">
      <c r="A47" s="21" t="s">
        <v>365</v>
      </c>
      <c r="B47" s="22" t="s">
        <v>366</v>
      </c>
      <c r="C47" s="22">
        <v>2022</v>
      </c>
      <c r="D47" s="22" t="s">
        <v>324</v>
      </c>
      <c r="E47" s="22">
        <v>22</v>
      </c>
      <c r="F47" s="22">
        <v>1</v>
      </c>
      <c r="G47" s="22">
        <v>1938</v>
      </c>
      <c r="H47" s="22">
        <v>10942</v>
      </c>
      <c r="I47" s="22" t="s">
        <v>367</v>
      </c>
      <c r="J47" s="9" t="s">
        <v>468</v>
      </c>
      <c r="K47" s="15" t="str">
        <f>IF(LEFT(I47,2)="10",HYPERLINK(_xlfn.CONCAT("https://doi.org/",I47),"Link"),IF(I47="","",HYPERLINK(I47,"Link")))</f>
        <v>Link</v>
      </c>
      <c r="L47" s="16" t="str">
        <f>IF(A47&lt;&gt;"",IF(J47="No",_xlfn.CONCAT(IF(ISERROR(FIND(",",A47))=FALSE,LEFT(A47,FIND(",",A47)-1),A47),"-",C47,"-",H47),""),"")</f>
        <v/>
      </c>
      <c r="M47" s="24" t="str">
        <f>IF(A47&lt;&gt;"",_xlfn.CONCAT("{",IF(ISERROR(FIND(",",A47))=FALSE,LEFT(A47,FIND(",",A47)-1),A47),", ",C47," #",H47,"}"),"")</f>
        <v>{Chen, 2022 #10942}</v>
      </c>
      <c r="N47" s="4" t="s">
        <v>945</v>
      </c>
      <c r="O47" s="15" t="str">
        <f>IF(J47="Yes",IF(P47&lt;&gt;"",HYPERLINK(_xlfn.CONCAT(VLOOKUP(P47,AE:AF,2,FALSE),"\",IF(ISERROR(FIND(",",A47))=FALSE,LEFT(A47,FIND(",",A47)-1),A47),"-",C47,"-",H47,".pdf"),"PDF"),""),"")</f>
        <v>PDF</v>
      </c>
      <c r="P47" s="8" t="s">
        <v>223</v>
      </c>
      <c r="Q47" s="3" t="s">
        <v>13</v>
      </c>
      <c r="R47" s="71" t="s">
        <v>239</v>
      </c>
      <c r="S47" s="4" t="s">
        <v>989</v>
      </c>
      <c r="T47" s="15" t="str">
        <f>IF(J47="Yes",IF(U47&lt;&gt;"",HYPERLINK(_xlfn.CONCAT(VLOOKUP(U47,AE:AF,2,FALSE),"\",IF(ISERROR(FIND(",",A47))=FALSE,LEFT(A47,FIND(",",A47)-1),A47),"-",C47,"-",H47,".pdf"),"PDF"),""),"")</f>
        <v>PDF</v>
      </c>
      <c r="U47" s="8" t="s">
        <v>247</v>
      </c>
      <c r="V47" s="3" t="s">
        <v>13</v>
      </c>
      <c r="W47" s="3" t="s">
        <v>239</v>
      </c>
      <c r="Y47" s="84" t="str">
        <f>IF(J47="Yes",IF(Q47="","",IF(Q47="Include",IF(V47="","Include",IF(V47="Exclude","Consensus required",IF(V47="Include","Include","Check required"))),IF(Q47="Exclude",IF(V47="","Check required",IF(V47="Exclude","Exclude",IF(V47="Include","Consensus required","Check required"))),"Check required"))),IF(L47="","","Find PDF"))</f>
        <v>Exclude</v>
      </c>
      <c r="Z47" s="26" t="str">
        <f>IF(Y47="Exclude",R47,"")</f>
        <v>1. No relevant outcomes</v>
      </c>
    </row>
    <row r="48" spans="1:26" x14ac:dyDescent="0.25">
      <c r="A48" s="21" t="s">
        <v>613</v>
      </c>
      <c r="B48" s="22" t="s">
        <v>614</v>
      </c>
      <c r="C48" s="22">
        <v>2020</v>
      </c>
      <c r="D48" s="22" t="s">
        <v>490</v>
      </c>
      <c r="E48" s="22">
        <v>22</v>
      </c>
      <c r="F48" s="22">
        <v>8</v>
      </c>
      <c r="G48" s="22" t="s">
        <v>615</v>
      </c>
      <c r="H48" s="22">
        <v>10873</v>
      </c>
      <c r="I48" s="22" t="s">
        <v>616</v>
      </c>
      <c r="J48" s="9" t="s">
        <v>468</v>
      </c>
      <c r="K48" s="15" t="str">
        <f>IF(LEFT(I48,2)="10",HYPERLINK(_xlfn.CONCAT("https://doi.org/",I48),"Link"),IF(I48="","",HYPERLINK(I48,"Link")))</f>
        <v>Link</v>
      </c>
      <c r="L48" s="16" t="str">
        <f>IF(A48&lt;&gt;"",IF(J48="No",_xlfn.CONCAT(IF(ISERROR(FIND(",",A48))=FALSE,LEFT(A48,FIND(",",A48)-1),A48),"-",C48,"-",H48),""),"")</f>
        <v/>
      </c>
      <c r="M48" s="24" t="str">
        <f>IF(A48&lt;&gt;"",_xlfn.CONCAT("{",IF(ISERROR(FIND(",",A48))=FALSE,LEFT(A48,FIND(",",A48)-1),A48),", ",C48," #",H48,"}"),"")</f>
        <v>{Cheng, 2020 #10873}</v>
      </c>
      <c r="N48" s="4" t="s">
        <v>945</v>
      </c>
      <c r="O48" s="15" t="str">
        <f>IF(J48="Yes",IF(P48&lt;&gt;"",HYPERLINK(_xlfn.CONCAT(VLOOKUP(P48,AE:AF,2,FALSE),"\",IF(ISERROR(FIND(",",A48))=FALSE,LEFT(A48,FIND(",",A48)-1),A48),"-",C48,"-",H48,".pdf"),"PDF"),""),"")</f>
        <v>PDF</v>
      </c>
      <c r="P48" s="8" t="s">
        <v>223</v>
      </c>
      <c r="Q48" s="3" t="s">
        <v>13</v>
      </c>
      <c r="R48" s="71" t="s">
        <v>240</v>
      </c>
      <c r="S48" s="4" t="s">
        <v>991</v>
      </c>
      <c r="T48" s="15" t="str">
        <f>IF(J48="Yes",IF(U48&lt;&gt;"",HYPERLINK(_xlfn.CONCAT(VLOOKUP(U48,AE:AF,2,FALSE),"\",IF(ISERROR(FIND(",",A48))=FALSE,LEFT(A48,FIND(",",A48)-1),A48),"-",C48,"-",H48,".pdf"),"PDF"),""),"")</f>
        <v>PDF</v>
      </c>
      <c r="U48" s="8" t="s">
        <v>247</v>
      </c>
      <c r="V48" s="3" t="s">
        <v>13</v>
      </c>
      <c r="W48" s="3" t="s">
        <v>240</v>
      </c>
      <c r="Y48" s="84" t="str">
        <f>IF(J48="Yes",IF(Q48="","",IF(Q48="Include",IF(V48="","Include",IF(V48="Exclude","Consensus required",IF(V48="Include","Include","Check required"))),IF(Q48="Exclude",IF(V48="","Check required",IF(V48="Exclude","Exclude",IF(V48="Include","Consensus required","Check required"))),"Check required"))),IF(L48="","","Find PDF"))</f>
        <v>Exclude</v>
      </c>
      <c r="Z48" s="26" t="str">
        <f>IF(Y48="Exclude",R48,"")</f>
        <v>3. Wrong intervention</v>
      </c>
    </row>
    <row r="49" spans="1:26" x14ac:dyDescent="0.25">
      <c r="A49" s="21" t="s">
        <v>617</v>
      </c>
      <c r="B49" s="22" t="s">
        <v>618</v>
      </c>
      <c r="C49" s="22">
        <v>2023</v>
      </c>
      <c r="D49" s="22" t="s">
        <v>512</v>
      </c>
      <c r="E49" s="22">
        <v>11</v>
      </c>
      <c r="G49" s="22">
        <v>1252357</v>
      </c>
      <c r="H49" s="22">
        <v>10911</v>
      </c>
      <c r="I49" s="22" t="s">
        <v>619</v>
      </c>
      <c r="J49" s="9" t="s">
        <v>468</v>
      </c>
      <c r="K49" s="15" t="str">
        <f>IF(LEFT(I49,2)="10",HYPERLINK(_xlfn.CONCAT("https://doi.org/",I49),"Link"),IF(I49="","",HYPERLINK(I49,"Link")))</f>
        <v>Link</v>
      </c>
      <c r="L49" s="16" t="str">
        <f>IF(A49&lt;&gt;"",IF(J49="No",_xlfn.CONCAT(IF(ISERROR(FIND(",",A49))=FALSE,LEFT(A49,FIND(",",A49)-1),A49),"-",C49,"-",H49),""),"")</f>
        <v/>
      </c>
      <c r="M49" s="24" t="str">
        <f>IF(A49&lt;&gt;"",_xlfn.CONCAT("{",IF(ISERROR(FIND(",",A49))=FALSE,LEFT(A49,FIND(",",A49)-1),A49),", ",C49," #",H49,"}"),"")</f>
        <v>{Cho, 2023 #10911}</v>
      </c>
      <c r="N49" s="4" t="s">
        <v>945</v>
      </c>
      <c r="O49" s="15" t="str">
        <f>IF(J49="Yes",IF(P49&lt;&gt;"",HYPERLINK(_xlfn.CONCAT(VLOOKUP(P49,AE:AF,2,FALSE),"\",IF(ISERROR(FIND(",",A49))=FALSE,LEFT(A49,FIND(",",A49)-1),A49),"-",C49,"-",H49,".pdf"),"PDF"),""),"")</f>
        <v>PDF</v>
      </c>
      <c r="P49" s="8" t="s">
        <v>223</v>
      </c>
      <c r="Q49" s="3" t="s">
        <v>13</v>
      </c>
      <c r="R49" s="71" t="s">
        <v>239</v>
      </c>
      <c r="S49" s="4" t="s">
        <v>992</v>
      </c>
      <c r="T49" s="15" t="str">
        <f>IF(J49="Yes",IF(U49&lt;&gt;"",HYPERLINK(_xlfn.CONCAT(VLOOKUP(U49,AE:AF,2,FALSE),"\",IF(ISERROR(FIND(",",A49))=FALSE,LEFT(A49,FIND(",",A49)-1),A49),"-",C49,"-",H49,".pdf"),"PDF"),""),"")</f>
        <v>PDF</v>
      </c>
      <c r="U49" s="8" t="s">
        <v>247</v>
      </c>
      <c r="V49" s="3" t="s">
        <v>13</v>
      </c>
      <c r="W49" s="3" t="s">
        <v>239</v>
      </c>
      <c r="Y49" s="84" t="str">
        <f>IF(J49="Yes",IF(Q49="","",IF(Q49="Include",IF(V49="","Include",IF(V49="Exclude","Consensus required",IF(V49="Include","Include","Check required"))),IF(Q49="Exclude",IF(V49="","Check required",IF(V49="Exclude","Exclude",IF(V49="Include","Consensus required","Check required"))),"Check required"))),IF(L49="","","Find PDF"))</f>
        <v>Exclude</v>
      </c>
      <c r="Z49" s="26" t="str">
        <f>IF(Y49="Exclude",R49,"")</f>
        <v>1. No relevant outcomes</v>
      </c>
    </row>
    <row r="50" spans="1:26" x14ac:dyDescent="0.25">
      <c r="A50" s="21" t="s">
        <v>620</v>
      </c>
      <c r="B50" s="22" t="s">
        <v>621</v>
      </c>
      <c r="C50" s="22">
        <v>2023</v>
      </c>
      <c r="D50" s="22" t="s">
        <v>622</v>
      </c>
      <c r="E50" s="22">
        <v>41</v>
      </c>
      <c r="F50" s="22">
        <v>48</v>
      </c>
      <c r="G50" s="22" t="s">
        <v>623</v>
      </c>
      <c r="H50" s="22">
        <v>10991</v>
      </c>
      <c r="I50" s="22" t="s">
        <v>624</v>
      </c>
      <c r="J50" s="9" t="s">
        <v>468</v>
      </c>
      <c r="K50" s="15" t="str">
        <f>IF(LEFT(I50,2)="10",HYPERLINK(_xlfn.CONCAT("https://doi.org/",I50),"Link"),IF(I50="","",HYPERLINK(I50,"Link")))</f>
        <v>Link</v>
      </c>
      <c r="L50" s="16" t="str">
        <f>IF(A50&lt;&gt;"",IF(J50="No",_xlfn.CONCAT(IF(ISERROR(FIND(",",A50))=FALSE,LEFT(A50,FIND(",",A50)-1),A50),"-",C50,"-",H50),""),"")</f>
        <v/>
      </c>
      <c r="M50" s="24" t="str">
        <f>IF(A50&lt;&gt;"",_xlfn.CONCAT("{",IF(ISERROR(FIND(",",A50))=FALSE,LEFT(A50,FIND(",",A50)-1),A50),", ",C50," #",H50,"}"),"")</f>
        <v>{Chopra, 2023 #10991}</v>
      </c>
      <c r="N50" s="4" t="s">
        <v>945</v>
      </c>
      <c r="O50" s="15" t="str">
        <f>IF(J50="Yes",IF(P50&lt;&gt;"",HYPERLINK(_xlfn.CONCAT(VLOOKUP(P50,AE:AF,2,FALSE),"\",IF(ISERROR(FIND(",",A50))=FALSE,LEFT(A50,FIND(",",A50)-1),A50),"-",C50,"-",H50,".pdf"),"PDF"),""),"")</f>
        <v>PDF</v>
      </c>
      <c r="P50" s="8" t="s">
        <v>223</v>
      </c>
      <c r="Q50" s="3" t="s">
        <v>13</v>
      </c>
      <c r="R50" s="71" t="s">
        <v>239</v>
      </c>
      <c r="S50" s="4" t="s">
        <v>993</v>
      </c>
      <c r="T50" s="15" t="str">
        <f>IF(J50="Yes",IF(U50&lt;&gt;"",HYPERLINK(_xlfn.CONCAT(VLOOKUP(U50,AE:AF,2,FALSE),"\",IF(ISERROR(FIND(",",A50))=FALSE,LEFT(A50,FIND(",",A50)-1),A50),"-",C50,"-",H50,".pdf"),"PDF"),""),"")</f>
        <v>PDF</v>
      </c>
      <c r="U50" s="8" t="s">
        <v>247</v>
      </c>
      <c r="V50" s="3" t="s">
        <v>13</v>
      </c>
      <c r="W50" s="3" t="s">
        <v>239</v>
      </c>
      <c r="Y50" s="84" t="str">
        <f>IF(J50="Yes",IF(Q50="","",IF(Q50="Include",IF(V50="","Include",IF(V50="Exclude","Consensus required",IF(V50="Include","Include","Check required"))),IF(Q50="Exclude",IF(V50="","Check required",IF(V50="Exclude","Exclude",IF(V50="Include","Consensus required","Check required"))),"Check required"))),IF(L50="","","Find PDF"))</f>
        <v>Exclude</v>
      </c>
      <c r="Z50" s="26" t="str">
        <f>IF(Y50="Exclude",R50,"")</f>
        <v>1. No relevant outcomes</v>
      </c>
    </row>
    <row r="51" spans="1:26" x14ac:dyDescent="0.25">
      <c r="A51" s="21" t="s">
        <v>625</v>
      </c>
      <c r="B51" s="22" t="s">
        <v>626</v>
      </c>
      <c r="C51" s="22">
        <v>2025</v>
      </c>
      <c r="D51" s="22" t="s">
        <v>627</v>
      </c>
      <c r="E51" s="22">
        <v>13</v>
      </c>
      <c r="F51" s="22">
        <v>2</v>
      </c>
      <c r="H51" s="22">
        <v>10874</v>
      </c>
      <c r="I51" s="22" t="s">
        <v>628</v>
      </c>
      <c r="J51" s="9" t="s">
        <v>468</v>
      </c>
      <c r="K51" s="15" t="str">
        <f>IF(LEFT(I51,2)="10",HYPERLINK(_xlfn.CONCAT("https://doi.org/",I51),"Link"),IF(I51="","",HYPERLINK(I51,"Link")))</f>
        <v>Link</v>
      </c>
      <c r="L51" s="16" t="str">
        <f>IF(A51&lt;&gt;"",IF(J51="No",_xlfn.CONCAT(IF(ISERROR(FIND(",",A51))=FALSE,LEFT(A51,FIND(",",A51)-1),A51),"-",C51,"-",H51),""),"")</f>
        <v/>
      </c>
      <c r="M51" s="24" t="str">
        <f>IF(A51&lt;&gt;"",_xlfn.CONCAT("{",IF(ISERROR(FIND(",",A51))=FALSE,LEFT(A51,FIND(",",A51)-1),A51),", ",C51," #",H51,"}"),"")</f>
        <v>{Chumachenko, 2025 #10874}</v>
      </c>
      <c r="N51" s="4" t="s">
        <v>945</v>
      </c>
      <c r="O51" s="15" t="str">
        <f>IF(J51="Yes",IF(P51&lt;&gt;"",HYPERLINK(_xlfn.CONCAT(VLOOKUP(P51,AE:AF,2,FALSE),"\",IF(ISERROR(FIND(",",A51))=FALSE,LEFT(A51,FIND(",",A51)-1),A51),"-",C51,"-",H51,".pdf"),"PDF"),""),"")</f>
        <v>PDF</v>
      </c>
      <c r="P51" s="8" t="s">
        <v>223</v>
      </c>
      <c r="Q51" s="3" t="s">
        <v>13</v>
      </c>
      <c r="R51" s="71" t="s">
        <v>243</v>
      </c>
      <c r="S51" s="4" t="s">
        <v>994</v>
      </c>
      <c r="T51" s="15" t="str">
        <f>IF(J51="Yes",IF(U51&lt;&gt;"",HYPERLINK(_xlfn.CONCAT(VLOOKUP(U51,AE:AF,2,FALSE),"\",IF(ISERROR(FIND(",",A51))=FALSE,LEFT(A51,FIND(",",A51)-1),A51),"-",C51,"-",H51,".pdf"),"PDF"),""),"")</f>
        <v>PDF</v>
      </c>
      <c r="U51" s="8" t="s">
        <v>247</v>
      </c>
      <c r="V51" s="3" t="s">
        <v>13</v>
      </c>
      <c r="W51" s="3" t="s">
        <v>243</v>
      </c>
      <c r="Y51" s="84" t="str">
        <f>IF(J51="Yes",IF(Q51="","",IF(Q51="Include",IF(V51="","Include",IF(V51="Exclude","Consensus required",IF(V51="Include","Include","Check required"))),IF(Q51="Exclude",IF(V51="","Check required",IF(V51="Exclude","Exclude",IF(V51="Include","Consensus required","Check required"))),"Check required"))),IF(L51="","","Find PDF"))</f>
        <v>Exclude</v>
      </c>
      <c r="Z51" s="26" t="str">
        <f>IF(Y51="Exclude",R51,"")</f>
        <v>5. Wrong study design</v>
      </c>
    </row>
    <row r="52" spans="1:26" x14ac:dyDescent="0.25">
      <c r="A52" s="21" t="s">
        <v>629</v>
      </c>
      <c r="B52" s="22" t="s">
        <v>630</v>
      </c>
      <c r="C52" s="22">
        <v>2025</v>
      </c>
      <c r="D52" s="22" t="s">
        <v>523</v>
      </c>
      <c r="E52" s="22">
        <v>18</v>
      </c>
      <c r="F52" s="22">
        <v>3</v>
      </c>
      <c r="G52" s="22">
        <v>102663</v>
      </c>
      <c r="H52" s="22">
        <v>10921</v>
      </c>
      <c r="I52" s="22" t="s">
        <v>631</v>
      </c>
      <c r="J52" s="9" t="s">
        <v>468</v>
      </c>
      <c r="K52" s="15" t="str">
        <f>IF(LEFT(I52,2)="10",HYPERLINK(_xlfn.CONCAT("https://doi.org/",I52),"Link"),IF(I52="","",HYPERLINK(I52,"Link")))</f>
        <v>Link</v>
      </c>
      <c r="L52" s="16" t="str">
        <f>IF(A52&lt;&gt;"",IF(J52="No",_xlfn.CONCAT(IF(ISERROR(FIND(",",A52))=FALSE,LEFT(A52,FIND(",",A52)-1),A52),"-",C52,"-",H52),""),"")</f>
        <v/>
      </c>
      <c r="M52" s="24" t="str">
        <f>IF(A52&lt;&gt;"",_xlfn.CONCAT("{",IF(ISERROR(FIND(",",A52))=FALSE,LEFT(A52,FIND(",",A52)-1),A52),", ",C52," #",H52,"}"),"")</f>
        <v>{Chung, 2025 #10921}</v>
      </c>
      <c r="N52" s="4" t="s">
        <v>945</v>
      </c>
      <c r="O52" s="15" t="str">
        <f>IF(J52="Yes",IF(P52&lt;&gt;"",HYPERLINK(_xlfn.CONCAT(VLOOKUP(P52,AE:AF,2,FALSE),"\",IF(ISERROR(FIND(",",A52))=FALSE,LEFT(A52,FIND(",",A52)-1),A52),"-",C52,"-",H52,".pdf"),"PDF"),""),"")</f>
        <v>PDF</v>
      </c>
      <c r="P52" s="8" t="s">
        <v>223</v>
      </c>
      <c r="Q52" s="3" t="s">
        <v>13</v>
      </c>
      <c r="R52" s="71" t="s">
        <v>239</v>
      </c>
      <c r="S52" s="4" t="s">
        <v>995</v>
      </c>
      <c r="T52" s="15" t="str">
        <f>IF(J52="Yes",IF(U52&lt;&gt;"",HYPERLINK(_xlfn.CONCAT(VLOOKUP(U52,AE:AF,2,FALSE),"\",IF(ISERROR(FIND(",",A52))=FALSE,LEFT(A52,FIND(",",A52)-1),A52),"-",C52,"-",H52,".pdf"),"PDF"),""),"")</f>
        <v>PDF</v>
      </c>
      <c r="U52" s="8" t="s">
        <v>247</v>
      </c>
      <c r="V52" s="3" t="s">
        <v>13</v>
      </c>
      <c r="W52" s="3" t="s">
        <v>239</v>
      </c>
      <c r="Y52" s="84" t="str">
        <f>IF(J52="Yes",IF(Q52="","",IF(Q52="Include",IF(V52="","Include",IF(V52="Exclude","Consensus required",IF(V52="Include","Include","Check required"))),IF(Q52="Exclude",IF(V52="","Check required",IF(V52="Exclude","Exclude",IF(V52="Include","Consensus required","Check required"))),"Check required"))),IF(L52="","","Find PDF"))</f>
        <v>Exclude</v>
      </c>
      <c r="Z52" s="26" t="str">
        <f>IF(Y52="Exclude",R52,"")</f>
        <v>1. No relevant outcomes</v>
      </c>
    </row>
    <row r="53" spans="1:26" x14ac:dyDescent="0.25">
      <c r="A53" s="21" t="s">
        <v>938</v>
      </c>
      <c r="B53" s="22" t="s">
        <v>473</v>
      </c>
      <c r="C53" s="22">
        <v>2021</v>
      </c>
      <c r="D53" s="22" t="s">
        <v>474</v>
      </c>
      <c r="H53" s="22">
        <v>10895</v>
      </c>
      <c r="I53" s="22" t="s">
        <v>475</v>
      </c>
      <c r="J53" s="9" t="s">
        <v>468</v>
      </c>
      <c r="K53" s="15" t="str">
        <f>IF(LEFT(I53,2)="10",HYPERLINK(_xlfn.CONCAT("https://doi.org/",I53),"Link"),IF(I53="","",HYPERLINK(I53,"Link")))</f>
        <v>Link</v>
      </c>
      <c r="L53" s="16" t="str">
        <f>IF(A53&lt;&gt;"",IF(J53="No",_xlfn.CONCAT(IF(ISERROR(FIND(",",A53))=FALSE,LEFT(A53,FIND(",",A53)-1),A53),"-",C53,"-",H53),""),"")</f>
        <v/>
      </c>
      <c r="M53" s="24" t="str">
        <f>IF(A53&lt;&gt;"",_xlfn.CONCAT("{",IF(ISERROR(FIND(",",A53))=FALSE,LEFT(A53,FIND(",",A53)-1),A53),", ",C53," #",H53,"}"),"")</f>
        <v>{Clinical Trials, 2021 #10895}</v>
      </c>
      <c r="N53" s="4" t="s">
        <v>945</v>
      </c>
      <c r="O53" s="15" t="str">
        <f>IF(J53="Yes",IF(P53&lt;&gt;"",HYPERLINK(_xlfn.CONCAT(VLOOKUP(P53,AE:AF,2,FALSE),"\",IF(ISERROR(FIND(",",A53))=FALSE,LEFT(A53,FIND(",",A53)-1),A53),"-",C53,"-",H53,".pdf"),"PDF"),""),"")</f>
        <v>PDF</v>
      </c>
      <c r="P53" s="8" t="s">
        <v>223</v>
      </c>
      <c r="Q53" s="3" t="s">
        <v>13</v>
      </c>
      <c r="R53" s="71" t="s">
        <v>243</v>
      </c>
      <c r="S53" s="4" t="s">
        <v>996</v>
      </c>
      <c r="T53" s="15" t="str">
        <f>IF(J53="Yes",IF(U53&lt;&gt;"",HYPERLINK(_xlfn.CONCAT(VLOOKUP(U53,AE:AF,2,FALSE),"\",IF(ISERROR(FIND(",",A53))=FALSE,LEFT(A53,FIND(",",A53)-1),A53),"-",C53,"-",H53,".pdf"),"PDF"),""),"")</f>
        <v>PDF</v>
      </c>
      <c r="U53" s="8" t="s">
        <v>247</v>
      </c>
      <c r="V53" s="3" t="s">
        <v>13</v>
      </c>
      <c r="W53" s="71" t="s">
        <v>243</v>
      </c>
      <c r="Y53" s="84" t="str">
        <f>IF(J53="Yes",IF(Q53="","",IF(Q53="Include",IF(V53="","Include",IF(V53="Exclude","Consensus required",IF(V53="Include","Include","Check required"))),IF(Q53="Exclude",IF(V53="","Check required",IF(V53="Exclude","Exclude",IF(V53="Include","Consensus required","Check required"))),"Check required"))),IF(L53="","","Find PDF"))</f>
        <v>Exclude</v>
      </c>
      <c r="Z53" s="26" t="str">
        <f>IF(Y53="Exclude",R53,"")</f>
        <v>5. Wrong study design</v>
      </c>
    </row>
    <row r="54" spans="1:26" x14ac:dyDescent="0.25">
      <c r="A54" s="21" t="s">
        <v>938</v>
      </c>
      <c r="B54" s="22" t="s">
        <v>476</v>
      </c>
      <c r="C54" s="22">
        <v>2024</v>
      </c>
      <c r="D54" s="22" t="s">
        <v>474</v>
      </c>
      <c r="H54" s="22">
        <v>10920</v>
      </c>
      <c r="I54" s="22" t="s">
        <v>477</v>
      </c>
      <c r="J54" s="9" t="s">
        <v>468</v>
      </c>
      <c r="K54" s="15" t="str">
        <f>IF(LEFT(I54,2)="10",HYPERLINK(_xlfn.CONCAT("https://doi.org/",I54),"Link"),IF(I54="","",HYPERLINK(I54,"Link")))</f>
        <v>Link</v>
      </c>
      <c r="L54" s="16" t="str">
        <f>IF(A54&lt;&gt;"",IF(J54="No",_xlfn.CONCAT(IF(ISERROR(FIND(",",A54))=FALSE,LEFT(A54,FIND(",",A54)-1),A54),"-",C54,"-",H54),""),"")</f>
        <v/>
      </c>
      <c r="M54" s="24" t="str">
        <f>IF(A54&lt;&gt;"",_xlfn.CONCAT("{",IF(ISERROR(FIND(",",A54))=FALSE,LEFT(A54,FIND(",",A54)-1),A54),", ",C54," #",H54,"}"),"")</f>
        <v>{Clinical Trials, 2024 #10920}</v>
      </c>
      <c r="N54" s="4" t="s">
        <v>945</v>
      </c>
      <c r="O54" s="15" t="str">
        <f>IF(J54="Yes",IF(P54&lt;&gt;"",HYPERLINK(_xlfn.CONCAT(VLOOKUP(P54,AE:AF,2,FALSE),"\",IF(ISERROR(FIND(",",A54))=FALSE,LEFT(A54,FIND(",",A54)-1),A54),"-",C54,"-",H54,".pdf"),"PDF"),""),"")</f>
        <v>PDF</v>
      </c>
      <c r="P54" s="8" t="s">
        <v>223</v>
      </c>
      <c r="Q54" s="3" t="s">
        <v>13</v>
      </c>
      <c r="R54" s="71" t="s">
        <v>243</v>
      </c>
      <c r="S54" s="4" t="s">
        <v>996</v>
      </c>
      <c r="T54" s="15" t="str">
        <f>IF(J54="Yes",IF(U54&lt;&gt;"",HYPERLINK(_xlfn.CONCAT(VLOOKUP(U54,AE:AF,2,FALSE),"\",IF(ISERROR(FIND(",",A54))=FALSE,LEFT(A54,FIND(",",A54)-1),A54),"-",C54,"-",H54,".pdf"),"PDF"),""),"")</f>
        <v>PDF</v>
      </c>
      <c r="U54" s="8" t="s">
        <v>247</v>
      </c>
      <c r="V54" s="3" t="s">
        <v>13</v>
      </c>
      <c r="W54" s="71" t="s">
        <v>243</v>
      </c>
      <c r="Y54" s="84" t="str">
        <f>IF(J54="Yes",IF(Q54="","",IF(Q54="Include",IF(V54="","Include",IF(V54="Exclude","Consensus required",IF(V54="Include","Include","Check required"))),IF(Q54="Exclude",IF(V54="","Check required",IF(V54="Exclude","Exclude",IF(V54="Include","Consensus required","Check required"))),"Check required"))),IF(L54="","","Find PDF"))</f>
        <v>Exclude</v>
      </c>
      <c r="Z54" s="26" t="str">
        <f>IF(Y54="Exclude",R54,"")</f>
        <v>5. Wrong study design</v>
      </c>
    </row>
    <row r="55" spans="1:26" x14ac:dyDescent="0.25">
      <c r="A55" s="21" t="s">
        <v>938</v>
      </c>
      <c r="B55" s="22" t="s">
        <v>478</v>
      </c>
      <c r="C55" s="22">
        <v>2024</v>
      </c>
      <c r="D55" s="22" t="s">
        <v>474</v>
      </c>
      <c r="G55" s="45"/>
      <c r="H55" s="22">
        <v>10924</v>
      </c>
      <c r="I55" s="22" t="s">
        <v>479</v>
      </c>
      <c r="J55" s="9" t="s">
        <v>468</v>
      </c>
      <c r="K55" s="15" t="str">
        <f>IF(LEFT(I55,2)="10",HYPERLINK(_xlfn.CONCAT("https://doi.org/",I55),"Link"),IF(I55="","",HYPERLINK(I55,"Link")))</f>
        <v>Link</v>
      </c>
      <c r="L55" s="16" t="str">
        <f>IF(A55&lt;&gt;"",IF(J55="No",_xlfn.CONCAT(IF(ISERROR(FIND(",",A55))=FALSE,LEFT(A55,FIND(",",A55)-1),A55),"-",C55,"-",H55),""),"")</f>
        <v/>
      </c>
      <c r="M55" s="24" t="str">
        <f>IF(A55&lt;&gt;"",_xlfn.CONCAT("{",IF(ISERROR(FIND(",",A55))=FALSE,LEFT(A55,FIND(",",A55)-1),A55),", ",C55," #",H55,"}"),"")</f>
        <v>{Clinical Trials, 2024 #10924}</v>
      </c>
      <c r="N55" s="4" t="s">
        <v>945</v>
      </c>
      <c r="O55" s="15" t="str">
        <f>IF(J55="Yes",IF(P55&lt;&gt;"",HYPERLINK(_xlfn.CONCAT(VLOOKUP(P55,AE:AF,2,FALSE),"\",IF(ISERROR(FIND(",",A55))=FALSE,LEFT(A55,FIND(",",A55)-1),A55),"-",C55,"-",H55,".pdf"),"PDF"),""),"")</f>
        <v>PDF</v>
      </c>
      <c r="P55" s="8" t="s">
        <v>223</v>
      </c>
      <c r="Q55" s="3" t="s">
        <v>13</v>
      </c>
      <c r="R55" s="71" t="s">
        <v>243</v>
      </c>
      <c r="S55" s="4" t="s">
        <v>996</v>
      </c>
      <c r="T55" s="15" t="str">
        <f>IF(J55="Yes",IF(U55&lt;&gt;"",HYPERLINK(_xlfn.CONCAT(VLOOKUP(U55,AE:AF,2,FALSE),"\",IF(ISERROR(FIND(",",A55))=FALSE,LEFT(A55,FIND(",",A55)-1),A55),"-",C55,"-",H55,".pdf"),"PDF"),""),"")</f>
        <v>PDF</v>
      </c>
      <c r="U55" s="8" t="s">
        <v>247</v>
      </c>
      <c r="V55" s="3" t="s">
        <v>13</v>
      </c>
      <c r="W55" s="71" t="s">
        <v>243</v>
      </c>
      <c r="Y55" s="84" t="str">
        <f>IF(J55="Yes",IF(Q55="","",IF(Q55="Include",IF(V55="","Include",IF(V55="Exclude","Consensus required",IF(V55="Include","Include","Check required"))),IF(Q55="Exclude",IF(V55="","Check required",IF(V55="Exclude","Exclude",IF(V55="Include","Consensus required","Check required"))),"Check required"))),IF(L55="","","Find PDF"))</f>
        <v>Exclude</v>
      </c>
      <c r="Z55" s="26" t="str">
        <f>IF(Y55="Exclude",R55,"")</f>
        <v>5. Wrong study design</v>
      </c>
    </row>
    <row r="56" spans="1:26" x14ac:dyDescent="0.25">
      <c r="A56" s="21" t="s">
        <v>368</v>
      </c>
      <c r="B56" s="22" t="s">
        <v>369</v>
      </c>
      <c r="C56" s="22">
        <v>2023</v>
      </c>
      <c r="D56" s="22" t="s">
        <v>370</v>
      </c>
      <c r="E56" s="22">
        <v>15</v>
      </c>
      <c r="F56" s="22">
        <v>2</v>
      </c>
      <c r="G56" s="22" t="s">
        <v>371</v>
      </c>
      <c r="H56" s="22">
        <v>10845</v>
      </c>
      <c r="I56" s="22" t="s">
        <v>372</v>
      </c>
      <c r="J56" s="9" t="s">
        <v>468</v>
      </c>
      <c r="K56" s="15" t="str">
        <f>IF(LEFT(I56,2)="10",HYPERLINK(_xlfn.CONCAT("https://doi.org/",I56),"Link"),IF(I56="","",HYPERLINK(I56,"Link")))</f>
        <v>Link</v>
      </c>
      <c r="L56" s="16" t="str">
        <f>IF(A56&lt;&gt;"",IF(J56="No",_xlfn.CONCAT(IF(ISERROR(FIND(",",A56))=FALSE,LEFT(A56,FIND(",",A56)-1),A56),"-",C56,"-",H56),""),"")</f>
        <v/>
      </c>
      <c r="M56" s="24" t="str">
        <f>IF(A56&lt;&gt;"",_xlfn.CONCAT("{",IF(ISERROR(FIND(",",A56))=FALSE,LEFT(A56,FIND(",",A56)-1),A56),", ",C56," #",H56,"}"),"")</f>
        <v>{Dawood, 2023 #10845}</v>
      </c>
      <c r="N56" s="4" t="s">
        <v>945</v>
      </c>
      <c r="O56" s="15" t="str">
        <f>IF(J56="Yes",IF(P56&lt;&gt;"",HYPERLINK(_xlfn.CONCAT(VLOOKUP(P56,AE:AF,2,FALSE),"\",IF(ISERROR(FIND(",",A56))=FALSE,LEFT(A56,FIND(",",A56)-1),A56),"-",C56,"-",H56,".pdf"),"PDF"),""),"")</f>
        <v>PDF</v>
      </c>
      <c r="P56" s="8" t="s">
        <v>223</v>
      </c>
      <c r="Q56" s="3" t="s">
        <v>13</v>
      </c>
      <c r="R56" s="71" t="s">
        <v>240</v>
      </c>
      <c r="S56" s="4" t="s">
        <v>965</v>
      </c>
      <c r="T56" s="15" t="str">
        <f>IF(J56="Yes",IF(U56&lt;&gt;"",HYPERLINK(_xlfn.CONCAT(VLOOKUP(U56,AE:AF,2,FALSE),"\",IF(ISERROR(FIND(",",A56))=FALSE,LEFT(A56,FIND(",",A56)-1),A56),"-",C56,"-",H56,".pdf"),"PDF"),""),"")</f>
        <v>PDF</v>
      </c>
      <c r="U56" s="8" t="s">
        <v>247</v>
      </c>
      <c r="V56" s="3" t="s">
        <v>13</v>
      </c>
      <c r="W56" s="3" t="s">
        <v>240</v>
      </c>
      <c r="Y56" s="84" t="str">
        <f>IF(J56="Yes",IF(Q56="","",IF(Q56="Include",IF(V56="","Include",IF(V56="Exclude","Consensus required",IF(V56="Include","Include","Check required"))),IF(Q56="Exclude",IF(V56="","Check required",IF(V56="Exclude","Exclude",IF(V56="Include","Consensus required","Check required"))),"Check required"))),IF(L56="","","Find PDF"))</f>
        <v>Exclude</v>
      </c>
      <c r="Z56" s="26" t="str">
        <f>IF(Y56="Exclude",R56,"")</f>
        <v>3. Wrong intervention</v>
      </c>
    </row>
    <row r="57" spans="1:26" x14ac:dyDescent="0.25">
      <c r="A57" s="21" t="s">
        <v>632</v>
      </c>
      <c r="B57" s="22" t="s">
        <v>633</v>
      </c>
      <c r="C57" s="22">
        <v>2021</v>
      </c>
      <c r="D57" s="22" t="s">
        <v>499</v>
      </c>
      <c r="E57" s="22">
        <v>7</v>
      </c>
      <c r="F57" s="22">
        <v>8</v>
      </c>
      <c r="G57" s="22" t="s">
        <v>634</v>
      </c>
      <c r="H57" s="22">
        <v>10944</v>
      </c>
      <c r="I57" s="22" t="s">
        <v>635</v>
      </c>
      <c r="J57" s="9" t="s">
        <v>468</v>
      </c>
      <c r="K57" s="15" t="str">
        <f>IF(LEFT(I57,2)="10",HYPERLINK(_xlfn.CONCAT("https://doi.org/",I57),"Link"),IF(I57="","",HYPERLINK(I57,"Link")))</f>
        <v>Link</v>
      </c>
      <c r="L57" s="16" t="str">
        <f>IF(A57&lt;&gt;"",IF(J57="No",_xlfn.CONCAT(IF(ISERROR(FIND(",",A57))=FALSE,LEFT(A57,FIND(",",A57)-1),A57),"-",C57,"-",H57),""),"")</f>
        <v/>
      </c>
      <c r="M57" s="24" t="str">
        <f>IF(A57&lt;&gt;"",_xlfn.CONCAT("{",IF(ISERROR(FIND(",",A57))=FALSE,LEFT(A57,FIND(",",A57)-1),A57),", ",C57," #",H57,"}"),"")</f>
        <v>{Deonarine, 2021 #10944}</v>
      </c>
      <c r="N57" s="4" t="s">
        <v>945</v>
      </c>
      <c r="O57" s="15" t="str">
        <f>IF(J57="Yes",IF(P57&lt;&gt;"",HYPERLINK(_xlfn.CONCAT(VLOOKUP(P57,AE:AF,2,FALSE),"\",IF(ISERROR(FIND(",",A57))=FALSE,LEFT(A57,FIND(",",A57)-1),A57),"-",C57,"-",H57,".pdf"),"PDF"),""),"")</f>
        <v>PDF</v>
      </c>
      <c r="P57" s="8" t="s">
        <v>223</v>
      </c>
      <c r="Q57" s="3" t="s">
        <v>13</v>
      </c>
      <c r="R57" s="71" t="s">
        <v>239</v>
      </c>
      <c r="S57" s="4" t="s">
        <v>997</v>
      </c>
      <c r="T57" s="15" t="str">
        <f>IF(J57="Yes",IF(U57&lt;&gt;"",HYPERLINK(_xlfn.CONCAT(VLOOKUP(U57,AE:AF,2,FALSE),"\",IF(ISERROR(FIND(",",A57))=FALSE,LEFT(A57,FIND(",",A57)-1),A57),"-",C57,"-",H57,".pdf"),"PDF"),""),"")</f>
        <v>PDF</v>
      </c>
      <c r="U57" s="8" t="s">
        <v>247</v>
      </c>
      <c r="V57" s="3" t="s">
        <v>13</v>
      </c>
      <c r="W57" s="3" t="s">
        <v>239</v>
      </c>
      <c r="Y57" s="84" t="str">
        <f>IF(J57="Yes",IF(Q57="","",IF(Q57="Include",IF(V57="","Include",IF(V57="Exclude","Consensus required",IF(V57="Include","Include","Check required"))),IF(Q57="Exclude",IF(V57="","Check required",IF(V57="Exclude","Exclude",IF(V57="Include","Consensus required","Check required"))),"Check required"))),IF(L57="","","Find PDF"))</f>
        <v>Exclude</v>
      </c>
      <c r="Z57" s="26" t="str">
        <f>IF(Y57="Exclude",R57,"")</f>
        <v>1. No relevant outcomes</v>
      </c>
    </row>
    <row r="58" spans="1:26" x14ac:dyDescent="0.25">
      <c r="A58" s="21" t="s">
        <v>636</v>
      </c>
      <c r="B58" s="22" t="s">
        <v>637</v>
      </c>
      <c r="C58" s="22">
        <v>2025</v>
      </c>
      <c r="D58" s="22" t="s">
        <v>638</v>
      </c>
      <c r="E58" s="22">
        <v>31</v>
      </c>
      <c r="F58" s="22">
        <v>4</v>
      </c>
      <c r="G58" s="22" t="s">
        <v>639</v>
      </c>
      <c r="H58" s="22">
        <v>10900</v>
      </c>
      <c r="I58" s="22" t="s">
        <v>640</v>
      </c>
      <c r="J58" s="9" t="s">
        <v>468</v>
      </c>
      <c r="K58" s="15" t="str">
        <f>IF(LEFT(I58,2)="10",HYPERLINK(_xlfn.CONCAT("https://doi.org/",I58),"Link"),IF(I58="","",HYPERLINK(I58,"Link")))</f>
        <v>Link</v>
      </c>
      <c r="L58" s="16" t="str">
        <f>IF(A58&lt;&gt;"",IF(J58="No",_xlfn.CONCAT(IF(ISERROR(FIND(",",A58))=FALSE,LEFT(A58,FIND(",",A58)-1),A58),"-",C58,"-",H58),""),"")</f>
        <v/>
      </c>
      <c r="M58" s="24" t="str">
        <f>IF(A58&lt;&gt;"",_xlfn.CONCAT("{",IF(ISERROR(FIND(",",A58))=FALSE,LEFT(A58,FIND(",",A58)-1),A58),", ",C58," #",H58,"}"),"")</f>
        <v>{DePriest, 2025 #10900}</v>
      </c>
      <c r="N58" s="4" t="s">
        <v>945</v>
      </c>
      <c r="O58" s="15" t="str">
        <f>IF(J58="Yes",IF(P58&lt;&gt;"",HYPERLINK(_xlfn.CONCAT(VLOOKUP(P58,AE:AF,2,FALSE),"\",IF(ISERROR(FIND(",",A58))=FALSE,LEFT(A58,FIND(",",A58)-1),A58),"-",C58,"-",H58,".pdf"),"PDF"),""),"")</f>
        <v>PDF</v>
      </c>
      <c r="P58" s="8" t="s">
        <v>223</v>
      </c>
      <c r="Q58" s="3" t="s">
        <v>13</v>
      </c>
      <c r="R58" s="71" t="s">
        <v>239</v>
      </c>
      <c r="S58" s="4" t="s">
        <v>1071</v>
      </c>
      <c r="T58" s="15" t="str">
        <f>IF(J58="Yes",IF(U58&lt;&gt;"",HYPERLINK(_xlfn.CONCAT(VLOOKUP(U58,AE:AF,2,FALSE),"\",IF(ISERROR(FIND(",",A58))=FALSE,LEFT(A58,FIND(",",A58)-1),A58),"-",C58,"-",H58,".pdf"),"PDF"),""),"")</f>
        <v>PDF</v>
      </c>
      <c r="U58" s="8" t="s">
        <v>247</v>
      </c>
      <c r="V58" s="3" t="s">
        <v>13</v>
      </c>
      <c r="W58" s="3" t="s">
        <v>239</v>
      </c>
      <c r="Y58" s="84" t="str">
        <f>IF(J58="Yes",IF(Q58="","",IF(Q58="Include",IF(V58="","Include",IF(V58="Exclude","Consensus required",IF(V58="Include","Include","Check required"))),IF(Q58="Exclude",IF(V58="","Check required",IF(V58="Exclude","Exclude",IF(V58="Include","Consensus required","Check required"))),"Check required"))),IF(L58="","","Find PDF"))</f>
        <v>Exclude</v>
      </c>
      <c r="Z58" s="26" t="str">
        <f>IF(Y58="Exclude",R58,"")</f>
        <v>1. No relevant outcomes</v>
      </c>
    </row>
    <row r="59" spans="1:26" x14ac:dyDescent="0.25">
      <c r="A59" s="21" t="s">
        <v>373</v>
      </c>
      <c r="B59" s="22" t="s">
        <v>374</v>
      </c>
      <c r="C59" s="22">
        <v>2025</v>
      </c>
      <c r="D59" s="22" t="s">
        <v>375</v>
      </c>
      <c r="E59" s="22">
        <v>12</v>
      </c>
      <c r="F59" s="22">
        <v>1</v>
      </c>
      <c r="H59" s="22">
        <v>10850</v>
      </c>
      <c r="I59" s="22" t="s">
        <v>376</v>
      </c>
      <c r="J59" s="9" t="s">
        <v>468</v>
      </c>
      <c r="K59" s="15" t="str">
        <f>IF(LEFT(I59,2)="10",HYPERLINK(_xlfn.CONCAT("https://doi.org/",I59),"Link"),IF(I59="","",HYPERLINK(I59,"Link")))</f>
        <v>Link</v>
      </c>
      <c r="L59" s="16" t="str">
        <f>IF(A59&lt;&gt;"",IF(J59="No",_xlfn.CONCAT(IF(ISERROR(FIND(",",A59))=FALSE,LEFT(A59,FIND(",",A59)-1),A59),"-",C59,"-",H59),""),"")</f>
        <v/>
      </c>
      <c r="M59" s="24" t="str">
        <f>IF(A59&lt;&gt;"",_xlfn.CONCAT("{",IF(ISERROR(FIND(",",A59))=FALSE,LEFT(A59,FIND(",",A59)-1),A59),", ",C59," #",H59,"}"),"")</f>
        <v>{Dhanda, 2025 #10850}</v>
      </c>
      <c r="N59" s="4" t="s">
        <v>945</v>
      </c>
      <c r="O59" s="15" t="str">
        <f>IF(J59="Yes",IF(P59&lt;&gt;"",HYPERLINK(_xlfn.CONCAT(VLOOKUP(P59,AE:AF,2,FALSE),"\",IF(ISERROR(FIND(",",A59))=FALSE,LEFT(A59,FIND(",",A59)-1),A59),"-",C59,"-",H59,".pdf"),"PDF"),""),"")</f>
        <v>PDF</v>
      </c>
      <c r="P59" s="8" t="s">
        <v>223</v>
      </c>
      <c r="Q59" s="3" t="s">
        <v>13</v>
      </c>
      <c r="R59" s="71" t="s">
        <v>243</v>
      </c>
      <c r="S59" s="107" t="s">
        <v>998</v>
      </c>
      <c r="T59" s="15" t="str">
        <f>IF(J59="Yes",IF(U59&lt;&gt;"",HYPERLINK(_xlfn.CONCAT(VLOOKUP(U59,AE:AF,2,FALSE),"\",IF(ISERROR(FIND(",",A59))=FALSE,LEFT(A59,FIND(",",A59)-1),A59),"-",C59,"-",H59,".pdf"),"PDF"),""),"")</f>
        <v>PDF</v>
      </c>
      <c r="U59" s="8" t="s">
        <v>247</v>
      </c>
      <c r="V59" s="3" t="s">
        <v>13</v>
      </c>
      <c r="W59" s="3" t="s">
        <v>243</v>
      </c>
      <c r="Y59" s="84" t="str">
        <f>IF(J59="Yes",IF(Q59="","",IF(Q59="Include",IF(V59="","Include",IF(V59="Exclude","Consensus required",IF(V59="Include","Include","Check required"))),IF(Q59="Exclude",IF(V59="","Check required",IF(V59="Exclude","Exclude",IF(V59="Include","Consensus required","Check required"))),"Check required"))),IF(L59="","","Find PDF"))</f>
        <v>Exclude</v>
      </c>
      <c r="Z59" s="26" t="str">
        <f>IF(Y59="Exclude",R59,"")</f>
        <v>5. Wrong study design</v>
      </c>
    </row>
    <row r="60" spans="1:26" x14ac:dyDescent="0.25">
      <c r="A60" s="21" t="s">
        <v>641</v>
      </c>
      <c r="B60" s="22" t="s">
        <v>642</v>
      </c>
      <c r="C60" s="22">
        <v>2021</v>
      </c>
      <c r="D60" s="22" t="s">
        <v>490</v>
      </c>
      <c r="E60" s="22">
        <v>23</v>
      </c>
      <c r="F60" s="22">
        <v>8</v>
      </c>
      <c r="G60" s="22" t="s">
        <v>643</v>
      </c>
      <c r="H60" s="22">
        <v>10990</v>
      </c>
      <c r="I60" s="22" t="s">
        <v>644</v>
      </c>
      <c r="J60" s="9" t="s">
        <v>468</v>
      </c>
      <c r="K60" s="15" t="str">
        <f>IF(LEFT(I60,2)="10",HYPERLINK(_xlfn.CONCAT("https://doi.org/",I60),"Link"),IF(I60="","",HYPERLINK(I60,"Link")))</f>
        <v>Link</v>
      </c>
      <c r="L60" s="16" t="str">
        <f>IF(A60&lt;&gt;"",IF(J60="No",_xlfn.CONCAT(IF(ISERROR(FIND(",",A60))=FALSE,LEFT(A60,FIND(",",A60)-1),A60),"-",C60,"-",H60),""),"")</f>
        <v/>
      </c>
      <c r="M60" s="24" t="str">
        <f>IF(A60&lt;&gt;"",_xlfn.CONCAT("{",IF(ISERROR(FIND(",",A60))=FALSE,LEFT(A60,FIND(",",A60)-1),A60),", ",C60," #",H60,"}"),"")</f>
        <v>{Du, 2021 #10990}</v>
      </c>
      <c r="N60" s="4" t="s">
        <v>945</v>
      </c>
      <c r="O60" s="15" t="str">
        <f>IF(J60="Yes",IF(P60&lt;&gt;"",HYPERLINK(_xlfn.CONCAT(VLOOKUP(P60,AE:AF,2,FALSE),"\",IF(ISERROR(FIND(",",A60))=FALSE,LEFT(A60,FIND(",",A60)-1),A60),"-",C60,"-",H60,".pdf"),"PDF"),""),"")</f>
        <v>PDF</v>
      </c>
      <c r="P60" s="8" t="s">
        <v>223</v>
      </c>
      <c r="Q60" s="3" t="s">
        <v>13</v>
      </c>
      <c r="R60" s="71" t="s">
        <v>239</v>
      </c>
      <c r="S60" s="4" t="s">
        <v>999</v>
      </c>
      <c r="T60" s="15" t="str">
        <f>IF(J60="Yes",IF(U60&lt;&gt;"",HYPERLINK(_xlfn.CONCAT(VLOOKUP(U60,AE:AF,2,FALSE),"\",IF(ISERROR(FIND(",",A60))=FALSE,LEFT(A60,FIND(",",A60)-1),A60),"-",C60,"-",H60,".pdf"),"PDF"),""),"")</f>
        <v>PDF</v>
      </c>
      <c r="U60" s="8" t="s">
        <v>247</v>
      </c>
      <c r="V60" s="3" t="s">
        <v>13</v>
      </c>
      <c r="W60" s="3" t="s">
        <v>239</v>
      </c>
      <c r="Y60" s="84" t="str">
        <f>IF(J60="Yes",IF(Q60="","",IF(Q60="Include",IF(V60="","Include",IF(V60="Exclude","Consensus required",IF(V60="Include","Include","Check required"))),IF(Q60="Exclude",IF(V60="","Check required",IF(V60="Exclude","Exclude",IF(V60="Include","Consensus required","Check required"))),"Check required"))),IF(L60="","","Find PDF"))</f>
        <v>Exclude</v>
      </c>
      <c r="Z60" s="26" t="str">
        <f>IF(Y60="Exclude",R60,"")</f>
        <v>1. No relevant outcomes</v>
      </c>
    </row>
    <row r="61" spans="1:26" x14ac:dyDescent="0.25">
      <c r="A61" s="21" t="s">
        <v>645</v>
      </c>
      <c r="B61" s="22" t="s">
        <v>646</v>
      </c>
      <c r="C61" s="22">
        <v>2024</v>
      </c>
      <c r="D61" s="22" t="s">
        <v>647</v>
      </c>
      <c r="E61" s="22">
        <v>30</v>
      </c>
      <c r="F61" s="22">
        <v>3</v>
      </c>
      <c r="G61" s="22">
        <v>1.46045822412758E+16</v>
      </c>
      <c r="H61" s="22">
        <v>10859</v>
      </c>
      <c r="I61" s="22" t="s">
        <v>648</v>
      </c>
      <c r="J61" s="9" t="s">
        <v>468</v>
      </c>
      <c r="K61" s="15" t="str">
        <f>IF(LEFT(I61,2)="10",HYPERLINK(_xlfn.CONCAT("https://doi.org/",I61),"Link"),IF(I61="","",HYPERLINK(I61,"Link")))</f>
        <v>Link</v>
      </c>
      <c r="L61" s="16" t="str">
        <f>IF(A61&lt;&gt;"",IF(J61="No",_xlfn.CONCAT(IF(ISERROR(FIND(",",A61))=FALSE,LEFT(A61,FIND(",",A61)-1),A61),"-",C61,"-",H61),""),"")</f>
        <v/>
      </c>
      <c r="M61" s="24" t="str">
        <f>IF(A61&lt;&gt;"",_xlfn.CONCAT("{",IF(ISERROR(FIND(",",A61))=FALSE,LEFT(A61,FIND(",",A61)-1),A61),", ",C61," #",H61,"}"),"")</f>
        <v>{El Morr, 2024 #10859}</v>
      </c>
      <c r="N61" s="4" t="s">
        <v>945</v>
      </c>
      <c r="O61" s="15" t="str">
        <f>IF(J61="Yes",IF(P61&lt;&gt;"",HYPERLINK(_xlfn.CONCAT(VLOOKUP(P61,AE:AF,2,FALSE),"\",IF(ISERROR(FIND(",",A61))=FALSE,LEFT(A61,FIND(",",A61)-1),A61),"-",C61,"-",H61,".pdf"),"PDF"),""),"")</f>
        <v>PDF</v>
      </c>
      <c r="P61" s="8" t="s">
        <v>223</v>
      </c>
      <c r="Q61" s="3" t="s">
        <v>13</v>
      </c>
      <c r="R61" s="71" t="s">
        <v>243</v>
      </c>
      <c r="S61" s="4" t="s">
        <v>1000</v>
      </c>
      <c r="T61" s="15" t="str">
        <f>IF(J61="Yes",IF(U61&lt;&gt;"",HYPERLINK(_xlfn.CONCAT(VLOOKUP(U61,AE:AF,2,FALSE),"\",IF(ISERROR(FIND(",",A61))=FALSE,LEFT(A61,FIND(",",A61)-1),A61),"-",C61,"-",H61,".pdf"),"PDF"),""),"")</f>
        <v>PDF</v>
      </c>
      <c r="U61" s="8" t="s">
        <v>247</v>
      </c>
      <c r="V61" s="3" t="s">
        <v>13</v>
      </c>
      <c r="W61" s="3" t="s">
        <v>243</v>
      </c>
      <c r="Y61" s="84" t="str">
        <f>IF(J61="Yes",IF(Q61="","",IF(Q61="Include",IF(V61="","Include",IF(V61="Exclude","Consensus required",IF(V61="Include","Include","Check required"))),IF(Q61="Exclude",IF(V61="","Check required",IF(V61="Exclude","Exclude",IF(V61="Include","Consensus required","Check required"))),"Check required"))),IF(L61="","","Find PDF"))</f>
        <v>Exclude</v>
      </c>
      <c r="Z61" s="26" t="str">
        <f>IF(Y61="Exclude",R61,"")</f>
        <v>5. Wrong study design</v>
      </c>
    </row>
    <row r="62" spans="1:26" x14ac:dyDescent="0.25">
      <c r="A62" s="21" t="s">
        <v>649</v>
      </c>
      <c r="B62" s="22" t="s">
        <v>650</v>
      </c>
      <c r="C62" s="22">
        <v>2020</v>
      </c>
      <c r="D62" s="22" t="s">
        <v>651</v>
      </c>
      <c r="E62" s="22">
        <v>12</v>
      </c>
      <c r="F62" s="22">
        <v>2</v>
      </c>
      <c r="H62" s="22">
        <v>10892</v>
      </c>
      <c r="I62" s="22" t="s">
        <v>652</v>
      </c>
      <c r="J62" s="9" t="s">
        <v>468</v>
      </c>
      <c r="K62" s="15" t="str">
        <f>IF(LEFT(I62,2)="10",HYPERLINK(_xlfn.CONCAT("https://doi.org/",I62),"Link"),IF(I62="","",HYPERLINK(I62,"Link")))</f>
        <v>Link</v>
      </c>
      <c r="L62" s="16" t="str">
        <f>IF(A62&lt;&gt;"",IF(J62="No",_xlfn.CONCAT(IF(ISERROR(FIND(",",A62))=FALSE,LEFT(A62,FIND(",",A62)-1),A62),"-",C62,"-",H62),""),"")</f>
        <v/>
      </c>
      <c r="M62" s="24" t="str">
        <f>IF(A62&lt;&gt;"",_xlfn.CONCAT("{",IF(ISERROR(FIND(",",A62))=FALSE,LEFT(A62,FIND(",",A62)-1),A62),", ",C62," #",H62,"}"),"")</f>
        <v>{Erly, 2020 #10892}</v>
      </c>
      <c r="N62" s="4" t="s">
        <v>945</v>
      </c>
      <c r="O62" s="15" t="str">
        <f>IF(J62="Yes",IF(P62&lt;&gt;"",HYPERLINK(_xlfn.CONCAT(VLOOKUP(P62,AE:AF,2,FALSE),"\",IF(ISERROR(FIND(",",A62))=FALSE,LEFT(A62,FIND(",",A62)-1),A62),"-",C62,"-",H62,".pdf"),"PDF"),""),"")</f>
        <v>PDF</v>
      </c>
      <c r="P62" s="8" t="s">
        <v>223</v>
      </c>
      <c r="Q62" s="3" t="s">
        <v>13</v>
      </c>
      <c r="R62" s="71" t="s">
        <v>239</v>
      </c>
      <c r="S62" s="4" t="s">
        <v>1002</v>
      </c>
      <c r="T62" s="15" t="str">
        <f>IF(J62="Yes",IF(U62&lt;&gt;"",HYPERLINK(_xlfn.CONCAT(VLOOKUP(U62,AE:AF,2,FALSE),"\",IF(ISERROR(FIND(",",A62))=FALSE,LEFT(A62,FIND(",",A62)-1),A62),"-",C62,"-",H62,".pdf"),"PDF"),""),"")</f>
        <v>PDF</v>
      </c>
      <c r="U62" s="8" t="s">
        <v>247</v>
      </c>
      <c r="V62" s="3" t="s">
        <v>13</v>
      </c>
      <c r="W62" s="3" t="s">
        <v>239</v>
      </c>
      <c r="Y62" s="84" t="str">
        <f>IF(J62="Yes",IF(Q62="","",IF(Q62="Include",IF(V62="","Include",IF(V62="Exclude","Consensus required",IF(V62="Include","Include","Check required"))),IF(Q62="Exclude",IF(V62="","Check required",IF(V62="Exclude","Exclude",IF(V62="Include","Consensus required","Check required"))),"Check required"))),IF(L62="","","Find PDF"))</f>
        <v>Exclude</v>
      </c>
      <c r="Z62" s="26" t="str">
        <f>IF(Y62="Exclude",R62,"")</f>
        <v>1. No relevant outcomes</v>
      </c>
    </row>
    <row r="63" spans="1:26" x14ac:dyDescent="0.25">
      <c r="A63" s="21" t="s">
        <v>377</v>
      </c>
      <c r="B63" s="22" t="s">
        <v>378</v>
      </c>
      <c r="C63" s="22">
        <v>2023</v>
      </c>
      <c r="D63" s="22" t="s">
        <v>379</v>
      </c>
      <c r="E63" s="22">
        <v>13</v>
      </c>
      <c r="F63" s="22">
        <v>1</v>
      </c>
      <c r="G63" s="22">
        <v>9171</v>
      </c>
      <c r="H63" s="22">
        <v>10910</v>
      </c>
      <c r="I63" s="22" t="s">
        <v>380</v>
      </c>
      <c r="J63" s="9" t="s">
        <v>468</v>
      </c>
      <c r="K63" s="15" t="str">
        <f>IF(LEFT(I63,2)="10",HYPERLINK(_xlfn.CONCAT("https://doi.org/",I63),"Link"),IF(I63="","",HYPERLINK(I63,"Link")))</f>
        <v>Link</v>
      </c>
      <c r="L63" s="16" t="str">
        <f>IF(A63&lt;&gt;"",IF(J63="No",_xlfn.CONCAT(IF(ISERROR(FIND(",",A63))=FALSE,LEFT(A63,FIND(",",A63)-1),A63),"-",C63,"-",H63),""),"")</f>
        <v/>
      </c>
      <c r="M63" s="24" t="str">
        <f>IF(A63&lt;&gt;"",_xlfn.CONCAT("{",IF(ISERROR(FIND(",",A63))=FALSE,LEFT(A63,FIND(",",A63)-1),A63),", ",C63," #",H63,"}"),"")</f>
        <v>{Farghaly, 2023 #10910}</v>
      </c>
      <c r="N63" s="4" t="s">
        <v>945</v>
      </c>
      <c r="O63" s="15" t="str">
        <f>IF(J63="Yes",IF(P63&lt;&gt;"",HYPERLINK(_xlfn.CONCAT(VLOOKUP(P63,AE:AF,2,FALSE),"\",IF(ISERROR(FIND(",",A63))=FALSE,LEFT(A63,FIND(",",A63)-1),A63),"-",C63,"-",H63,".pdf"),"PDF"),""),"")</f>
        <v>PDF</v>
      </c>
      <c r="P63" s="8" t="s">
        <v>223</v>
      </c>
      <c r="Q63" s="3" t="s">
        <v>13</v>
      </c>
      <c r="R63" s="71" t="s">
        <v>239</v>
      </c>
      <c r="S63" s="4" t="s">
        <v>1003</v>
      </c>
      <c r="T63" s="15" t="str">
        <f>IF(J63="Yes",IF(U63&lt;&gt;"",HYPERLINK(_xlfn.CONCAT(VLOOKUP(U63,AE:AF,2,FALSE),"\",IF(ISERROR(FIND(",",A63))=FALSE,LEFT(A63,FIND(",",A63)-1),A63),"-",C63,"-",H63,".pdf"),"PDF"),""),"")</f>
        <v>PDF</v>
      </c>
      <c r="U63" s="8" t="s">
        <v>247</v>
      </c>
      <c r="V63" s="3" t="s">
        <v>13</v>
      </c>
      <c r="W63" s="3" t="s">
        <v>239</v>
      </c>
      <c r="Y63" s="84" t="str">
        <f>IF(J63="Yes",IF(Q63="","",IF(Q63="Include",IF(V63="","Include",IF(V63="Exclude","Consensus required",IF(V63="Include","Include","Check required"))),IF(Q63="Exclude",IF(V63="","Check required",IF(V63="Exclude","Exclude",IF(V63="Include","Consensus required","Check required"))),"Check required"))),IF(L63="","","Find PDF"))</f>
        <v>Exclude</v>
      </c>
      <c r="Z63" s="26" t="str">
        <f>IF(Y63="Exclude",R63,"")</f>
        <v>1. No relevant outcomes</v>
      </c>
    </row>
    <row r="64" spans="1:26" x14ac:dyDescent="0.25">
      <c r="A64" s="21" t="s">
        <v>653</v>
      </c>
      <c r="B64" s="22" t="s">
        <v>654</v>
      </c>
      <c r="C64" s="22">
        <v>2024</v>
      </c>
      <c r="D64" s="22" t="s">
        <v>655</v>
      </c>
      <c r="E64" s="22">
        <v>316</v>
      </c>
      <c r="G64" s="22" t="s">
        <v>656</v>
      </c>
      <c r="H64" s="22">
        <v>10853</v>
      </c>
      <c r="I64" s="22" t="s">
        <v>657</v>
      </c>
      <c r="J64" s="9" t="s">
        <v>468</v>
      </c>
      <c r="K64" s="15" t="str">
        <f>IF(LEFT(I64,2)="10",HYPERLINK(_xlfn.CONCAT("https://doi.org/",I64),"Link"),IF(I64="","",HYPERLINK(I64,"Link")))</f>
        <v>Link</v>
      </c>
      <c r="L64" s="16" t="str">
        <f>IF(A64&lt;&gt;"",IF(J64="No",_xlfn.CONCAT(IF(ISERROR(FIND(",",A64))=FALSE,LEFT(A64,FIND(",",A64)-1),A64),"-",C64,"-",H64),""),"")</f>
        <v/>
      </c>
      <c r="M64" s="24" t="str">
        <f>IF(A64&lt;&gt;"",_xlfn.CONCAT("{",IF(ISERROR(FIND(",",A64))=FALSE,LEFT(A64,FIND(",",A64)-1),A64),", ",C64," #",H64,"}"),"")</f>
        <v>{Feretzakis, 2024 #10853}</v>
      </c>
      <c r="N64" s="4" t="s">
        <v>945</v>
      </c>
      <c r="O64" s="15" t="str">
        <f>IF(J64="Yes",IF(P64&lt;&gt;"",HYPERLINK(_xlfn.CONCAT(VLOOKUP(P64,AE:AF,2,FALSE),"\",IF(ISERROR(FIND(",",A64))=FALSE,LEFT(A64,FIND(",",A64)-1),A64),"-",C64,"-",H64,".pdf"),"PDF"),""),"")</f>
        <v>PDF</v>
      </c>
      <c r="P64" s="8" t="s">
        <v>223</v>
      </c>
      <c r="Q64" s="3" t="s">
        <v>13</v>
      </c>
      <c r="R64" s="71" t="s">
        <v>239</v>
      </c>
      <c r="S64" s="4" t="s">
        <v>1004</v>
      </c>
      <c r="T64" s="15" t="str">
        <f>IF(J64="Yes",IF(U64&lt;&gt;"",HYPERLINK(_xlfn.CONCAT(VLOOKUP(U64,AE:AF,2,FALSE),"\",IF(ISERROR(FIND(",",A64))=FALSE,LEFT(A64,FIND(",",A64)-1),A64),"-",C64,"-",H64,".pdf"),"PDF"),""),"")</f>
        <v>PDF</v>
      </c>
      <c r="U64" s="8" t="s">
        <v>247</v>
      </c>
      <c r="V64" s="3" t="s">
        <v>13</v>
      </c>
      <c r="W64" s="3" t="s">
        <v>239</v>
      </c>
      <c r="Y64" s="84" t="str">
        <f>IF(J64="Yes",IF(Q64="","",IF(Q64="Include",IF(V64="","Include",IF(V64="Exclude","Consensus required",IF(V64="Include","Include","Check required"))),IF(Q64="Exclude",IF(V64="","Check required",IF(V64="Exclude","Exclude",IF(V64="Include","Consensus required","Check required"))),"Check required"))),IF(L64="","","Find PDF"))</f>
        <v>Exclude</v>
      </c>
      <c r="Z64" s="26" t="str">
        <f>IF(Y64="Exclude",R64,"")</f>
        <v>1. No relevant outcomes</v>
      </c>
    </row>
    <row r="65" spans="1:26" x14ac:dyDescent="0.25">
      <c r="A65" s="21" t="s">
        <v>658</v>
      </c>
      <c r="B65" s="22" t="s">
        <v>659</v>
      </c>
      <c r="C65" s="22">
        <v>2024</v>
      </c>
      <c r="D65" s="22" t="s">
        <v>660</v>
      </c>
      <c r="E65" s="22">
        <v>50</v>
      </c>
      <c r="F65" s="22">
        <v>3</v>
      </c>
      <c r="G65" s="22" t="s">
        <v>661</v>
      </c>
      <c r="H65" s="22">
        <v>10849</v>
      </c>
      <c r="I65" s="22" t="s">
        <v>662</v>
      </c>
      <c r="J65" s="9" t="s">
        <v>468</v>
      </c>
      <c r="K65" s="15" t="str">
        <f>IF(LEFT(I65,2)="10",HYPERLINK(_xlfn.CONCAT("https://doi.org/",I65),"Link"),IF(I65="","",HYPERLINK(I65,"Link")))</f>
        <v>Link</v>
      </c>
      <c r="L65" s="16" t="str">
        <f>IF(A65&lt;&gt;"",IF(J65="No",_xlfn.CONCAT(IF(ISERROR(FIND(",",A65))=FALSE,LEFT(A65,FIND(",",A65)-1),A65),"-",C65,"-",H65),""),"")</f>
        <v/>
      </c>
      <c r="M65" s="24" t="str">
        <f>IF(A65&lt;&gt;"",_xlfn.CONCAT("{",IF(ISERROR(FIND(",",A65))=FALSE,LEFT(A65,FIND(",",A65)-1),A65),", ",C65," #",H65,"}"),"")</f>
        <v>{Flores, 2024 #10849}</v>
      </c>
      <c r="N65" s="4" t="s">
        <v>945</v>
      </c>
      <c r="O65" s="15" t="str">
        <f>IF(J65="Yes",IF(P65&lt;&gt;"",HYPERLINK(_xlfn.CONCAT(VLOOKUP(P65,AE:AF,2,FALSE),"\",IF(ISERROR(FIND(",",A65))=FALSE,LEFT(A65,FIND(",",A65)-1),A65),"-",C65,"-",H65,".pdf"),"PDF"),""),"")</f>
        <v>PDF</v>
      </c>
      <c r="P65" s="8" t="s">
        <v>223</v>
      </c>
      <c r="Q65" s="3" t="s">
        <v>13</v>
      </c>
      <c r="R65" s="71" t="s">
        <v>243</v>
      </c>
      <c r="S65" s="4" t="s">
        <v>1005</v>
      </c>
      <c r="T65" s="15" t="str">
        <f>IF(J65="Yes",IF(U65&lt;&gt;"",HYPERLINK(_xlfn.CONCAT(VLOOKUP(U65,AE:AF,2,FALSE),"\",IF(ISERROR(FIND(",",A65))=FALSE,LEFT(A65,FIND(",",A65)-1),A65),"-",C65,"-",H65,".pdf"),"PDF"),""),"")</f>
        <v>PDF</v>
      </c>
      <c r="U65" s="8" t="s">
        <v>247</v>
      </c>
      <c r="V65" s="3" t="s">
        <v>13</v>
      </c>
      <c r="W65" s="3" t="s">
        <v>243</v>
      </c>
      <c r="Y65" s="84" t="str">
        <f>IF(J65="Yes",IF(Q65="","",IF(Q65="Include",IF(V65="","Include",IF(V65="Exclude","Consensus required",IF(V65="Include","Include","Check required"))),IF(Q65="Exclude",IF(V65="","Check required",IF(V65="Exclude","Exclude",IF(V65="Include","Consensus required","Check required"))),"Check required"))),IF(L65="","","Find PDF"))</f>
        <v>Exclude</v>
      </c>
      <c r="Z65" s="26" t="str">
        <f>IF(Y65="Exclude",R65,"")</f>
        <v>5. Wrong study design</v>
      </c>
    </row>
    <row r="66" spans="1:26" x14ac:dyDescent="0.25">
      <c r="A66" s="21" t="s">
        <v>663</v>
      </c>
      <c r="B66" s="22" t="s">
        <v>664</v>
      </c>
      <c r="C66" s="22">
        <v>2020</v>
      </c>
      <c r="D66" s="22" t="s">
        <v>655</v>
      </c>
      <c r="E66" s="22">
        <v>270</v>
      </c>
      <c r="G66" s="22" t="s">
        <v>665</v>
      </c>
      <c r="H66" s="22">
        <v>10994</v>
      </c>
      <c r="I66" s="22" t="s">
        <v>666</v>
      </c>
      <c r="J66" s="9" t="s">
        <v>468</v>
      </c>
      <c r="K66" s="15" t="str">
        <f>IF(LEFT(I66,2)="10",HYPERLINK(_xlfn.CONCAT("https://doi.org/",I66),"Link"),IF(I66="","",HYPERLINK(I66,"Link")))</f>
        <v>Link</v>
      </c>
      <c r="L66" s="16" t="str">
        <f>IF(A66&lt;&gt;"",IF(J66="No",_xlfn.CONCAT(IF(ISERROR(FIND(",",A66))=FALSE,LEFT(A66,FIND(",",A66)-1),A66),"-",C66,"-",H66),""),"")</f>
        <v/>
      </c>
      <c r="M66" s="24" t="str">
        <f>IF(A66&lt;&gt;"",_xlfn.CONCAT("{",IF(ISERROR(FIND(",",A66))=FALSE,LEFT(A66,FIND(",",A66)-1),A66),", ",C66," #",H66,"}"),"")</f>
        <v>{Gabarron, 2020 #10994}</v>
      </c>
      <c r="N66" s="4" t="s">
        <v>945</v>
      </c>
      <c r="O66" s="15" t="str">
        <f>IF(J66="Yes",IF(P66&lt;&gt;"",HYPERLINK(_xlfn.CONCAT(VLOOKUP(P66,AE:AF,2,FALSE),"\",IF(ISERROR(FIND(",",A66))=FALSE,LEFT(A66,FIND(",",A66)-1),A66),"-",C66,"-",H66,".pdf"),"PDF"),""),"")</f>
        <v>PDF</v>
      </c>
      <c r="P66" s="8" t="s">
        <v>223</v>
      </c>
      <c r="Q66" s="3" t="s">
        <v>13</v>
      </c>
      <c r="R66" s="71" t="s">
        <v>243</v>
      </c>
      <c r="S66" s="107" t="s">
        <v>998</v>
      </c>
      <c r="T66" s="15" t="str">
        <f>IF(J66="Yes",IF(U66&lt;&gt;"",HYPERLINK(_xlfn.CONCAT(VLOOKUP(U66,AE:AF,2,FALSE),"\",IF(ISERROR(FIND(",",A66))=FALSE,LEFT(A66,FIND(",",A66)-1),A66),"-",C66,"-",H66,".pdf"),"PDF"),""),"")</f>
        <v>PDF</v>
      </c>
      <c r="U66" s="8" t="s">
        <v>247</v>
      </c>
      <c r="V66" s="3" t="s">
        <v>13</v>
      </c>
      <c r="W66" s="3" t="s">
        <v>243</v>
      </c>
      <c r="Y66" s="84" t="str">
        <f>IF(J66="Yes",IF(Q66="","",IF(Q66="Include",IF(V66="","Include",IF(V66="Exclude","Consensus required",IF(V66="Include","Include","Check required"))),IF(Q66="Exclude",IF(V66="","Check required",IF(V66="Exclude","Exclude",IF(V66="Include","Consensus required","Check required"))),"Check required"))),IF(L66="","","Find PDF"))</f>
        <v>Exclude</v>
      </c>
      <c r="Z66" s="26" t="str">
        <f>IF(Y66="Exclude",R66,"")</f>
        <v>5. Wrong study design</v>
      </c>
    </row>
    <row r="67" spans="1:26" x14ac:dyDescent="0.25">
      <c r="A67" s="21" t="s">
        <v>667</v>
      </c>
      <c r="B67" s="22" t="s">
        <v>668</v>
      </c>
      <c r="C67" s="22">
        <v>2025</v>
      </c>
      <c r="D67" s="22" t="s">
        <v>669</v>
      </c>
      <c r="E67" s="22">
        <v>14</v>
      </c>
      <c r="F67" s="22">
        <v>3</v>
      </c>
      <c r="G67" s="22">
        <v>101032</v>
      </c>
      <c r="H67" s="22">
        <v>10979</v>
      </c>
      <c r="I67" s="22" t="s">
        <v>670</v>
      </c>
      <c r="J67" s="9" t="s">
        <v>468</v>
      </c>
      <c r="K67" s="15" t="str">
        <f>IF(LEFT(I67,2)="10",HYPERLINK(_xlfn.CONCAT("https://doi.org/",I67),"Link"),IF(I67="","",HYPERLINK(I67,"Link")))</f>
        <v>Link</v>
      </c>
      <c r="L67" s="16" t="str">
        <f>IF(A67&lt;&gt;"",IF(J67="No",_xlfn.CONCAT(IF(ISERROR(FIND(",",A67))=FALSE,LEFT(A67,FIND(",",A67)-1),A67),"-",C67,"-",H67),""),"")</f>
        <v/>
      </c>
      <c r="M67" s="24" t="str">
        <f>IF(A67&lt;&gt;"",_xlfn.CONCAT("{",IF(ISERROR(FIND(",",A67))=FALSE,LEFT(A67,FIND(",",A67)-1),A67),", ",C67," #",H67,"}"),"")</f>
        <v>{Germani, 2025 #10979}</v>
      </c>
      <c r="N67" s="4" t="s">
        <v>945</v>
      </c>
      <c r="O67" s="15" t="str">
        <f>IF(J67="Yes",IF(P67&lt;&gt;"",HYPERLINK(_xlfn.CONCAT(VLOOKUP(P67,AE:AF,2,FALSE),"\",IF(ISERROR(FIND(",",A67))=FALSE,LEFT(A67,FIND(",",A67)-1),A67),"-",C67,"-",H67,".pdf"),"PDF"),""),"")</f>
        <v>PDF</v>
      </c>
      <c r="P67" s="8" t="s">
        <v>223</v>
      </c>
      <c r="Q67" s="3" t="s">
        <v>12</v>
      </c>
      <c r="S67" s="107" t="s">
        <v>1029</v>
      </c>
      <c r="T67" s="15" t="str">
        <f>IF(J67="Yes",IF(U67&lt;&gt;"",HYPERLINK(_xlfn.CONCAT(VLOOKUP(U67,AE:AF,2,FALSE),"\",IF(ISERROR(FIND(",",A67))=FALSE,LEFT(A67,FIND(",",A67)-1),A67),"-",C67,"-",H67,".pdf"),"PDF"),""),"")</f>
        <v>PDF</v>
      </c>
      <c r="U67" s="8" t="s">
        <v>247</v>
      </c>
      <c r="V67" s="3" t="s">
        <v>12</v>
      </c>
      <c r="Y67" s="84" t="str">
        <f>IF(J67="Yes",IF(Q67="","",IF(Q67="Include",IF(V67="","Include",IF(V67="Exclude","Consensus required",IF(V67="Include","Include","Check required"))),IF(Q67="Exclude",IF(V67="","Check required",IF(V67="Exclude","Exclude",IF(V67="Include","Consensus required","Check required"))),"Check required"))),IF(L67="","","Find PDF"))</f>
        <v>Include</v>
      </c>
      <c r="Z67" s="26" t="str">
        <f>IF(Y67="Exclude",R67,"")</f>
        <v/>
      </c>
    </row>
    <row r="68" spans="1:26" x14ac:dyDescent="0.25">
      <c r="A68" s="21" t="s">
        <v>671</v>
      </c>
      <c r="B68" s="22" t="s">
        <v>672</v>
      </c>
      <c r="C68" s="22">
        <v>2025</v>
      </c>
      <c r="D68" s="22" t="s">
        <v>673</v>
      </c>
      <c r="E68" s="22">
        <v>168</v>
      </c>
      <c r="G68" s="22">
        <v>103203</v>
      </c>
      <c r="H68" s="22">
        <v>10935</v>
      </c>
      <c r="I68" s="22" t="s">
        <v>674</v>
      </c>
      <c r="J68" s="9" t="s">
        <v>468</v>
      </c>
      <c r="K68" s="15" t="str">
        <f>IF(LEFT(I68,2)="10",HYPERLINK(_xlfn.CONCAT("https://doi.org/",I68),"Link"),IF(I68="","",HYPERLINK(I68,"Link")))</f>
        <v>Link</v>
      </c>
      <c r="L68" s="16" t="str">
        <f>IF(A68&lt;&gt;"",IF(J68="No",_xlfn.CONCAT(IF(ISERROR(FIND(",",A68))=FALSE,LEFT(A68,FIND(",",A68)-1),A68),"-",C68,"-",H68),""),"")</f>
        <v/>
      </c>
      <c r="M68" s="24" t="str">
        <f>IF(A68&lt;&gt;"",_xlfn.CONCAT("{",IF(ISERROR(FIND(",",A68))=FALSE,LEFT(A68,FIND(",",A68)-1),A68),", ",C68," #",H68,"}"),"")</f>
        <v>{Guariso, 2025 #10935}</v>
      </c>
      <c r="N68" s="4" t="s">
        <v>945</v>
      </c>
      <c r="O68" s="15" t="str">
        <f>IF(J68="Yes",IF(P68&lt;&gt;"",HYPERLINK(_xlfn.CONCAT(VLOOKUP(P68,AE:AF,2,FALSE),"\",IF(ISERROR(FIND(",",A68))=FALSE,LEFT(A68,FIND(",",A68)-1),A68),"-",C68,"-",H68,".pdf"),"PDF"),""),"")</f>
        <v>PDF</v>
      </c>
      <c r="P68" s="8" t="s">
        <v>223</v>
      </c>
      <c r="Q68" s="3" t="s">
        <v>13</v>
      </c>
      <c r="R68" s="71" t="s">
        <v>239</v>
      </c>
      <c r="S68" s="4" t="s">
        <v>1006</v>
      </c>
      <c r="T68" s="15" t="str">
        <f>IF(J68="Yes",IF(U68&lt;&gt;"",HYPERLINK(_xlfn.CONCAT(VLOOKUP(U68,AE:AF,2,FALSE),"\",IF(ISERROR(FIND(",",A68))=FALSE,LEFT(A68,FIND(",",A68)-1),A68),"-",C68,"-",H68,".pdf"),"PDF"),""),"")</f>
        <v>PDF</v>
      </c>
      <c r="U68" s="8" t="s">
        <v>247</v>
      </c>
      <c r="V68" s="3" t="s">
        <v>13</v>
      </c>
      <c r="W68" s="3" t="s">
        <v>239</v>
      </c>
      <c r="Y68" s="84" t="str">
        <f>IF(J68="Yes",IF(Q68="","",IF(Q68="Include",IF(V68="","Include",IF(V68="Exclude","Consensus required",IF(V68="Include","Include","Check required"))),IF(Q68="Exclude",IF(V68="","Check required",IF(V68="Exclude","Exclude",IF(V68="Include","Consensus required","Check required"))),"Check required"))),IF(L68="","","Find PDF"))</f>
        <v>Exclude</v>
      </c>
      <c r="Z68" s="26" t="str">
        <f>IF(Y68="Exclude",R68,"")</f>
        <v>1. No relevant outcomes</v>
      </c>
    </row>
    <row r="69" spans="1:26" x14ac:dyDescent="0.25">
      <c r="A69" s="21" t="s">
        <v>675</v>
      </c>
      <c r="B69" s="22" t="s">
        <v>676</v>
      </c>
      <c r="C69" s="22">
        <v>2025</v>
      </c>
      <c r="D69" s="22" t="s">
        <v>677</v>
      </c>
      <c r="E69" s="22">
        <v>16</v>
      </c>
      <c r="F69" s="22">
        <v>3</v>
      </c>
      <c r="G69" s="22" t="s">
        <v>678</v>
      </c>
      <c r="H69" s="22">
        <v>10865</v>
      </c>
      <c r="I69" s="22" t="s">
        <v>679</v>
      </c>
      <c r="J69" s="9" t="s">
        <v>468</v>
      </c>
      <c r="K69" s="15" t="str">
        <f>IF(LEFT(I69,2)="10",HYPERLINK(_xlfn.CONCAT("https://doi.org/",I69),"Link"),IF(I69="","",HYPERLINK(I69,"Link")))</f>
        <v>Link</v>
      </c>
      <c r="L69" s="16" t="str">
        <f>IF(A69&lt;&gt;"",IF(J69="No",_xlfn.CONCAT(IF(ISERROR(FIND(",",A69))=FALSE,LEFT(A69,FIND(",",A69)-1),A69),"-",C69,"-",H69),""),"")</f>
        <v/>
      </c>
      <c r="M69" s="24" t="str">
        <f>IF(A69&lt;&gt;"",_xlfn.CONCAT("{",IF(ISERROR(FIND(",",A69))=FALSE,LEFT(A69,FIND(",",A69)-1),A69),", ",C69," #",H69,"}"),"")</f>
        <v>{Guma, 2025 #10865}</v>
      </c>
      <c r="N69" s="4" t="s">
        <v>945</v>
      </c>
      <c r="O69" s="15" t="str">
        <f>IF(J69="Yes",IF(P69&lt;&gt;"",HYPERLINK(_xlfn.CONCAT(VLOOKUP(P69,AE:AF,2,FALSE),"\",IF(ISERROR(FIND(",",A69))=FALSE,LEFT(A69,FIND(",",A69)-1),A69),"-",C69,"-",H69,".pdf"),"PDF"),""),"")</f>
        <v>PDF</v>
      </c>
      <c r="P69" s="8" t="s">
        <v>223</v>
      </c>
      <c r="Q69" s="3" t="s">
        <v>13</v>
      </c>
      <c r="R69" s="71" t="s">
        <v>239</v>
      </c>
      <c r="S69" s="4" t="s">
        <v>1007</v>
      </c>
      <c r="T69" s="15" t="str">
        <f>IF(J69="Yes",IF(U69&lt;&gt;"",HYPERLINK(_xlfn.CONCAT(VLOOKUP(U69,AE:AF,2,FALSE),"\",IF(ISERROR(FIND(",",A69))=FALSE,LEFT(A69,FIND(",",A69)-1),A69),"-",C69,"-",H69,".pdf"),"PDF"),""),"")</f>
        <v>PDF</v>
      </c>
      <c r="U69" s="8" t="s">
        <v>247</v>
      </c>
      <c r="V69" s="3" t="s">
        <v>13</v>
      </c>
      <c r="W69" s="3" t="s">
        <v>239</v>
      </c>
      <c r="Y69" s="84" t="str">
        <f>IF(J69="Yes",IF(Q69="","",IF(Q69="Include",IF(V69="","Include",IF(V69="Exclude","Consensus required",IF(V69="Include","Include","Check required"))),IF(Q69="Exclude",IF(V69="","Check required",IF(V69="Exclude","Exclude",IF(V69="Include","Consensus required","Check required"))),"Check required"))),IF(L69="","","Find PDF"))</f>
        <v>Exclude</v>
      </c>
      <c r="Z69" s="26" t="str">
        <f>IF(Y69="Exclude",R69,"")</f>
        <v>1. No relevant outcomes</v>
      </c>
    </row>
    <row r="70" spans="1:26" x14ac:dyDescent="0.25">
      <c r="A70" s="21" t="s">
        <v>680</v>
      </c>
      <c r="B70" s="22" t="s">
        <v>681</v>
      </c>
      <c r="C70" s="22">
        <v>2024</v>
      </c>
      <c r="D70" s="22" t="s">
        <v>655</v>
      </c>
      <c r="E70" s="22">
        <v>310</v>
      </c>
      <c r="G70" s="22" t="s">
        <v>682</v>
      </c>
      <c r="H70" s="22">
        <v>10995</v>
      </c>
      <c r="I70" s="22" t="s">
        <v>683</v>
      </c>
      <c r="J70" s="9" t="s">
        <v>468</v>
      </c>
      <c r="K70" s="15" t="str">
        <f>IF(LEFT(I70,2)="10",HYPERLINK(_xlfn.CONCAT("https://doi.org/",I70),"Link"),IF(I70="","",HYPERLINK(I70,"Link")))</f>
        <v>Link</v>
      </c>
      <c r="L70" s="16" t="str">
        <f>IF(A70&lt;&gt;"",IF(J70="No",_xlfn.CONCAT(IF(ISERROR(FIND(",",A70))=FALSE,LEFT(A70,FIND(",",A70)-1),A70),"-",C70,"-",H70),""),"")</f>
        <v/>
      </c>
      <c r="M70" s="24" t="str">
        <f>IF(A70&lt;&gt;"",_xlfn.CONCAT("{",IF(ISERROR(FIND(",",A70))=FALSE,LEFT(A70,FIND(",",A70)-1),A70),", ",C70," #",H70,"}"),"")</f>
        <v>{Guo, 2024 #10995}</v>
      </c>
      <c r="N70" s="4" t="s">
        <v>945</v>
      </c>
      <c r="O70" s="15" t="str">
        <f>IF(J70="Yes",IF(P70&lt;&gt;"",HYPERLINK(_xlfn.CONCAT(VLOOKUP(P70,AE:AF,2,FALSE),"\",IF(ISERROR(FIND(",",A70))=FALSE,LEFT(A70,FIND(",",A70)-1),A70),"-",C70,"-",H70,".pdf"),"PDF"),""),"")</f>
        <v>PDF</v>
      </c>
      <c r="P70" s="8" t="s">
        <v>223</v>
      </c>
      <c r="Q70" s="3" t="s">
        <v>13</v>
      </c>
      <c r="R70" s="71" t="s">
        <v>239</v>
      </c>
      <c r="S70" s="4" t="s">
        <v>1008</v>
      </c>
      <c r="T70" s="15" t="str">
        <f>IF(J70="Yes",IF(U70&lt;&gt;"",HYPERLINK(_xlfn.CONCAT(VLOOKUP(U70,AE:AF,2,FALSE),"\",IF(ISERROR(FIND(",",A70))=FALSE,LEFT(A70,FIND(",",A70)-1),A70),"-",C70,"-",H70,".pdf"),"PDF"),""),"")</f>
        <v>PDF</v>
      </c>
      <c r="U70" s="8" t="s">
        <v>247</v>
      </c>
      <c r="V70" s="3" t="s">
        <v>13</v>
      </c>
      <c r="W70" s="3" t="s">
        <v>239</v>
      </c>
      <c r="Y70" s="84" t="str">
        <f>IF(J70="Yes",IF(Q70="","",IF(Q70="Include",IF(V70="","Include",IF(V70="Exclude","Consensus required",IF(V70="Include","Include","Check required"))),IF(Q70="Exclude",IF(V70="","Check required",IF(V70="Exclude","Exclude",IF(V70="Include","Consensus required","Check required"))),"Check required"))),IF(L70="","","Find PDF"))</f>
        <v>Exclude</v>
      </c>
      <c r="Z70" s="26" t="str">
        <f>IF(Y70="Exclude",R70,"")</f>
        <v>1. No relevant outcomes</v>
      </c>
    </row>
    <row r="71" spans="1:26" x14ac:dyDescent="0.25">
      <c r="A71" s="21" t="s">
        <v>381</v>
      </c>
      <c r="B71" s="22" t="s">
        <v>382</v>
      </c>
      <c r="C71" s="22">
        <v>2021</v>
      </c>
      <c r="D71" s="22" t="s">
        <v>383</v>
      </c>
      <c r="E71" s="22">
        <v>79</v>
      </c>
      <c r="F71" s="22">
        <v>1</v>
      </c>
      <c r="G71" s="22">
        <v>168</v>
      </c>
      <c r="H71" s="22">
        <v>10986</v>
      </c>
      <c r="I71" s="22" t="s">
        <v>384</v>
      </c>
      <c r="J71" s="9" t="s">
        <v>468</v>
      </c>
      <c r="K71" s="15" t="str">
        <f>IF(LEFT(I71,2)="10",HYPERLINK(_xlfn.CONCAT("https://doi.org/",I71),"Link"),IF(I71="","",HYPERLINK(I71,"Link")))</f>
        <v>Link</v>
      </c>
      <c r="L71" s="16" t="str">
        <f>IF(A71&lt;&gt;"",IF(J71="No",_xlfn.CONCAT(IF(ISERROR(FIND(",",A71))=FALSE,LEFT(A71,FIND(",",A71)-1),A71),"-",C71,"-",H71),""),"")</f>
        <v/>
      </c>
      <c r="M71" s="24" t="str">
        <f>IF(A71&lt;&gt;"",_xlfn.CONCAT("{",IF(ISERROR(FIND(",",A71))=FALSE,LEFT(A71,FIND(",",A71)-1),A71),", ",C71," #",H71,"}"),"")</f>
        <v>{Haneef, 2021 #10986}</v>
      </c>
      <c r="N71" s="4" t="s">
        <v>945</v>
      </c>
      <c r="O71" s="15" t="str">
        <f>IF(J71="Yes",IF(P71&lt;&gt;"",HYPERLINK(_xlfn.CONCAT(VLOOKUP(P71,AE:AF,2,FALSE),"\",IF(ISERROR(FIND(",",A71))=FALSE,LEFT(A71,FIND(",",A71)-1),A71),"-",C71,"-",H71,".pdf"),"PDF"),""),"")</f>
        <v>PDF</v>
      </c>
      <c r="P71" s="8" t="s">
        <v>223</v>
      </c>
      <c r="Q71" s="3" t="s">
        <v>13</v>
      </c>
      <c r="R71" s="71" t="s">
        <v>239</v>
      </c>
      <c r="S71" s="4" t="s">
        <v>1009</v>
      </c>
      <c r="T71" s="15" t="str">
        <f>IF(J71="Yes",IF(U71&lt;&gt;"",HYPERLINK(_xlfn.CONCAT(VLOOKUP(U71,AE:AF,2,FALSE),"\",IF(ISERROR(FIND(",",A71))=FALSE,LEFT(A71,FIND(",",A71)-1),A71),"-",C71,"-",H71,".pdf"),"PDF"),""),"")</f>
        <v>PDF</v>
      </c>
      <c r="U71" s="8" t="s">
        <v>247</v>
      </c>
      <c r="V71" s="3" t="s">
        <v>13</v>
      </c>
      <c r="W71" s="3" t="s">
        <v>239</v>
      </c>
      <c r="Y71" s="84" t="str">
        <f>IF(J71="Yes",IF(Q71="","",IF(Q71="Include",IF(V71="","Include",IF(V71="Exclude","Consensus required",IF(V71="Include","Include","Check required"))),IF(Q71="Exclude",IF(V71="","Check required",IF(V71="Exclude","Exclude",IF(V71="Include","Consensus required","Check required"))),"Check required"))),IF(L71="","","Find PDF"))</f>
        <v>Exclude</v>
      </c>
      <c r="Z71" s="26" t="str">
        <f>IF(Y71="Exclude",R71,"")</f>
        <v>1. No relevant outcomes</v>
      </c>
    </row>
    <row r="72" spans="1:26" x14ac:dyDescent="0.25">
      <c r="A72" s="21" t="s">
        <v>684</v>
      </c>
      <c r="B72" s="22" t="s">
        <v>685</v>
      </c>
      <c r="C72" s="22">
        <v>2020</v>
      </c>
      <c r="D72" s="22" t="s">
        <v>490</v>
      </c>
      <c r="E72" s="22">
        <v>22</v>
      </c>
      <c r="F72" s="22">
        <v>9</v>
      </c>
      <c r="G72" s="22" t="s">
        <v>686</v>
      </c>
      <c r="H72" s="22">
        <v>10913</v>
      </c>
      <c r="I72" s="22" t="s">
        <v>687</v>
      </c>
      <c r="J72" s="9" t="s">
        <v>468</v>
      </c>
      <c r="K72" s="15" t="str">
        <f>IF(LEFT(I72,2)="10",HYPERLINK(_xlfn.CONCAT("https://doi.org/",I72),"Link"),IF(I72="","",HYPERLINK(I72,"Link")))</f>
        <v>Link</v>
      </c>
      <c r="L72" s="16" t="str">
        <f>IF(A72&lt;&gt;"",IF(J72="No",_xlfn.CONCAT(IF(ISERROR(FIND(",",A72))=FALSE,LEFT(A72,FIND(",",A72)-1),A72),"-",C72,"-",H72),""),"")</f>
        <v/>
      </c>
      <c r="M72" s="24" t="str">
        <f>IF(A72&lt;&gt;"",_xlfn.CONCAT("{",IF(ISERROR(FIND(",",A72))=FALSE,LEFT(A72,FIND(",",A72)-1),A72),", ",C72," #",H72,"}"),"")</f>
        <v>{Hassounah, 2020 #10913}</v>
      </c>
      <c r="N72" s="4" t="s">
        <v>945</v>
      </c>
      <c r="O72" s="15" t="str">
        <f>IF(J72="Yes",IF(P72&lt;&gt;"",HYPERLINK(_xlfn.CONCAT(VLOOKUP(P72,AE:AF,2,FALSE),"\",IF(ISERROR(FIND(",",A72))=FALSE,LEFT(A72,FIND(",",A72)-1),A72),"-",C72,"-",H72,".pdf"),"PDF"),""),"")</f>
        <v>PDF</v>
      </c>
      <c r="P72" s="8" t="s">
        <v>223</v>
      </c>
      <c r="Q72" s="3" t="s">
        <v>13</v>
      </c>
      <c r="R72" s="71" t="s">
        <v>240</v>
      </c>
      <c r="S72" s="4" t="s">
        <v>1010</v>
      </c>
      <c r="T72" s="15" t="str">
        <f>IF(J72="Yes",IF(U72&lt;&gt;"",HYPERLINK(_xlfn.CONCAT(VLOOKUP(U72,AE:AF,2,FALSE),"\",IF(ISERROR(FIND(",",A72))=FALSE,LEFT(A72,FIND(",",A72)-1),A72),"-",C72,"-",H72,".pdf"),"PDF"),""),"")</f>
        <v>PDF</v>
      </c>
      <c r="U72" s="8" t="s">
        <v>247</v>
      </c>
      <c r="V72" s="3" t="s">
        <v>13</v>
      </c>
      <c r="W72" s="3" t="s">
        <v>240</v>
      </c>
      <c r="Y72" s="84" t="str">
        <f>IF(J72="Yes",IF(Q72="","",IF(Q72="Include",IF(V72="","Include",IF(V72="Exclude","Consensus required",IF(V72="Include","Include","Check required"))),IF(Q72="Exclude",IF(V72="","Check required",IF(V72="Exclude","Exclude",IF(V72="Include","Consensus required","Check required"))),"Check required"))),IF(L72="","","Find PDF"))</f>
        <v>Exclude</v>
      </c>
      <c r="Z72" s="26" t="str">
        <f>IF(Y72="Exclude",R72,"")</f>
        <v>3. Wrong intervention</v>
      </c>
    </row>
    <row r="73" spans="1:26" x14ac:dyDescent="0.25">
      <c r="A73" s="21" t="s">
        <v>688</v>
      </c>
      <c r="B73" s="22" t="s">
        <v>689</v>
      </c>
      <c r="C73" s="22">
        <v>2025</v>
      </c>
      <c r="D73" s="22" t="s">
        <v>690</v>
      </c>
      <c r="E73" s="22">
        <v>194</v>
      </c>
      <c r="F73" s="22">
        <v>1</v>
      </c>
      <c r="G73" s="22" t="s">
        <v>691</v>
      </c>
      <c r="H73" s="22">
        <v>10891</v>
      </c>
      <c r="I73" s="22" t="s">
        <v>692</v>
      </c>
      <c r="J73" s="9" t="s">
        <v>468</v>
      </c>
      <c r="K73" s="15" t="str">
        <f>IF(LEFT(I73,2)="10",HYPERLINK(_xlfn.CONCAT("https://doi.org/",I73),"Link"),IF(I73="","",HYPERLINK(I73,"Link")))</f>
        <v>Link</v>
      </c>
      <c r="L73" s="16" t="str">
        <f>IF(A73&lt;&gt;"",IF(J73="No",_xlfn.CONCAT(IF(ISERROR(FIND(",",A73))=FALSE,LEFT(A73,FIND(",",A73)-1),A73),"-",C73,"-",H73),""),"")</f>
        <v/>
      </c>
      <c r="M73" s="24" t="str">
        <f>IF(A73&lt;&gt;"",_xlfn.CONCAT("{",IF(ISERROR(FIND(",",A73))=FALSE,LEFT(A73,FIND(",",A73)-1),A73),", ",C73," #",H73,"}"),"")</f>
        <v>{Heffernan, 2025 #10891}</v>
      </c>
      <c r="N73" s="4" t="s">
        <v>945</v>
      </c>
      <c r="O73" s="15" t="str">
        <f>IF(J73="Yes",IF(P73&lt;&gt;"",HYPERLINK(_xlfn.CONCAT(VLOOKUP(P73,AE:AF,2,FALSE),"\",IF(ISERROR(FIND(",",A73))=FALSE,LEFT(A73,FIND(",",A73)-1),A73),"-",C73,"-",H73,".pdf"),"PDF"),""),"")</f>
        <v>PDF</v>
      </c>
      <c r="P73" s="8" t="s">
        <v>223</v>
      </c>
      <c r="Q73" s="3" t="s">
        <v>13</v>
      </c>
      <c r="R73" s="71" t="s">
        <v>239</v>
      </c>
      <c r="S73" s="4" t="s">
        <v>1011</v>
      </c>
      <c r="T73" s="15" t="str">
        <f>IF(J73="Yes",IF(U73&lt;&gt;"",HYPERLINK(_xlfn.CONCAT(VLOOKUP(U73,AE:AF,2,FALSE),"\",IF(ISERROR(FIND(",",A73))=FALSE,LEFT(A73,FIND(",",A73)-1),A73),"-",C73,"-",H73,".pdf"),"PDF"),""),"")</f>
        <v>PDF</v>
      </c>
      <c r="U73" s="8" t="s">
        <v>247</v>
      </c>
      <c r="V73" s="3" t="s">
        <v>13</v>
      </c>
      <c r="W73" s="3" t="s">
        <v>239</v>
      </c>
      <c r="Y73" s="84" t="str">
        <f>IF(J73="Yes",IF(Q73="","",IF(Q73="Include",IF(V73="","Include",IF(V73="Exclude","Consensus required",IF(V73="Include","Include","Check required"))),IF(Q73="Exclude",IF(V73="","Check required",IF(V73="Exclude","Exclude",IF(V73="Include","Consensus required","Check required"))),"Check required"))),IF(L73="","","Find PDF"))</f>
        <v>Exclude</v>
      </c>
      <c r="Z73" s="26" t="str">
        <f>IF(Y73="Exclude",R73,"")</f>
        <v>1. No relevant outcomes</v>
      </c>
    </row>
    <row r="74" spans="1:26" x14ac:dyDescent="0.25">
      <c r="A74" s="21" t="s">
        <v>693</v>
      </c>
      <c r="B74" s="22" t="s">
        <v>694</v>
      </c>
      <c r="C74" s="22">
        <v>2025</v>
      </c>
      <c r="D74" s="22" t="s">
        <v>695</v>
      </c>
      <c r="E74" s="22">
        <v>389</v>
      </c>
      <c r="G74" s="22">
        <v>125540</v>
      </c>
      <c r="H74" s="22">
        <v>10864</v>
      </c>
      <c r="I74" s="22" t="s">
        <v>696</v>
      </c>
      <c r="J74" s="9" t="s">
        <v>468</v>
      </c>
      <c r="K74" s="15" t="str">
        <f>IF(LEFT(I74,2)="10",HYPERLINK(_xlfn.CONCAT("https://doi.org/",I74),"Link"),IF(I74="","",HYPERLINK(I74,"Link")))</f>
        <v>Link</v>
      </c>
      <c r="L74" s="16" t="str">
        <f>IF(A74&lt;&gt;"",IF(J74="No",_xlfn.CONCAT(IF(ISERROR(FIND(",",A74))=FALSE,LEFT(A74,FIND(",",A74)-1),A74),"-",C74,"-",H74),""),"")</f>
        <v/>
      </c>
      <c r="M74" s="24" t="str">
        <f>IF(A74&lt;&gt;"",_xlfn.CONCAT("{",IF(ISERROR(FIND(",",A74))=FALSE,LEFT(A74,FIND(",",A74)-1),A74),", ",C74," #",H74,"}"),"")</f>
        <v>{Helyar, 2025 #10864}</v>
      </c>
      <c r="N74" s="4" t="s">
        <v>945</v>
      </c>
      <c r="O74" s="15" t="str">
        <f>IF(J74="Yes",IF(P74&lt;&gt;"",HYPERLINK(_xlfn.CONCAT(VLOOKUP(P74,AE:AF,2,FALSE),"\",IF(ISERROR(FIND(",",A74))=FALSE,LEFT(A74,FIND(",",A74)-1),A74),"-",C74,"-",H74,".pdf"),"PDF"),""),"")</f>
        <v>PDF</v>
      </c>
      <c r="P74" s="8" t="s">
        <v>223</v>
      </c>
      <c r="Q74" s="3" t="s">
        <v>13</v>
      </c>
      <c r="R74" s="71" t="s">
        <v>239</v>
      </c>
      <c r="S74" s="4" t="s">
        <v>1012</v>
      </c>
      <c r="T74" s="15" t="str">
        <f>IF(J74="Yes",IF(U74&lt;&gt;"",HYPERLINK(_xlfn.CONCAT(VLOOKUP(U74,AE:AF,2,FALSE),"\",IF(ISERROR(FIND(",",A74))=FALSE,LEFT(A74,FIND(",",A74)-1),A74),"-",C74,"-",H74,".pdf"),"PDF"),""),"")</f>
        <v>PDF</v>
      </c>
      <c r="U74" s="8" t="s">
        <v>247</v>
      </c>
      <c r="V74" s="3" t="s">
        <v>13</v>
      </c>
      <c r="W74" s="3" t="s">
        <v>239</v>
      </c>
      <c r="Y74" s="84" t="str">
        <f>IF(J74="Yes",IF(Q74="","",IF(Q74="Include",IF(V74="","Include",IF(V74="Exclude","Consensus required",IF(V74="Include","Include","Check required"))),IF(Q74="Exclude",IF(V74="","Check required",IF(V74="Exclude","Exclude",IF(V74="Include","Consensus required","Check required"))),"Check required"))),IF(L74="","","Find PDF"))</f>
        <v>Exclude</v>
      </c>
      <c r="Z74" s="26" t="str">
        <f>IF(Y74="Exclude",R74,"")</f>
        <v>1. No relevant outcomes</v>
      </c>
    </row>
    <row r="75" spans="1:26" x14ac:dyDescent="0.25">
      <c r="A75" s="21" t="s">
        <v>697</v>
      </c>
      <c r="B75" s="22" t="s">
        <v>698</v>
      </c>
      <c r="C75" s="22">
        <v>2022</v>
      </c>
      <c r="D75" s="22" t="s">
        <v>552</v>
      </c>
      <c r="E75" s="22">
        <v>19</v>
      </c>
      <c r="F75" s="22">
        <v>24</v>
      </c>
      <c r="H75" s="22">
        <v>10863</v>
      </c>
      <c r="I75" s="22" t="s">
        <v>699</v>
      </c>
      <c r="J75" s="9" t="s">
        <v>468</v>
      </c>
      <c r="K75" s="15" t="str">
        <f>IF(LEFT(I75,2)="10",HYPERLINK(_xlfn.CONCAT("https://doi.org/",I75),"Link"),IF(I75="","",HYPERLINK(I75,"Link")))</f>
        <v>Link</v>
      </c>
      <c r="L75" s="16" t="str">
        <f>IF(A75&lt;&gt;"",IF(J75="No",_xlfn.CONCAT(IF(ISERROR(FIND(",",A75))=FALSE,LEFT(A75,FIND(",",A75)-1),A75),"-",C75,"-",H75),""),"")</f>
        <v/>
      </c>
      <c r="M75" s="24" t="str">
        <f>IF(A75&lt;&gt;"",_xlfn.CONCAT("{",IF(ISERROR(FIND(",",A75))=FALSE,LEFT(A75,FIND(",",A75)-1),A75),", ",C75," #",H75,"}"),"")</f>
        <v>{Hoffman, 2022 #10863}</v>
      </c>
      <c r="N75" s="4" t="s">
        <v>945</v>
      </c>
      <c r="O75" s="15" t="str">
        <f>IF(J75="Yes",IF(P75&lt;&gt;"",HYPERLINK(_xlfn.CONCAT(VLOOKUP(P75,AE:AF,2,FALSE),"\",IF(ISERROR(FIND(",",A75))=FALSE,LEFT(A75,FIND(",",A75)-1),A75),"-",C75,"-",H75,".pdf"),"PDF"),""),"")</f>
        <v>PDF</v>
      </c>
      <c r="P75" s="8" t="s">
        <v>223</v>
      </c>
      <c r="Q75" s="3" t="s">
        <v>13</v>
      </c>
      <c r="R75" s="71" t="s">
        <v>239</v>
      </c>
      <c r="S75" s="4" t="s">
        <v>1012</v>
      </c>
      <c r="T75" s="15" t="str">
        <f>IF(J75="Yes",IF(U75&lt;&gt;"",HYPERLINK(_xlfn.CONCAT(VLOOKUP(U75,AE:AF,2,FALSE),"\",IF(ISERROR(FIND(",",A75))=FALSE,LEFT(A75,FIND(",",A75)-1),A75),"-",C75,"-",H75,".pdf"),"PDF"),""),"")</f>
        <v>PDF</v>
      </c>
      <c r="U75" s="8" t="s">
        <v>247</v>
      </c>
      <c r="V75" s="3" t="s">
        <v>13</v>
      </c>
      <c r="W75" s="3" t="s">
        <v>239</v>
      </c>
      <c r="Y75" s="84" t="str">
        <f>IF(J75="Yes",IF(Q75="","",IF(Q75="Include",IF(V75="","Include",IF(V75="Exclude","Consensus required",IF(V75="Include","Include","Check required"))),IF(Q75="Exclude",IF(V75="","Check required",IF(V75="Exclude","Exclude",IF(V75="Include","Consensus required","Check required"))),"Check required"))),IF(L75="","","Find PDF"))</f>
        <v>Exclude</v>
      </c>
      <c r="Z75" s="26" t="str">
        <f>IF(Y75="Exclude",R75,"")</f>
        <v>1. No relevant outcomes</v>
      </c>
    </row>
    <row r="76" spans="1:26" x14ac:dyDescent="0.25">
      <c r="A76" s="21" t="s">
        <v>700</v>
      </c>
      <c r="B76" s="22" t="s">
        <v>701</v>
      </c>
      <c r="C76" s="22">
        <v>2021</v>
      </c>
      <c r="D76" s="22" t="s">
        <v>702</v>
      </c>
      <c r="E76" s="22">
        <v>50</v>
      </c>
      <c r="F76" s="22">
        <v>7</v>
      </c>
      <c r="G76" s="22" t="s">
        <v>703</v>
      </c>
      <c r="H76" s="22">
        <v>10974</v>
      </c>
      <c r="I76" s="22" t="s">
        <v>704</v>
      </c>
      <c r="J76" s="9" t="s">
        <v>468</v>
      </c>
      <c r="K76" s="15" t="str">
        <f>IF(LEFT(I76,2)="10",HYPERLINK(_xlfn.CONCAT("https://doi.org/",I76),"Link"),IF(I76="","",HYPERLINK(I76,"Link")))</f>
        <v>Link</v>
      </c>
      <c r="L76" s="16" t="str">
        <f>IF(A76&lt;&gt;"",IF(J76="No",_xlfn.CONCAT(IF(ISERROR(FIND(",",A76))=FALSE,LEFT(A76,FIND(",",A76)-1),A76),"-",C76,"-",H76),""),"")</f>
        <v/>
      </c>
      <c r="M76" s="24" t="str">
        <f>IF(A76&lt;&gt;"",_xlfn.CONCAT("{",IF(ISERROR(FIND(",",A76))=FALSE,LEFT(A76,FIND(",",A76)-1),A76),", ",C76," #",H76,"}"),"")</f>
        <v>{Hua, 2021 #10974}</v>
      </c>
      <c r="N76" s="4" t="s">
        <v>945</v>
      </c>
      <c r="O76" s="15" t="str">
        <f>IF(J76="Yes",IF(P76&lt;&gt;"",HYPERLINK(_xlfn.CONCAT(VLOOKUP(P76,AE:AF,2,FALSE),"\",IF(ISERROR(FIND(",",A76))=FALSE,LEFT(A76,FIND(",",A76)-1),A76),"-",C76,"-",H76,".pdf"),"PDF"),""),"")</f>
        <v>PDF</v>
      </c>
      <c r="P76" s="8" t="s">
        <v>223</v>
      </c>
      <c r="Q76" s="3" t="s">
        <v>13</v>
      </c>
      <c r="R76" s="71" t="s">
        <v>243</v>
      </c>
      <c r="S76" s="4" t="s">
        <v>1013</v>
      </c>
      <c r="T76" s="15" t="str">
        <f>IF(J76="Yes",IF(U76&lt;&gt;"",HYPERLINK(_xlfn.CONCAT(VLOOKUP(U76,AE:AF,2,FALSE),"\",IF(ISERROR(FIND(",",A76))=FALSE,LEFT(A76,FIND(",",A76)-1),A76),"-",C76,"-",H76,".pdf"),"PDF"),""),"")</f>
        <v>PDF</v>
      </c>
      <c r="U76" s="8" t="s">
        <v>247</v>
      </c>
      <c r="V76" s="3" t="s">
        <v>13</v>
      </c>
      <c r="W76" s="3" t="s">
        <v>243</v>
      </c>
      <c r="Y76" s="84" t="str">
        <f>IF(J76="Yes",IF(Q76="","",IF(Q76="Include",IF(V76="","Include",IF(V76="Exclude","Consensus required",IF(V76="Include","Include","Check required"))),IF(Q76="Exclude",IF(V76="","Check required",IF(V76="Exclude","Exclude",IF(V76="Include","Consensus required","Check required"))),"Check required"))),IF(L76="","","Find PDF"))</f>
        <v>Exclude</v>
      </c>
      <c r="Z76" s="26" t="str">
        <f>IF(Y76="Exclude",R76,"")</f>
        <v>5. Wrong study design</v>
      </c>
    </row>
    <row r="77" spans="1:26" x14ac:dyDescent="0.25">
      <c r="A77" s="21" t="s">
        <v>705</v>
      </c>
      <c r="B77" s="22" t="s">
        <v>706</v>
      </c>
      <c r="C77" s="22">
        <v>2024</v>
      </c>
      <c r="D77" s="22" t="s">
        <v>707</v>
      </c>
      <c r="E77" s="22">
        <v>21</v>
      </c>
      <c r="G77" s="22">
        <v>100575</v>
      </c>
      <c r="H77" s="22">
        <v>10904</v>
      </c>
      <c r="I77" s="22" t="s">
        <v>708</v>
      </c>
      <c r="J77" s="9" t="s">
        <v>468</v>
      </c>
      <c r="K77" s="15" t="str">
        <f>IF(LEFT(I77,2)="10",HYPERLINK(_xlfn.CONCAT("https://doi.org/",I77),"Link"),IF(I77="","",HYPERLINK(I77,"Link")))</f>
        <v>Link</v>
      </c>
      <c r="L77" s="16" t="str">
        <f>IF(A77&lt;&gt;"",IF(J77="No",_xlfn.CONCAT(IF(ISERROR(FIND(",",A77))=FALSE,LEFT(A77,FIND(",",A77)-1),A77),"-",C77,"-",H77),""),"")</f>
        <v/>
      </c>
      <c r="M77" s="24" t="str">
        <f>IF(A77&lt;&gt;"",_xlfn.CONCAT("{",IF(ISERROR(FIND(",",A77))=FALSE,LEFT(A77,FIND(",",A77)-1),A77),", ",C77," #",H77,"}"),"")</f>
        <v>{Hyun Lim, 2024 #10904}</v>
      </c>
      <c r="N77" s="4" t="s">
        <v>945</v>
      </c>
      <c r="O77" s="15" t="str">
        <f>IF(J77="Yes",IF(P77&lt;&gt;"",HYPERLINK(_xlfn.CONCAT(VLOOKUP(P77,AE:AF,2,FALSE),"\",IF(ISERROR(FIND(",",A77))=FALSE,LEFT(A77,FIND(",",A77)-1),A77),"-",C77,"-",H77,".pdf"),"PDF"),""),"")</f>
        <v>PDF</v>
      </c>
      <c r="P77" s="8" t="s">
        <v>223</v>
      </c>
      <c r="Q77" s="3" t="s">
        <v>12</v>
      </c>
      <c r="S77" s="4" t="s">
        <v>1014</v>
      </c>
      <c r="T77" s="15" t="str">
        <f>IF(J77="Yes",IF(U77&lt;&gt;"",HYPERLINK(_xlfn.CONCAT(VLOOKUP(U77,AE:AF,2,FALSE),"\",IF(ISERROR(FIND(",",A77))=FALSE,LEFT(A77,FIND(",",A77)-1),A77),"-",C77,"-",H77,".pdf"),"PDF"),""),"")</f>
        <v>PDF</v>
      </c>
      <c r="U77" s="8" t="s">
        <v>247</v>
      </c>
      <c r="V77" s="3" t="s">
        <v>12</v>
      </c>
      <c r="Y77" s="84" t="str">
        <f>IF(J77="Yes",IF(Q77="","",IF(Q77="Include",IF(V77="","Include",IF(V77="Exclude","Consensus required",IF(V77="Include","Include","Check required"))),IF(Q77="Exclude",IF(V77="","Check required",IF(V77="Exclude","Exclude",IF(V77="Include","Consensus required","Check required"))),"Check required"))),IF(L77="","","Find PDF"))</f>
        <v>Include</v>
      </c>
      <c r="Z77" s="26" t="str">
        <f>IF(Y77="Exclude",R77,"")</f>
        <v/>
      </c>
    </row>
    <row r="78" spans="1:26" x14ac:dyDescent="0.25">
      <c r="A78" s="21" t="s">
        <v>709</v>
      </c>
      <c r="B78" s="22" t="s">
        <v>710</v>
      </c>
      <c r="C78" s="22">
        <v>2021</v>
      </c>
      <c r="D78" s="22" t="s">
        <v>711</v>
      </c>
      <c r="E78" s="22">
        <v>9</v>
      </c>
      <c r="F78" s="22">
        <v>8</v>
      </c>
      <c r="H78" s="22">
        <v>10886</v>
      </c>
      <c r="I78" s="22" t="s">
        <v>712</v>
      </c>
      <c r="J78" s="9" t="s">
        <v>468</v>
      </c>
      <c r="K78" s="15" t="str">
        <f>IF(LEFT(I78,2)="10",HYPERLINK(_xlfn.CONCAT("https://doi.org/",I78),"Link"),IF(I78="","",HYPERLINK(I78,"Link")))</f>
        <v>Link</v>
      </c>
      <c r="L78" s="16" t="str">
        <f>IF(A78&lt;&gt;"",IF(J78="No",_xlfn.CONCAT(IF(ISERROR(FIND(",",A78))=FALSE,LEFT(A78,FIND(",",A78)-1),A78),"-",C78,"-",H78),""),"")</f>
        <v/>
      </c>
      <c r="M78" s="24" t="str">
        <f>IF(A78&lt;&gt;"",_xlfn.CONCAT("{",IF(ISERROR(FIND(",",A78))=FALSE,LEFT(A78,FIND(",",A78)-1),A78),", ",C78," #",H78,"}"),"")</f>
        <v>{Jabarulla, 2021 #10886}</v>
      </c>
      <c r="N78" s="4" t="s">
        <v>945</v>
      </c>
      <c r="O78" s="15" t="str">
        <f>IF(J78="Yes",IF(P78&lt;&gt;"",HYPERLINK(_xlfn.CONCAT(VLOOKUP(P78,AE:AF,2,FALSE),"\",IF(ISERROR(FIND(",",A78))=FALSE,LEFT(A78,FIND(",",A78)-1),A78),"-",C78,"-",H78,".pdf"),"PDF"),""),"")</f>
        <v>PDF</v>
      </c>
      <c r="P78" s="8" t="s">
        <v>223</v>
      </c>
      <c r="Q78" s="3" t="s">
        <v>13</v>
      </c>
      <c r="R78" s="71" t="s">
        <v>243</v>
      </c>
      <c r="S78" s="4" t="s">
        <v>1015</v>
      </c>
      <c r="T78" s="15" t="str">
        <f>IF(J78="Yes",IF(U78&lt;&gt;"",HYPERLINK(_xlfn.CONCAT(VLOOKUP(U78,AE:AF,2,FALSE),"\",IF(ISERROR(FIND(",",A78))=FALSE,LEFT(A78,FIND(",",A78)-1),A78),"-",C78,"-",H78,".pdf"),"PDF"),""),"")</f>
        <v>PDF</v>
      </c>
      <c r="U78" s="8" t="s">
        <v>247</v>
      </c>
      <c r="V78" s="3" t="s">
        <v>13</v>
      </c>
      <c r="W78" s="3" t="s">
        <v>243</v>
      </c>
      <c r="Y78" s="84" t="str">
        <f>IF(J78="Yes",IF(Q78="","",IF(Q78="Include",IF(V78="","Include",IF(V78="Exclude","Consensus required",IF(V78="Include","Include","Check required"))),IF(Q78="Exclude",IF(V78="","Check required",IF(V78="Exclude","Exclude",IF(V78="Include","Consensus required","Check required"))),"Check required"))),IF(L78="","","Find PDF"))</f>
        <v>Exclude</v>
      </c>
      <c r="Z78" s="26" t="str">
        <f>IF(Y78="Exclude",R78,"")</f>
        <v>5. Wrong study design</v>
      </c>
    </row>
    <row r="79" spans="1:26" x14ac:dyDescent="0.25">
      <c r="A79" s="21" t="s">
        <v>713</v>
      </c>
      <c r="B79" s="22" t="s">
        <v>714</v>
      </c>
      <c r="C79" s="22">
        <v>2024</v>
      </c>
      <c r="D79" s="22" t="s">
        <v>715</v>
      </c>
      <c r="E79" s="22">
        <v>3</v>
      </c>
      <c r="F79" s="22">
        <v>6</v>
      </c>
      <c r="G79" s="22" t="s">
        <v>716</v>
      </c>
      <c r="H79" s="22">
        <v>10960</v>
      </c>
      <c r="I79" s="22" t="s">
        <v>717</v>
      </c>
      <c r="J79" s="9" t="s">
        <v>468</v>
      </c>
      <c r="K79" s="15" t="str">
        <f>IF(LEFT(I79,2)="10",HYPERLINK(_xlfn.CONCAT("https://doi.org/",I79),"Link"),IF(I79="","",HYPERLINK(I79,"Link")))</f>
        <v>Link</v>
      </c>
      <c r="L79" s="16" t="str">
        <f>IF(A79&lt;&gt;"",IF(J79="No",_xlfn.CONCAT(IF(ISERROR(FIND(",",A79))=FALSE,LEFT(A79,FIND(",",A79)-1),A79),"-",C79,"-",H79),""),"")</f>
        <v/>
      </c>
      <c r="M79" s="24" t="str">
        <f>IF(A79&lt;&gt;"",_xlfn.CONCAT("{",IF(ISERROR(FIND(",",A79))=FALSE,LEFT(A79,FIND(",",A79)-1),A79),", ",C79," #",H79,"}"),"")</f>
        <v>{Jain, 2024 #10960}</v>
      </c>
      <c r="N79" s="4" t="s">
        <v>945</v>
      </c>
      <c r="O79" s="15" t="str">
        <f>IF(J79="Yes",IF(P79&lt;&gt;"",HYPERLINK(_xlfn.CONCAT(VLOOKUP(P79,AE:AF,2,FALSE),"\",IF(ISERROR(FIND(",",A79))=FALSE,LEFT(A79,FIND(",",A79)-1),A79),"-",C79,"-",H79,".pdf"),"PDF"),""),"")</f>
        <v>PDF</v>
      </c>
      <c r="P79" s="8" t="s">
        <v>223</v>
      </c>
      <c r="Q79" s="3" t="s">
        <v>13</v>
      </c>
      <c r="R79" s="71" t="s">
        <v>239</v>
      </c>
      <c r="S79" s="4" t="s">
        <v>1016</v>
      </c>
      <c r="T79" s="15" t="str">
        <f>IF(J79="Yes",IF(U79&lt;&gt;"",HYPERLINK(_xlfn.CONCAT(VLOOKUP(U79,AE:AF,2,FALSE),"\",IF(ISERROR(FIND(",",A79))=FALSE,LEFT(A79,FIND(",",A79)-1),A79),"-",C79,"-",H79,".pdf"),"PDF"),""),"")</f>
        <v>PDF</v>
      </c>
      <c r="U79" s="8" t="s">
        <v>247</v>
      </c>
      <c r="V79" s="3" t="s">
        <v>13</v>
      </c>
      <c r="W79" s="3" t="s">
        <v>239</v>
      </c>
      <c r="Y79" s="84" t="str">
        <f>IF(J79="Yes",IF(Q79="","",IF(Q79="Include",IF(V79="","Include",IF(V79="Exclude","Consensus required",IF(V79="Include","Include","Check required"))),IF(Q79="Exclude",IF(V79="","Check required",IF(V79="Exclude","Exclude",IF(V79="Include","Consensus required","Check required"))),"Check required"))),IF(L79="","","Find PDF"))</f>
        <v>Exclude</v>
      </c>
      <c r="Z79" s="26" t="str">
        <f>IF(Y79="Exclude",R79,"")</f>
        <v>1. No relevant outcomes</v>
      </c>
    </row>
    <row r="80" spans="1:26" x14ac:dyDescent="0.25">
      <c r="A80" s="21" t="s">
        <v>718</v>
      </c>
      <c r="B80" s="22" t="s">
        <v>719</v>
      </c>
      <c r="C80" s="22">
        <v>2025</v>
      </c>
      <c r="H80" s="22">
        <v>10985</v>
      </c>
      <c r="I80" s="22" t="s">
        <v>720</v>
      </c>
      <c r="J80" s="9" t="s">
        <v>468</v>
      </c>
      <c r="K80" s="15" t="str">
        <f>IF(LEFT(I80,2)="10",HYPERLINK(_xlfn.CONCAT("https://doi.org/",I80),"Link"),IF(I80="","",HYPERLINK(I80,"Link")))</f>
        <v>Link</v>
      </c>
      <c r="L80" s="16" t="str">
        <f>IF(A80&lt;&gt;"",IF(J80="No",_xlfn.CONCAT(IF(ISERROR(FIND(",",A80))=FALSE,LEFT(A80,FIND(",",A80)-1),A80),"-",C80,"-",H80),""),"")</f>
        <v/>
      </c>
      <c r="M80" s="24" t="str">
        <f>IF(A80&lt;&gt;"",_xlfn.CONCAT("{",IF(ISERROR(FIND(",",A80))=FALSE,LEFT(A80,FIND(",",A80)-1),A80),", ",C80," #",H80,"}"),"")</f>
        <v>{Jo, 2025 #10985}</v>
      </c>
      <c r="N80" s="4" t="s">
        <v>945</v>
      </c>
      <c r="O80" s="15" t="str">
        <f>IF(J80="Yes",IF(P80&lt;&gt;"",HYPERLINK(_xlfn.CONCAT(VLOOKUP(P80,AE:AF,2,FALSE),"\",IF(ISERROR(FIND(",",A80))=FALSE,LEFT(A80,FIND(",",A80)-1),A80),"-",C80,"-",H80,".pdf"),"PDF"),""),"")</f>
        <v>PDF</v>
      </c>
      <c r="P80" s="8" t="s">
        <v>223</v>
      </c>
      <c r="Q80" s="3" t="s">
        <v>12</v>
      </c>
      <c r="S80" s="4" t="s">
        <v>1017</v>
      </c>
      <c r="T80" s="15" t="str">
        <f>IF(J80="Yes",IF(U80&lt;&gt;"",HYPERLINK(_xlfn.CONCAT(VLOOKUP(U80,AE:AF,2,FALSE),"\",IF(ISERROR(FIND(",",A80))=FALSE,LEFT(A80,FIND(",",A80)-1),A80),"-",C80,"-",H80,".pdf"),"PDF"),""),"")</f>
        <v>PDF</v>
      </c>
      <c r="U80" s="8" t="s">
        <v>247</v>
      </c>
      <c r="V80" s="3" t="s">
        <v>12</v>
      </c>
      <c r="Y80" s="84" t="str">
        <f>IF(J80="Yes",IF(Q80="","",IF(Q80="Include",IF(V80="","Include",IF(V80="Exclude","Consensus required",IF(V80="Include","Include","Check required"))),IF(Q80="Exclude",IF(V80="","Check required",IF(V80="Exclude","Exclude",IF(V80="Include","Consensus required","Check required"))),"Check required"))),IF(L80="","","Find PDF"))</f>
        <v>Include</v>
      </c>
      <c r="Z80" s="26" t="str">
        <f>IF(Y80="Exclude",R80,"")</f>
        <v/>
      </c>
    </row>
    <row r="81" spans="1:26" x14ac:dyDescent="0.25">
      <c r="A81" s="21" t="s">
        <v>721</v>
      </c>
      <c r="B81" s="22" t="s">
        <v>722</v>
      </c>
      <c r="C81" s="22">
        <v>2023</v>
      </c>
      <c r="G81" s="22" t="s">
        <v>723</v>
      </c>
      <c r="H81" s="22">
        <v>10898</v>
      </c>
      <c r="I81" s="22" t="s">
        <v>942</v>
      </c>
      <c r="J81" s="9" t="s">
        <v>468</v>
      </c>
      <c r="K81" s="15" t="str">
        <f>IF(LEFT(I81,2)="10",HYPERLINK(_xlfn.CONCAT("https://doi.org/",I81),"Link"),IF(I81="","",HYPERLINK(I81,"Link")))</f>
        <v>Link</v>
      </c>
      <c r="L81" s="16" t="str">
        <f>IF(A81&lt;&gt;"",IF(J81="No",_xlfn.CONCAT(IF(ISERROR(FIND(",",A81))=FALSE,LEFT(A81,FIND(",",A81)-1),A81),"-",C81,"-",H81),""),"")</f>
        <v/>
      </c>
      <c r="M81" s="24" t="str">
        <f>IF(A81&lt;&gt;"",_xlfn.CONCAT("{",IF(ISERROR(FIND(",",A81))=FALSE,LEFT(A81,FIND(",",A81)-1),A81),", ",C81," #",H81,"}"),"")</f>
        <v>{Joshi, 2023 #10898}</v>
      </c>
      <c r="N81" s="4" t="s">
        <v>945</v>
      </c>
      <c r="O81" s="15" t="str">
        <f>IF(J81="Yes",IF(P81&lt;&gt;"",HYPERLINK(_xlfn.CONCAT(VLOOKUP(P81,AE:AF,2,FALSE),"\",IF(ISERROR(FIND(",",A81))=FALSE,LEFT(A81,FIND(",",A81)-1),A81),"-",C81,"-",H81,".pdf"),"PDF"),""),"")</f>
        <v>PDF</v>
      </c>
      <c r="P81" s="8" t="s">
        <v>223</v>
      </c>
      <c r="Q81" s="3" t="s">
        <v>13</v>
      </c>
      <c r="R81" s="71" t="s">
        <v>240</v>
      </c>
      <c r="S81" s="4" t="s">
        <v>1018</v>
      </c>
      <c r="T81" s="15" t="str">
        <f>IF(J81="Yes",IF(U81&lt;&gt;"",HYPERLINK(_xlfn.CONCAT(VLOOKUP(U81,AE:AF,2,FALSE),"\",IF(ISERROR(FIND(",",A81))=FALSE,LEFT(A81,FIND(",",A81)-1),A81),"-",C81,"-",H81,".pdf"),"PDF"),""),"")</f>
        <v>PDF</v>
      </c>
      <c r="U81" s="8" t="s">
        <v>247</v>
      </c>
      <c r="V81" s="3" t="s">
        <v>13</v>
      </c>
      <c r="W81" s="3" t="s">
        <v>240</v>
      </c>
      <c r="Y81" s="84" t="str">
        <f>IF(J81="Yes",IF(Q81="","",IF(Q81="Include",IF(V81="","Include",IF(V81="Exclude","Consensus required",IF(V81="Include","Include","Check required"))),IF(Q81="Exclude",IF(V81="","Check required",IF(V81="Exclude","Exclude",IF(V81="Include","Consensus required","Check required"))),"Check required"))),IF(L81="","","Find PDF"))</f>
        <v>Exclude</v>
      </c>
      <c r="Z81" s="26" t="str">
        <f>IF(Y81="Exclude",R81,"")</f>
        <v>3. Wrong intervention</v>
      </c>
    </row>
    <row r="82" spans="1:26" x14ac:dyDescent="0.25">
      <c r="A82" s="21" t="s">
        <v>385</v>
      </c>
      <c r="B82" s="22" t="s">
        <v>386</v>
      </c>
      <c r="C82" s="22">
        <v>2025</v>
      </c>
      <c r="D82" s="22" t="s">
        <v>387</v>
      </c>
      <c r="E82" s="22">
        <v>11</v>
      </c>
      <c r="G82" s="22" t="s">
        <v>388</v>
      </c>
      <c r="H82" s="22">
        <v>10981</v>
      </c>
      <c r="I82" s="22" t="s">
        <v>389</v>
      </c>
      <c r="J82" s="9" t="s">
        <v>468</v>
      </c>
      <c r="K82" s="15" t="str">
        <f>IF(LEFT(I82,2)="10",HYPERLINK(_xlfn.CONCAT("https://doi.org/",I82),"Link"),IF(I82="","",HYPERLINK(I82,"Link")))</f>
        <v>Link</v>
      </c>
      <c r="L82" s="16" t="str">
        <f>IF(A82&lt;&gt;"",IF(J82="No",_xlfn.CONCAT(IF(ISERROR(FIND(",",A82))=FALSE,LEFT(A82,FIND(",",A82)-1),A82),"-",C82,"-",H82),""),"")</f>
        <v/>
      </c>
      <c r="M82" s="24" t="str">
        <f>IF(A82&lt;&gt;"",_xlfn.CONCAT("{",IF(ISERROR(FIND(",",A82))=FALSE,LEFT(A82,FIND(",",A82)-1),A82),", ",C82," #",H82,"}"),"")</f>
        <v>{Kamarul Aryffin, 2025 #10981}</v>
      </c>
      <c r="N82" s="4" t="s">
        <v>945</v>
      </c>
      <c r="O82" s="15" t="str">
        <f>IF(J82="Yes",IF(P82&lt;&gt;"",HYPERLINK(_xlfn.CONCAT(VLOOKUP(P82,AE:AF,2,FALSE),"\",IF(ISERROR(FIND(",",A82))=FALSE,LEFT(A82,FIND(",",A82)-1),A82),"-",C82,"-",H82,".pdf"),"PDF"),""),"")</f>
        <v>PDF</v>
      </c>
      <c r="P82" s="8" t="s">
        <v>223</v>
      </c>
      <c r="Q82" s="3" t="s">
        <v>13</v>
      </c>
      <c r="R82" s="71" t="s">
        <v>243</v>
      </c>
      <c r="S82" s="4" t="s">
        <v>1019</v>
      </c>
      <c r="T82" s="15" t="str">
        <f>IF(J82="Yes",IF(U82&lt;&gt;"",HYPERLINK(_xlfn.CONCAT(VLOOKUP(U82,AE:AF,2,FALSE),"\",IF(ISERROR(FIND(",",A82))=FALSE,LEFT(A82,FIND(",",A82)-1),A82),"-",C82,"-",H82,".pdf"),"PDF"),""),"")</f>
        <v>PDF</v>
      </c>
      <c r="U82" s="8" t="s">
        <v>247</v>
      </c>
      <c r="V82" s="3" t="s">
        <v>13</v>
      </c>
      <c r="W82" s="3" t="s">
        <v>243</v>
      </c>
      <c r="Y82" s="84" t="str">
        <f>IF(J82="Yes",IF(Q82="","",IF(Q82="Include",IF(V82="","Include",IF(V82="Exclude","Consensus required",IF(V82="Include","Include","Check required"))),IF(Q82="Exclude",IF(V82="","Check required",IF(V82="Exclude","Exclude",IF(V82="Include","Consensus required","Check required"))),"Check required"))),IF(L82="","","Find PDF"))</f>
        <v>Exclude</v>
      </c>
      <c r="Z82" s="26" t="str">
        <f>IF(Y82="Exclude",R82,"")</f>
        <v>5. Wrong study design</v>
      </c>
    </row>
    <row r="83" spans="1:26" x14ac:dyDescent="0.25">
      <c r="A83" s="21" t="s">
        <v>390</v>
      </c>
      <c r="B83" s="22" t="s">
        <v>391</v>
      </c>
      <c r="C83" s="22">
        <v>2024</v>
      </c>
      <c r="D83" s="22" t="s">
        <v>392</v>
      </c>
      <c r="E83" s="22">
        <v>115</v>
      </c>
      <c r="F83" s="22">
        <v>3</v>
      </c>
      <c r="G83" s="22" t="s">
        <v>393</v>
      </c>
      <c r="H83" s="22">
        <v>10856</v>
      </c>
      <c r="I83" s="22" t="s">
        <v>394</v>
      </c>
      <c r="J83" s="9" t="s">
        <v>468</v>
      </c>
      <c r="K83" s="15" t="str">
        <f>IF(LEFT(I83,2)="10",HYPERLINK(_xlfn.CONCAT("https://doi.org/",I83),"Link"),IF(I83="","",HYPERLINK(I83,"Link")))</f>
        <v>Link</v>
      </c>
      <c r="L83" s="16" t="str">
        <f>IF(A83&lt;&gt;"",IF(J83="No",_xlfn.CONCAT(IF(ISERROR(FIND(",",A83))=FALSE,LEFT(A83,FIND(",",A83)-1),A83),"-",C83,"-",H83),""),"")</f>
        <v/>
      </c>
      <c r="M83" s="24" t="str">
        <f>IF(A83&lt;&gt;"",_xlfn.CONCAT("{",IF(ISERROR(FIND(",",A83))=FALSE,LEFT(A83,FIND(",",A83)-1),A83),", ",C83," #",H83,"}"),"")</f>
        <v>{Kamyabi, 2024 #10856}</v>
      </c>
      <c r="N83" s="4" t="s">
        <v>945</v>
      </c>
      <c r="O83" s="15" t="str">
        <f>IF(J83="Yes",IF(P83&lt;&gt;"",HYPERLINK(_xlfn.CONCAT(VLOOKUP(P83,AE:AF,2,FALSE),"\",IF(ISERROR(FIND(",",A83))=FALSE,LEFT(A83,FIND(",",A83)-1),A83),"-",C83,"-",H83,".pdf"),"PDF"),""),"")</f>
        <v>PDF</v>
      </c>
      <c r="P83" s="8" t="s">
        <v>223</v>
      </c>
      <c r="Q83" s="3" t="s">
        <v>13</v>
      </c>
      <c r="R83" s="71" t="s">
        <v>243</v>
      </c>
      <c r="S83" s="4" t="s">
        <v>979</v>
      </c>
      <c r="T83" s="15" t="str">
        <f>IF(J83="Yes",IF(U83&lt;&gt;"",HYPERLINK(_xlfn.CONCAT(VLOOKUP(U83,AE:AF,2,FALSE),"\",IF(ISERROR(FIND(",",A83))=FALSE,LEFT(A83,FIND(",",A83)-1),A83),"-",C83,"-",H83,".pdf"),"PDF"),""),"")</f>
        <v>PDF</v>
      </c>
      <c r="U83" s="8" t="s">
        <v>247</v>
      </c>
      <c r="V83" s="3" t="s">
        <v>13</v>
      </c>
      <c r="W83" s="3" t="s">
        <v>243</v>
      </c>
      <c r="Y83" s="84" t="str">
        <f>IF(J83="Yes",IF(Q83="","",IF(Q83="Include",IF(V83="","Include",IF(V83="Exclude","Consensus required",IF(V83="Include","Include","Check required"))),IF(Q83="Exclude",IF(V83="","Check required",IF(V83="Exclude","Exclude",IF(V83="Include","Consensus required","Check required"))),"Check required"))),IF(L83="","","Find PDF"))</f>
        <v>Exclude</v>
      </c>
      <c r="Z83" s="26" t="str">
        <f>IF(Y83="Exclude",R83,"")</f>
        <v>5. Wrong study design</v>
      </c>
    </row>
    <row r="84" spans="1:26" x14ac:dyDescent="0.25">
      <c r="A84" s="21" t="s">
        <v>395</v>
      </c>
      <c r="B84" s="22" t="s">
        <v>396</v>
      </c>
      <c r="C84" s="22">
        <v>2024</v>
      </c>
      <c r="D84" s="22" t="s">
        <v>324</v>
      </c>
      <c r="E84" s="22">
        <v>24</v>
      </c>
      <c r="F84" s="22">
        <v>1</v>
      </c>
      <c r="G84" s="22">
        <v>751</v>
      </c>
      <c r="H84" s="22">
        <v>10914</v>
      </c>
      <c r="I84" s="22" t="s">
        <v>397</v>
      </c>
      <c r="J84" s="9" t="s">
        <v>468</v>
      </c>
      <c r="K84" s="15" t="str">
        <f>IF(LEFT(I84,2)="10",HYPERLINK(_xlfn.CONCAT("https://doi.org/",I84),"Link"),IF(I84="","",HYPERLINK(I84,"Link")))</f>
        <v>Link</v>
      </c>
      <c r="L84" s="16" t="str">
        <f>IF(A84&lt;&gt;"",IF(J84="No",_xlfn.CONCAT(IF(ISERROR(FIND(",",A84))=FALSE,LEFT(A84,FIND(",",A84)-1),A84),"-",C84,"-",H84),""),"")</f>
        <v/>
      </c>
      <c r="M84" s="24" t="str">
        <f>IF(A84&lt;&gt;"",_xlfn.CONCAT("{",IF(ISERROR(FIND(",",A84))=FALSE,LEFT(A84,FIND(",",A84)-1),A84),", ",C84," #",H84,"}"),"")</f>
        <v>{Kao, 2024 #10914}</v>
      </c>
      <c r="N84" s="4" t="s">
        <v>945</v>
      </c>
      <c r="O84" s="15" t="str">
        <f>IF(J84="Yes",IF(P84&lt;&gt;"",HYPERLINK(_xlfn.CONCAT(VLOOKUP(P84,AE:AF,2,FALSE),"\",IF(ISERROR(FIND(",",A84))=FALSE,LEFT(A84,FIND(",",A84)-1),A84),"-",C84,"-",H84,".pdf"),"PDF"),""),"")</f>
        <v>PDF</v>
      </c>
      <c r="P84" s="8" t="s">
        <v>223</v>
      </c>
      <c r="Q84" s="3" t="s">
        <v>13</v>
      </c>
      <c r="R84" s="71" t="s">
        <v>239</v>
      </c>
      <c r="S84" s="4" t="s">
        <v>1020</v>
      </c>
      <c r="T84" s="15" t="str">
        <f>IF(J84="Yes",IF(U84&lt;&gt;"",HYPERLINK(_xlfn.CONCAT(VLOOKUP(U84,AE:AF,2,FALSE),"\",IF(ISERROR(FIND(",",A84))=FALSE,LEFT(A84,FIND(",",A84)-1),A84),"-",C84,"-",H84,".pdf"),"PDF"),""),"")</f>
        <v>PDF</v>
      </c>
      <c r="U84" s="8" t="s">
        <v>247</v>
      </c>
      <c r="V84" s="3" t="s">
        <v>13</v>
      </c>
      <c r="W84" s="3" t="s">
        <v>239</v>
      </c>
      <c r="Y84" s="84" t="str">
        <f>IF(J84="Yes",IF(Q84="","",IF(Q84="Include",IF(V84="","Include",IF(V84="Exclude","Consensus required",IF(V84="Include","Include","Check required"))),IF(Q84="Exclude",IF(V84="","Check required",IF(V84="Exclude","Exclude",IF(V84="Include","Consensus required","Check required"))),"Check required"))),IF(L84="","","Find PDF"))</f>
        <v>Exclude</v>
      </c>
      <c r="Z84" s="26" t="str">
        <f>IF(Y84="Exclude",R84,"")</f>
        <v>1. No relevant outcomes</v>
      </c>
    </row>
    <row r="85" spans="1:26" x14ac:dyDescent="0.25">
      <c r="A85" s="21" t="s">
        <v>724</v>
      </c>
      <c r="B85" s="22" t="s">
        <v>725</v>
      </c>
      <c r="C85" s="22">
        <v>2024</v>
      </c>
      <c r="D85" s="22" t="s">
        <v>726</v>
      </c>
      <c r="E85" s="22">
        <v>2024</v>
      </c>
      <c r="G85" s="44">
        <v>45778</v>
      </c>
      <c r="H85" s="22">
        <v>10984</v>
      </c>
      <c r="I85" s="22" t="s">
        <v>727</v>
      </c>
      <c r="J85" s="9" t="s">
        <v>468</v>
      </c>
      <c r="K85" s="15" t="str">
        <f>IF(LEFT(I85,2)="10",HYPERLINK(_xlfn.CONCAT("https://doi.org/",I85),"Link"),IF(I85="","",HYPERLINK(I85,"Link")))</f>
        <v>Link</v>
      </c>
      <c r="L85" s="16" t="str">
        <f>IF(A85&lt;&gt;"",IF(J85="No",_xlfn.CONCAT(IF(ISERROR(FIND(",",A85))=FALSE,LEFT(A85,FIND(",",A85)-1),A85),"-",C85,"-",H85),""),"")</f>
        <v/>
      </c>
      <c r="M85" s="24" t="str">
        <f>IF(A85&lt;&gt;"",_xlfn.CONCAT("{",IF(ISERROR(FIND(",",A85))=FALSE,LEFT(A85,FIND(",",A85)-1),A85),", ",C85," #",H85,"}"),"")</f>
        <v>{Karapitta, 2024 #10984}</v>
      </c>
      <c r="N85" s="4" t="s">
        <v>945</v>
      </c>
      <c r="O85" s="15" t="str">
        <f>IF(J85="Yes",IF(P85&lt;&gt;"",HYPERLINK(_xlfn.CONCAT(VLOOKUP(P85,AE:AF,2,FALSE),"\",IF(ISERROR(FIND(",",A85))=FALSE,LEFT(A85,FIND(",",A85)-1),A85),"-",C85,"-",H85,".pdf"),"PDF"),""),"")</f>
        <v>PDF</v>
      </c>
      <c r="P85" s="8" t="s">
        <v>223</v>
      </c>
      <c r="Q85" s="3" t="s">
        <v>13</v>
      </c>
      <c r="R85" s="71" t="s">
        <v>239</v>
      </c>
      <c r="S85" s="4" t="s">
        <v>971</v>
      </c>
      <c r="T85" s="15" t="str">
        <f>IF(J85="Yes",IF(U85&lt;&gt;"",HYPERLINK(_xlfn.CONCAT(VLOOKUP(U85,AE:AF,2,FALSE),"\",IF(ISERROR(FIND(",",A85))=FALSE,LEFT(A85,FIND(",",A85)-1),A85),"-",C85,"-",H85,".pdf"),"PDF"),""),"")</f>
        <v>PDF</v>
      </c>
      <c r="U85" s="8" t="s">
        <v>247</v>
      </c>
      <c r="V85" s="3" t="s">
        <v>13</v>
      </c>
      <c r="W85" s="3" t="s">
        <v>239</v>
      </c>
      <c r="Y85" s="84" t="str">
        <f>IF(J85="Yes",IF(Q85="","",IF(Q85="Include",IF(V85="","Include",IF(V85="Exclude","Consensus required",IF(V85="Include","Include","Check required"))),IF(Q85="Exclude",IF(V85="","Check required",IF(V85="Exclude","Exclude",IF(V85="Include","Consensus required","Check required"))),"Check required"))),IF(L85="","","Find PDF"))</f>
        <v>Exclude</v>
      </c>
      <c r="Z85" s="26" t="str">
        <f>IF(Y85="Exclude",R85,"")</f>
        <v>1. No relevant outcomes</v>
      </c>
    </row>
    <row r="86" spans="1:26" x14ac:dyDescent="0.25">
      <c r="A86" s="21" t="s">
        <v>728</v>
      </c>
      <c r="B86" s="22" t="s">
        <v>729</v>
      </c>
      <c r="C86" s="22">
        <v>2022</v>
      </c>
      <c r="D86" s="22" t="s">
        <v>690</v>
      </c>
      <c r="E86" s="22">
        <v>191</v>
      </c>
      <c r="F86" s="22">
        <v>6</v>
      </c>
      <c r="G86" s="22" t="s">
        <v>730</v>
      </c>
      <c r="H86" s="22">
        <v>10885</v>
      </c>
      <c r="I86" s="22" t="s">
        <v>731</v>
      </c>
      <c r="J86" s="9" t="s">
        <v>468</v>
      </c>
      <c r="K86" s="15" t="str">
        <f>IF(LEFT(I86,2)="10",HYPERLINK(_xlfn.CONCAT("https://doi.org/",I86),"Link"),IF(I86="","",HYPERLINK(I86,"Link")))</f>
        <v>Link</v>
      </c>
      <c r="L86" s="16" t="str">
        <f>IF(A86&lt;&gt;"",IF(J86="No",_xlfn.CONCAT(IF(ISERROR(FIND(",",A86))=FALSE,LEFT(A86,FIND(",",A86)-1),A86),"-",C86,"-",H86),""),"")</f>
        <v/>
      </c>
      <c r="M86" s="24" t="str">
        <f>IF(A86&lt;&gt;"",_xlfn.CONCAT("{",IF(ISERROR(FIND(",",A86))=FALSE,LEFT(A86,FIND(",",A86)-1),A86),", ",C86," #",H86,"}"),"")</f>
        <v>{Kline, 2022 #10885}</v>
      </c>
      <c r="N86" s="4" t="s">
        <v>945</v>
      </c>
      <c r="O86" s="15" t="str">
        <f>IF(J86="Yes",IF(P86&lt;&gt;"",HYPERLINK(_xlfn.CONCAT(VLOOKUP(P86,AE:AF,2,FALSE),"\",IF(ISERROR(FIND(",",A86))=FALSE,LEFT(A86,FIND(",",A86)-1),A86),"-",C86,"-",H86,".pdf"),"PDF"),""),"")</f>
        <v>PDF</v>
      </c>
      <c r="P86" s="8" t="s">
        <v>223</v>
      </c>
      <c r="Q86" s="3" t="s">
        <v>13</v>
      </c>
      <c r="R86" s="71" t="s">
        <v>240</v>
      </c>
      <c r="S86" s="4" t="s">
        <v>1021</v>
      </c>
      <c r="T86" s="15" t="str">
        <f>IF(J86="Yes",IF(U86&lt;&gt;"",HYPERLINK(_xlfn.CONCAT(VLOOKUP(U86,AE:AF,2,FALSE),"\",IF(ISERROR(FIND(",",A86))=FALSE,LEFT(A86,FIND(",",A86)-1),A86),"-",C86,"-",H86,".pdf"),"PDF"),""),"")</f>
        <v>PDF</v>
      </c>
      <c r="U86" s="8" t="s">
        <v>247</v>
      </c>
      <c r="V86" s="3" t="s">
        <v>13</v>
      </c>
      <c r="W86" s="3" t="s">
        <v>240</v>
      </c>
      <c r="Y86" s="84" t="str">
        <f>IF(J86="Yes",IF(Q86="","",IF(Q86="Include",IF(V86="","Include",IF(V86="Exclude","Consensus required",IF(V86="Include","Include","Check required"))),IF(Q86="Exclude",IF(V86="","Check required",IF(V86="Exclude","Exclude",IF(V86="Include","Consensus required","Check required"))),"Check required"))),IF(L86="","","Find PDF"))</f>
        <v>Exclude</v>
      </c>
      <c r="Z86" s="26" t="str">
        <f>IF(Y86="Exclude",R86,"")</f>
        <v>3. Wrong intervention</v>
      </c>
    </row>
    <row r="87" spans="1:26" x14ac:dyDescent="0.25">
      <c r="A87" s="21" t="s">
        <v>732</v>
      </c>
      <c r="B87" s="22" t="s">
        <v>733</v>
      </c>
      <c r="C87" s="22">
        <v>2021</v>
      </c>
      <c r="D87" s="22" t="s">
        <v>734</v>
      </c>
      <c r="E87" s="22">
        <v>25</v>
      </c>
      <c r="G87" s="22">
        <v>100691</v>
      </c>
      <c r="H87" s="22">
        <v>10968</v>
      </c>
      <c r="I87" s="22" t="s">
        <v>735</v>
      </c>
      <c r="J87" s="9" t="s">
        <v>468</v>
      </c>
      <c r="K87" s="15" t="str">
        <f>IF(LEFT(I87,2)="10",HYPERLINK(_xlfn.CONCAT("https://doi.org/",I87),"Link"),IF(I87="","",HYPERLINK(I87,"Link")))</f>
        <v>Link</v>
      </c>
      <c r="L87" s="16" t="str">
        <f>IF(A87&lt;&gt;"",IF(J87="No",_xlfn.CONCAT(IF(ISERROR(FIND(",",A87))=FALSE,LEFT(A87,FIND(",",A87)-1),A87),"-",C87,"-",H87),""),"")</f>
        <v/>
      </c>
      <c r="M87" s="24" t="str">
        <f>IF(A87&lt;&gt;"",_xlfn.CONCAT("{",IF(ISERROR(FIND(",",A87))=FALSE,LEFT(A87,FIND(",",A87)-1),A87),", ",C87," #",H87,"}"),"")</f>
        <v>{Kolozsvari, 2021 #10968}</v>
      </c>
      <c r="N87" s="4" t="s">
        <v>945</v>
      </c>
      <c r="O87" s="15" t="str">
        <f>IF(J87="Yes",IF(P87&lt;&gt;"",HYPERLINK(_xlfn.CONCAT(VLOOKUP(P87,AE:AF,2,FALSE),"\",IF(ISERROR(FIND(",",A87))=FALSE,LEFT(A87,FIND(",",A87)-1),A87),"-",C87,"-",H87,".pdf"),"PDF"),""),"")</f>
        <v>PDF</v>
      </c>
      <c r="P87" s="8" t="s">
        <v>223</v>
      </c>
      <c r="Q87" s="3" t="s">
        <v>13</v>
      </c>
      <c r="R87" s="71" t="s">
        <v>239</v>
      </c>
      <c r="S87" s="4" t="s">
        <v>1022</v>
      </c>
      <c r="T87" s="15" t="str">
        <f>IF(J87="Yes",IF(U87&lt;&gt;"",HYPERLINK(_xlfn.CONCAT(VLOOKUP(U87,AE:AF,2,FALSE),"\",IF(ISERROR(FIND(",",A87))=FALSE,LEFT(A87,FIND(",",A87)-1),A87),"-",C87,"-",H87,".pdf"),"PDF"),""),"")</f>
        <v>PDF</v>
      </c>
      <c r="U87" s="8" t="s">
        <v>247</v>
      </c>
      <c r="V87" s="3" t="s">
        <v>13</v>
      </c>
      <c r="W87" s="3" t="s">
        <v>239</v>
      </c>
      <c r="Y87" s="84" t="str">
        <f>IF(J87="Yes",IF(Q87="","",IF(Q87="Include",IF(V87="","Include",IF(V87="Exclude","Consensus required",IF(V87="Include","Include","Check required"))),IF(Q87="Exclude",IF(V87="","Check required",IF(V87="Exclude","Exclude",IF(V87="Include","Consensus required","Check required"))),"Check required"))),IF(L87="","","Find PDF"))</f>
        <v>Exclude</v>
      </c>
      <c r="Z87" s="26" t="str">
        <f>IF(Y87="Exclude",R87,"")</f>
        <v>1. No relevant outcomes</v>
      </c>
    </row>
    <row r="88" spans="1:26" x14ac:dyDescent="0.25">
      <c r="A88" s="21" t="s">
        <v>736</v>
      </c>
      <c r="B88" s="22" t="s">
        <v>737</v>
      </c>
      <c r="C88" s="22">
        <v>2024</v>
      </c>
      <c r="D88" s="22" t="s">
        <v>512</v>
      </c>
      <c r="E88" s="22">
        <v>12</v>
      </c>
      <c r="G88" s="22">
        <v>1373883</v>
      </c>
      <c r="H88" s="22">
        <v>10905</v>
      </c>
      <c r="I88" s="22" t="s">
        <v>738</v>
      </c>
      <c r="J88" s="9" t="s">
        <v>468</v>
      </c>
      <c r="K88" s="15" t="str">
        <f>IF(LEFT(I88,2)="10",HYPERLINK(_xlfn.CONCAT("https://doi.org/",I88),"Link"),IF(I88="","",HYPERLINK(I88,"Link")))</f>
        <v>Link</v>
      </c>
      <c r="L88" s="16" t="str">
        <f>IF(A88&lt;&gt;"",IF(J88="No",_xlfn.CONCAT(IF(ISERROR(FIND(",",A88))=FALSE,LEFT(A88,FIND(",",A88)-1),A88),"-",C88,"-",H88),""),"")</f>
        <v/>
      </c>
      <c r="M88" s="24" t="str">
        <f>IF(A88&lt;&gt;"",_xlfn.CONCAT("{",IF(ISERROR(FIND(",",A88))=FALSE,LEFT(A88,FIND(",",A88)-1),A88),", ",C88," #",H88,"}"),"")</f>
        <v>{Kousar, 2024 #10905}</v>
      </c>
      <c r="N88" s="4" t="s">
        <v>945</v>
      </c>
      <c r="O88" s="15" t="str">
        <f>IF(J88="Yes",IF(P88&lt;&gt;"",HYPERLINK(_xlfn.CONCAT(VLOOKUP(P88,AE:AF,2,FALSE),"\",IF(ISERROR(FIND(",",A88))=FALSE,LEFT(A88,FIND(",",A88)-1),A88),"-",C88,"-",H88,".pdf"),"PDF"),""),"")</f>
        <v>PDF</v>
      </c>
      <c r="P88" s="8" t="s">
        <v>223</v>
      </c>
      <c r="Q88" s="3" t="s">
        <v>13</v>
      </c>
      <c r="R88" s="71" t="s">
        <v>238</v>
      </c>
      <c r="S88" s="4" t="s">
        <v>93</v>
      </c>
      <c r="T88" s="15" t="str">
        <f>IF(J88="Yes",IF(U88&lt;&gt;"",HYPERLINK(_xlfn.CONCAT(VLOOKUP(U88,AE:AF,2,FALSE),"\",IF(ISERROR(FIND(",",A88))=FALSE,LEFT(A88,FIND(",",A88)-1),A88),"-",C88,"-",H88,".pdf"),"PDF"),""),"")</f>
        <v>PDF</v>
      </c>
      <c r="U88" s="8" t="s">
        <v>247</v>
      </c>
      <c r="V88" s="3" t="s">
        <v>13</v>
      </c>
      <c r="W88" s="3" t="s">
        <v>238</v>
      </c>
      <c r="Y88" s="84" t="str">
        <f>IF(J88="Yes",IF(Q88="","",IF(Q88="Include",IF(V88="","Include",IF(V88="Exclude","Consensus required",IF(V88="Include","Include","Check required"))),IF(Q88="Exclude",IF(V88="","Check required",IF(V88="Exclude","Exclude",IF(V88="Include","Consensus required","Check required"))),"Check required"))),IF(L88="","","Find PDF"))</f>
        <v>Exclude</v>
      </c>
      <c r="Z88" s="26" t="str">
        <f>IF(Y88="Exclude",R88,"")</f>
        <v>2. Wrong country</v>
      </c>
    </row>
    <row r="89" spans="1:26" x14ac:dyDescent="0.25">
      <c r="A89" s="21" t="s">
        <v>398</v>
      </c>
      <c r="B89" s="22" t="s">
        <v>399</v>
      </c>
      <c r="C89" s="22">
        <v>2025</v>
      </c>
      <c r="D89" s="22" t="s">
        <v>341</v>
      </c>
      <c r="E89" s="22">
        <v>638</v>
      </c>
      <c r="F89" s="22">
        <v>8051</v>
      </c>
      <c r="G89" s="22" t="s">
        <v>400</v>
      </c>
      <c r="H89" s="22">
        <v>10876</v>
      </c>
      <c r="I89" s="22" t="s">
        <v>401</v>
      </c>
      <c r="J89" s="9" t="s">
        <v>468</v>
      </c>
      <c r="K89" s="15" t="str">
        <f>IF(LEFT(I89,2)="10",HYPERLINK(_xlfn.CONCAT("https://doi.org/",I89),"Link"),IF(I89="","",HYPERLINK(I89,"Link")))</f>
        <v>Link</v>
      </c>
      <c r="L89" s="16" t="str">
        <f>IF(A89&lt;&gt;"",IF(J89="No",_xlfn.CONCAT(IF(ISERROR(FIND(",",A89))=FALSE,LEFT(A89,FIND(",",A89)-1),A89),"-",C89,"-",H89),""),"")</f>
        <v/>
      </c>
      <c r="M89" s="24" t="str">
        <f>IF(A89&lt;&gt;"",_xlfn.CONCAT("{",IF(ISERROR(FIND(",",A89))=FALSE,LEFT(A89,FIND(",",A89)-1),A89),", ",C89," #",H89,"}"),"")</f>
        <v>{Kraemer, 2025 #10876}</v>
      </c>
      <c r="N89" s="4" t="s">
        <v>945</v>
      </c>
      <c r="O89" s="15" t="str">
        <f>IF(J89="Yes",IF(P89&lt;&gt;"",HYPERLINK(_xlfn.CONCAT(VLOOKUP(P89,AE:AF,2,FALSE),"\",IF(ISERROR(FIND(",",A89))=FALSE,LEFT(A89,FIND(",",A89)-1),A89),"-",C89,"-",H89,".pdf"),"PDF"),""),"")</f>
        <v>PDF</v>
      </c>
      <c r="P89" s="8" t="s">
        <v>223</v>
      </c>
      <c r="Q89" s="3" t="s">
        <v>13</v>
      </c>
      <c r="R89" s="71" t="s">
        <v>243</v>
      </c>
      <c r="S89" s="4" t="s">
        <v>960</v>
      </c>
      <c r="T89" s="15" t="str">
        <f>IF(J89="Yes",IF(U89&lt;&gt;"",HYPERLINK(_xlfn.CONCAT(VLOOKUP(U89,AE:AF,2,FALSE),"\",IF(ISERROR(FIND(",",A89))=FALSE,LEFT(A89,FIND(",",A89)-1),A89),"-",C89,"-",H89,".pdf"),"PDF"),""),"")</f>
        <v>PDF</v>
      </c>
      <c r="U89" s="8" t="s">
        <v>247</v>
      </c>
      <c r="V89" s="3" t="s">
        <v>13</v>
      </c>
      <c r="W89" s="3" t="s">
        <v>243</v>
      </c>
      <c r="Y89" s="84" t="str">
        <f>IF(J89="Yes",IF(Q89="","",IF(Q89="Include",IF(V89="","Include",IF(V89="Exclude","Consensus required",IF(V89="Include","Include","Check required"))),IF(Q89="Exclude",IF(V89="","Check required",IF(V89="Exclude","Exclude",IF(V89="Include","Consensus required","Check required"))),"Check required"))),IF(L89="","","Find PDF"))</f>
        <v>Exclude</v>
      </c>
      <c r="Z89" s="26" t="str">
        <f>IF(Y89="Exclude",R89,"")</f>
        <v>5. Wrong study design</v>
      </c>
    </row>
    <row r="90" spans="1:26" x14ac:dyDescent="0.25">
      <c r="A90" s="21" t="s">
        <v>402</v>
      </c>
      <c r="B90" s="22" t="s">
        <v>403</v>
      </c>
      <c r="C90" s="22">
        <v>2024</v>
      </c>
      <c r="D90" s="22" t="s">
        <v>404</v>
      </c>
      <c r="E90" s="22">
        <v>7</v>
      </c>
      <c r="F90" s="22">
        <v>4</v>
      </c>
      <c r="G90" s="22" t="s">
        <v>405</v>
      </c>
      <c r="H90" s="22">
        <v>10975</v>
      </c>
      <c r="I90" s="22" t="s">
        <v>406</v>
      </c>
      <c r="J90" s="9" t="s">
        <v>468</v>
      </c>
      <c r="K90" s="15" t="str">
        <f>IF(LEFT(I90,2)="10",HYPERLINK(_xlfn.CONCAT("https://doi.org/",I90),"Link"),IF(I90="","",HYPERLINK(I90,"Link")))</f>
        <v>Link</v>
      </c>
      <c r="L90" s="16" t="str">
        <f>IF(A90&lt;&gt;"",IF(J90="No",_xlfn.CONCAT(IF(ISERROR(FIND(",",A90))=FALSE,LEFT(A90,FIND(",",A90)-1),A90),"-",C90,"-",H90),""),"")</f>
        <v/>
      </c>
      <c r="M90" s="24" t="str">
        <f>IF(A90&lt;&gt;"",_xlfn.CONCAT("{",IF(ISERROR(FIND(",",A90))=FALSE,LEFT(A90,FIND(",",A90)-1),A90),", ",C90," #",H90,"}"),"")</f>
        <v>{Kumar, 2024 #10975}</v>
      </c>
      <c r="N90" s="4" t="s">
        <v>945</v>
      </c>
      <c r="O90" s="15" t="str">
        <f>IF(J90="Yes",IF(P90&lt;&gt;"",HYPERLINK(_xlfn.CONCAT(VLOOKUP(P90,AE:AF,2,FALSE),"\",IF(ISERROR(FIND(",",A90))=FALSE,LEFT(A90,FIND(",",A90)-1),A90),"-",C90,"-",H90,".pdf"),"PDF"),""),"")</f>
        <v>PDF</v>
      </c>
      <c r="P90" s="8" t="s">
        <v>223</v>
      </c>
      <c r="Q90" s="3" t="s">
        <v>13</v>
      </c>
      <c r="R90" s="71" t="s">
        <v>239</v>
      </c>
      <c r="S90" s="4" t="s">
        <v>1023</v>
      </c>
      <c r="T90" s="15" t="str">
        <f>IF(J90="Yes",IF(U90&lt;&gt;"",HYPERLINK(_xlfn.CONCAT(VLOOKUP(U90,AE:AF,2,FALSE),"\",IF(ISERROR(FIND(",",A90))=FALSE,LEFT(A90,FIND(",",A90)-1),A90),"-",C90,"-",H90,".pdf"),"PDF"),""),"")</f>
        <v>PDF</v>
      </c>
      <c r="U90" s="8" t="s">
        <v>247</v>
      </c>
      <c r="V90" s="3" t="s">
        <v>13</v>
      </c>
      <c r="W90" s="3" t="s">
        <v>239</v>
      </c>
      <c r="Y90" s="84" t="str">
        <f>IF(J90="Yes",IF(Q90="","",IF(Q90="Include",IF(V90="","Include",IF(V90="Exclude","Consensus required",IF(V90="Include","Include","Check required"))),IF(Q90="Exclude",IF(V90="","Check required",IF(V90="Exclude","Exclude",IF(V90="Include","Consensus required","Check required"))),"Check required"))),IF(L90="","","Find PDF"))</f>
        <v>Exclude</v>
      </c>
      <c r="Z90" s="26" t="str">
        <f>IF(Y90="Exclude",R90,"")</f>
        <v>1. No relevant outcomes</v>
      </c>
    </row>
    <row r="91" spans="1:26" x14ac:dyDescent="0.25">
      <c r="A91" s="21" t="s">
        <v>739</v>
      </c>
      <c r="B91" s="22" t="s">
        <v>740</v>
      </c>
      <c r="C91" s="22">
        <v>2025</v>
      </c>
      <c r="D91" s="22" t="s">
        <v>512</v>
      </c>
      <c r="E91" s="22">
        <v>13</v>
      </c>
      <c r="G91" s="22">
        <v>1558644</v>
      </c>
      <c r="H91" s="22">
        <v>10947</v>
      </c>
      <c r="I91" s="22" t="s">
        <v>741</v>
      </c>
      <c r="J91" s="9" t="s">
        <v>468</v>
      </c>
      <c r="K91" s="15" t="str">
        <f>IF(LEFT(I91,2)="10",HYPERLINK(_xlfn.CONCAT("https://doi.org/",I91),"Link"),IF(I91="","",HYPERLINK(I91,"Link")))</f>
        <v>Link</v>
      </c>
      <c r="L91" s="16" t="str">
        <f>IF(A91&lt;&gt;"",IF(J91="No",_xlfn.CONCAT(IF(ISERROR(FIND(",",A91))=FALSE,LEFT(A91,FIND(",",A91)-1),A91),"-",C91,"-",H91),""),"")</f>
        <v/>
      </c>
      <c r="M91" s="24" t="str">
        <f>IF(A91&lt;&gt;"",_xlfn.CONCAT("{",IF(ISERROR(FIND(",",A91))=FALSE,LEFT(A91,FIND(",",A91)-1),A91),", ",C91," #",H91,"}"),"")</f>
        <v>{Kumar, 2025 #10947}</v>
      </c>
      <c r="N91" s="4" t="s">
        <v>945</v>
      </c>
      <c r="O91" s="15" t="str">
        <f>IF(J91="Yes",IF(P91&lt;&gt;"",HYPERLINK(_xlfn.CONCAT(VLOOKUP(P91,AE:AF,2,FALSE),"\",IF(ISERROR(FIND(",",A91))=FALSE,LEFT(A91,FIND(",",A91)-1),A91),"-",C91,"-",H91,".pdf"),"PDF"),""),"")</f>
        <v>PDF</v>
      </c>
      <c r="P91" s="8" t="s">
        <v>223</v>
      </c>
      <c r="Q91" s="3" t="s">
        <v>13</v>
      </c>
      <c r="R91" s="71" t="s">
        <v>241</v>
      </c>
      <c r="S91" s="4" t="s">
        <v>1024</v>
      </c>
      <c r="T91" s="15" t="str">
        <f>IF(J91="Yes",IF(U91&lt;&gt;"",HYPERLINK(_xlfn.CONCAT(VLOOKUP(U91,AE:AF,2,FALSE),"\",IF(ISERROR(FIND(",",A91))=FALSE,LEFT(A91,FIND(",",A91)-1),A91),"-",C91,"-",H91,".pdf"),"PDF"),""),"")</f>
        <v>PDF</v>
      </c>
      <c r="U91" s="8" t="s">
        <v>247</v>
      </c>
      <c r="V91" s="3" t="s">
        <v>13</v>
      </c>
      <c r="W91" s="3" t="s">
        <v>241</v>
      </c>
      <c r="Y91" s="84" t="str">
        <f>IF(J91="Yes",IF(Q91="","",IF(Q91="Include",IF(V91="","Include",IF(V91="Exclude","Consensus required",IF(V91="Include","Include","Check required"))),IF(Q91="Exclude",IF(V91="","Check required",IF(V91="Exclude","Exclude",IF(V91="Include","Consensus required","Check required"))),"Check required"))),IF(L91="","","Find PDF"))</f>
        <v>Exclude</v>
      </c>
      <c r="Z91" s="26" t="str">
        <f>IF(Y91="Exclude",R91,"")</f>
        <v>4. Wrong setting</v>
      </c>
    </row>
    <row r="92" spans="1:26" x14ac:dyDescent="0.25">
      <c r="A92" s="21" t="s">
        <v>742</v>
      </c>
      <c r="B92" s="22" t="s">
        <v>743</v>
      </c>
      <c r="C92" s="22">
        <v>2024</v>
      </c>
      <c r="D92" s="22" t="s">
        <v>744</v>
      </c>
      <c r="E92" s="22">
        <v>23</v>
      </c>
      <c r="G92" s="22" t="s">
        <v>745</v>
      </c>
      <c r="H92" s="22">
        <v>10992</v>
      </c>
      <c r="I92" s="22" t="s">
        <v>746</v>
      </c>
      <c r="J92" s="9" t="s">
        <v>468</v>
      </c>
      <c r="K92" s="15" t="str">
        <f>IF(LEFT(I92,2)="10",HYPERLINK(_xlfn.CONCAT("https://doi.org/",I92),"Link"),IF(I92="","",HYPERLINK(I92,"Link")))</f>
        <v>Link</v>
      </c>
      <c r="L92" s="16" t="str">
        <f>IF(A92&lt;&gt;"",IF(J92="No",_xlfn.CONCAT(IF(ISERROR(FIND(",",A92))=FALSE,LEFT(A92,FIND(",",A92)-1),A92),"-",C92,"-",H92),""),"")</f>
        <v/>
      </c>
      <c r="M92" s="24" t="str">
        <f>IF(A92&lt;&gt;"",_xlfn.CONCAT("{",IF(ISERROR(FIND(",",A92))=FALSE,LEFT(A92,FIND(",",A92)-1),A92),", ",C92," #",H92,"}"),"")</f>
        <v>{Kwok, 2024 #10992}</v>
      </c>
      <c r="N92" s="4" t="s">
        <v>945</v>
      </c>
      <c r="O92" s="15" t="str">
        <f>IF(J92="Yes",IF(P92&lt;&gt;"",HYPERLINK(_xlfn.CONCAT(VLOOKUP(P92,AE:AF,2,FALSE),"\",IF(ISERROR(FIND(",",A92))=FALSE,LEFT(A92,FIND(",",A92)-1),A92),"-",C92,"-",H92,".pdf"),"PDF"),""),"")</f>
        <v>PDF</v>
      </c>
      <c r="P92" s="8" t="s">
        <v>223</v>
      </c>
      <c r="Q92" s="3" t="s">
        <v>13</v>
      </c>
      <c r="R92" s="71" t="s">
        <v>239</v>
      </c>
      <c r="S92" s="4" t="s">
        <v>1025</v>
      </c>
      <c r="T92" s="15" t="str">
        <f>IF(J92="Yes",IF(U92&lt;&gt;"",HYPERLINK(_xlfn.CONCAT(VLOOKUP(U92,AE:AF,2,FALSE),"\",IF(ISERROR(FIND(",",A92))=FALSE,LEFT(A92,FIND(",",A92)-1),A92),"-",C92,"-",H92,".pdf"),"PDF"),""),"")</f>
        <v>PDF</v>
      </c>
      <c r="U92" s="8" t="s">
        <v>247</v>
      </c>
      <c r="V92" s="3" t="s">
        <v>13</v>
      </c>
      <c r="W92" s="3" t="s">
        <v>239</v>
      </c>
      <c r="Y92" s="84" t="str">
        <f>IF(J92="Yes",IF(Q92="","",IF(Q92="Include",IF(V92="","Include",IF(V92="Exclude","Consensus required",IF(V92="Include","Include","Check required"))),IF(Q92="Exclude",IF(V92="","Check required",IF(V92="Exclude","Exclude",IF(V92="Include","Consensus required","Check required"))),"Check required"))),IF(L92="","","Find PDF"))</f>
        <v>Exclude</v>
      </c>
      <c r="Z92" s="26" t="str">
        <f>IF(Y92="Exclude",R92,"")</f>
        <v>1. No relevant outcomes</v>
      </c>
    </row>
    <row r="93" spans="1:26" x14ac:dyDescent="0.25">
      <c r="A93" s="21" t="s">
        <v>747</v>
      </c>
      <c r="B93" s="22" t="s">
        <v>748</v>
      </c>
      <c r="C93" s="22">
        <v>2023</v>
      </c>
      <c r="G93" s="22" t="s">
        <v>749</v>
      </c>
      <c r="H93" s="22">
        <v>10888</v>
      </c>
      <c r="I93" s="22" t="s">
        <v>750</v>
      </c>
      <c r="J93" s="9" t="s">
        <v>468</v>
      </c>
      <c r="K93" s="15" t="str">
        <f>IF(LEFT(I93,2)="10",HYPERLINK(_xlfn.CONCAT("https://doi.org/",I93),"Link"),IF(I93="","",HYPERLINK(I93,"Link")))</f>
        <v>Link</v>
      </c>
      <c r="L93" s="16" t="str">
        <f>IF(A93&lt;&gt;"",IF(J93="No",_xlfn.CONCAT(IF(ISERROR(FIND(",",A93))=FALSE,LEFT(A93,FIND(",",A93)-1),A93),"-",C93,"-",H93),""),"")</f>
        <v/>
      </c>
      <c r="M93" s="24" t="str">
        <f>IF(A93&lt;&gt;"",_xlfn.CONCAT("{",IF(ISERROR(FIND(",",A93))=FALSE,LEFT(A93,FIND(",",A93)-1),A93),", ",C93," #",H93,"}"),"")</f>
        <v>{Lakshmi Priya, 2023 #10888}</v>
      </c>
      <c r="N93" s="4" t="s">
        <v>945</v>
      </c>
      <c r="O93" s="15" t="str">
        <f>IF(J93="Yes",IF(P93&lt;&gt;"",HYPERLINK(_xlfn.CONCAT(VLOOKUP(P93,AE:AF,2,FALSE),"\",IF(ISERROR(FIND(",",A93))=FALSE,LEFT(A93,FIND(",",A93)-1),A93),"-",C93,"-",H93,".pdf"),"PDF"),""),"")</f>
        <v>PDF</v>
      </c>
      <c r="P93" s="8" t="s">
        <v>223</v>
      </c>
      <c r="Q93" s="3" t="s">
        <v>13</v>
      </c>
      <c r="R93" s="71" t="s">
        <v>239</v>
      </c>
      <c r="S93" s="4" t="s">
        <v>1026</v>
      </c>
      <c r="T93" s="15" t="str">
        <f>IF(J93="Yes",IF(U93&lt;&gt;"",HYPERLINK(_xlfn.CONCAT(VLOOKUP(U93,AE:AF,2,FALSE),"\",IF(ISERROR(FIND(",",A93))=FALSE,LEFT(A93,FIND(",",A93)-1),A93),"-",C93,"-",H93,".pdf"),"PDF"),""),"")</f>
        <v>PDF</v>
      </c>
      <c r="U93" s="8" t="s">
        <v>247</v>
      </c>
      <c r="V93" s="3" t="s">
        <v>13</v>
      </c>
      <c r="W93" s="3" t="s">
        <v>239</v>
      </c>
      <c r="Y93" s="84" t="str">
        <f>IF(J93="Yes",IF(Q93="","",IF(Q93="Include",IF(V93="","Include",IF(V93="Exclude","Consensus required",IF(V93="Include","Include","Check required"))),IF(Q93="Exclude",IF(V93="","Check required",IF(V93="Exclude","Exclude",IF(V93="Include","Consensus required","Check required"))),"Check required"))),IF(L93="","","Find PDF"))</f>
        <v>Exclude</v>
      </c>
      <c r="Z93" s="26" t="str">
        <f>IF(Y93="Exclude",R93,"")</f>
        <v>1. No relevant outcomes</v>
      </c>
    </row>
    <row r="94" spans="1:26" x14ac:dyDescent="0.25">
      <c r="A94" s="21" t="s">
        <v>751</v>
      </c>
      <c r="B94" s="22" t="s">
        <v>752</v>
      </c>
      <c r="C94" s="22">
        <v>2025</v>
      </c>
      <c r="D94" s="22" t="s">
        <v>753</v>
      </c>
      <c r="E94" s="22">
        <v>12</v>
      </c>
      <c r="F94" s="22" t="s">
        <v>754</v>
      </c>
      <c r="G94" s="22" t="s">
        <v>755</v>
      </c>
      <c r="H94" s="22">
        <v>10860</v>
      </c>
      <c r="I94" s="22" t="s">
        <v>756</v>
      </c>
      <c r="J94" s="9" t="s">
        <v>468</v>
      </c>
      <c r="K94" s="15" t="str">
        <f>IF(LEFT(I94,2)="10",HYPERLINK(_xlfn.CONCAT("https://doi.org/",I94),"Link"),IF(I94="","",HYPERLINK(I94,"Link")))</f>
        <v>Link</v>
      </c>
      <c r="L94" s="16" t="str">
        <f>IF(A94&lt;&gt;"",IF(J94="No",_xlfn.CONCAT(IF(ISERROR(FIND(",",A94))=FALSE,LEFT(A94,FIND(",",A94)-1),A94),"-",C94,"-",H94),""),"")</f>
        <v/>
      </c>
      <c r="M94" s="24" t="str">
        <f>IF(A94&lt;&gt;"",_xlfn.CONCAT("{",IF(ISERROR(FIND(",",A94))=FALSE,LEFT(A94,FIND(",",A94)-1),A94),", ",C94," #",H94,"}"),"")</f>
        <v>{Learoyd, 2025 #10860}</v>
      </c>
      <c r="N94" s="4" t="s">
        <v>945</v>
      </c>
      <c r="O94" s="15" t="str">
        <f>IF(J94="Yes",IF(P94&lt;&gt;"",HYPERLINK(_xlfn.CONCAT(VLOOKUP(P94,AE:AF,2,FALSE),"\",IF(ISERROR(FIND(",",A94))=FALSE,LEFT(A94,FIND(",",A94)-1),A94),"-",C94,"-",H94,".pdf"),"PDF"),""),"")</f>
        <v>PDF</v>
      </c>
      <c r="P94" s="8" t="s">
        <v>223</v>
      </c>
      <c r="Q94" s="3" t="s">
        <v>13</v>
      </c>
      <c r="R94" s="71" t="s">
        <v>239</v>
      </c>
      <c r="S94" s="4" t="s">
        <v>1027</v>
      </c>
      <c r="T94" s="15" t="str">
        <f>IF(J94="Yes",IF(U94&lt;&gt;"",HYPERLINK(_xlfn.CONCAT(VLOOKUP(U94,AE:AF,2,FALSE),"\",IF(ISERROR(FIND(",",A94))=FALSE,LEFT(A94,FIND(",",A94)-1),A94),"-",C94,"-",H94,".pdf"),"PDF"),""),"")</f>
        <v>PDF</v>
      </c>
      <c r="U94" s="8" t="s">
        <v>247</v>
      </c>
      <c r="V94" s="3" t="s">
        <v>13</v>
      </c>
      <c r="W94" s="3" t="s">
        <v>239</v>
      </c>
      <c r="Y94" s="84" t="str">
        <f>IF(J94="Yes",IF(Q94="","",IF(Q94="Include",IF(V94="","Include",IF(V94="Exclude","Consensus required",IF(V94="Include","Include","Check required"))),IF(Q94="Exclude",IF(V94="","Check required",IF(V94="Exclude","Exclude",IF(V94="Include","Consensus required","Check required"))),"Check required"))),IF(L94="","","Find PDF"))</f>
        <v>Exclude</v>
      </c>
      <c r="Z94" s="26" t="str">
        <f>IF(Y94="Exclude",R94,"")</f>
        <v>1. No relevant outcomes</v>
      </c>
    </row>
    <row r="95" spans="1:26" x14ac:dyDescent="0.25">
      <c r="A95" s="21" t="s">
        <v>761</v>
      </c>
      <c r="B95" s="22" t="s">
        <v>762</v>
      </c>
      <c r="C95" s="22">
        <v>2022</v>
      </c>
      <c r="D95" s="22" t="s">
        <v>552</v>
      </c>
      <c r="E95" s="22">
        <v>19</v>
      </c>
      <c r="F95" s="22">
        <v>19</v>
      </c>
      <c r="H95" s="22">
        <v>10940</v>
      </c>
      <c r="I95" s="22" t="s">
        <v>763</v>
      </c>
      <c r="J95" s="9" t="s">
        <v>468</v>
      </c>
      <c r="K95" s="15" t="str">
        <f>IF(LEFT(I95,2)="10",HYPERLINK(_xlfn.CONCAT("https://doi.org/",I95),"Link"),IF(I95="","",HYPERLINK(I95,"Link")))</f>
        <v>Link</v>
      </c>
      <c r="L95" s="16" t="str">
        <f>IF(A95&lt;&gt;"",IF(J95="No",_xlfn.CONCAT(IF(ISERROR(FIND(",",A95))=FALSE,LEFT(A95,FIND(",",A95)-1),A95),"-",C95,"-",H95),""),"")</f>
        <v/>
      </c>
      <c r="M95" s="24" t="str">
        <f>IF(A95&lt;&gt;"",_xlfn.CONCAT("{",IF(ISERROR(FIND(",",A95))=FALSE,LEFT(A95,FIND(",",A95)-1),A95),", ",C95," #",H95,"}"),"")</f>
        <v>{Li, 2022 #10940}</v>
      </c>
      <c r="N95" s="4" t="s">
        <v>945</v>
      </c>
      <c r="O95" s="15" t="str">
        <f>IF(J95="Yes",IF(P95&lt;&gt;"",HYPERLINK(_xlfn.CONCAT(VLOOKUP(P95,AE:AF,2,FALSE),"\",IF(ISERROR(FIND(",",A95))=FALSE,LEFT(A95,FIND(",",A95)-1),A95),"-",C95,"-",H95,".pdf"),"PDF"),""),"")</f>
        <v>PDF</v>
      </c>
      <c r="P95" s="8" t="s">
        <v>223</v>
      </c>
      <c r="Q95" s="3" t="s">
        <v>13</v>
      </c>
      <c r="R95" s="71" t="s">
        <v>239</v>
      </c>
      <c r="S95" s="4" t="s">
        <v>1028</v>
      </c>
      <c r="T95" s="15" t="str">
        <f>IF(J95="Yes",IF(U95&lt;&gt;"",HYPERLINK(_xlfn.CONCAT(VLOOKUP(U95,AE:AF,2,FALSE),"\",IF(ISERROR(FIND(",",A95))=FALSE,LEFT(A95,FIND(",",A95)-1),A95),"-",C95,"-",H95,".pdf"),"PDF"),""),"")</f>
        <v>PDF</v>
      </c>
      <c r="U95" s="8" t="s">
        <v>247</v>
      </c>
      <c r="V95" s="3" t="s">
        <v>13</v>
      </c>
      <c r="W95" s="3" t="s">
        <v>239</v>
      </c>
      <c r="Y95" s="84" t="str">
        <f>IF(J95="Yes",IF(Q95="","",IF(Q95="Include",IF(V95="","Include",IF(V95="Exclude","Consensus required",IF(V95="Include","Include","Check required"))),IF(Q95="Exclude",IF(V95="","Check required",IF(V95="Exclude","Exclude",IF(V95="Include","Consensus required","Check required"))),"Check required"))),IF(L95="","","Find PDF"))</f>
        <v>Exclude</v>
      </c>
      <c r="Z95" s="26" t="str">
        <f>IF(Y95="Exclude",R95,"")</f>
        <v>1. No relevant outcomes</v>
      </c>
    </row>
    <row r="96" spans="1:26" x14ac:dyDescent="0.25">
      <c r="A96" s="21" t="s">
        <v>757</v>
      </c>
      <c r="B96" s="22" t="s">
        <v>758</v>
      </c>
      <c r="C96" s="22">
        <v>2024</v>
      </c>
      <c r="D96" s="22" t="s">
        <v>759</v>
      </c>
      <c r="E96" s="22">
        <v>149</v>
      </c>
      <c r="G96" s="22">
        <v>104571</v>
      </c>
      <c r="H96" s="22">
        <v>10907</v>
      </c>
      <c r="I96" s="22" t="s">
        <v>760</v>
      </c>
      <c r="J96" s="9" t="s">
        <v>468</v>
      </c>
      <c r="K96" s="15" t="str">
        <f>IF(LEFT(I96,2)="10",HYPERLINK(_xlfn.CONCAT("https://doi.org/",I96),"Link"),IF(I96="","",HYPERLINK(I96,"Link")))</f>
        <v>Link</v>
      </c>
      <c r="L96" s="16" t="str">
        <f>IF(A96&lt;&gt;"",IF(J96="No",_xlfn.CONCAT(IF(ISERROR(FIND(",",A96))=FALSE,LEFT(A96,FIND(",",A96)-1),A96),"-",C96,"-",H96),""),"")</f>
        <v/>
      </c>
      <c r="M96" s="24" t="str">
        <f>IF(A96&lt;&gt;"",_xlfn.CONCAT("{",IF(ISERROR(FIND(",",A96))=FALSE,LEFT(A96,FIND(",",A96)-1),A96),", ",C96," #",H96,"}"),"")</f>
        <v>{Li, 2024 #10907}</v>
      </c>
      <c r="N96" s="4" t="s">
        <v>945</v>
      </c>
      <c r="O96" s="15" t="str">
        <f>IF(J96="Yes",IF(P96&lt;&gt;"",HYPERLINK(_xlfn.CONCAT(VLOOKUP(P96,AE:AF,2,FALSE),"\",IF(ISERROR(FIND(",",A96))=FALSE,LEFT(A96,FIND(",",A96)-1),A96),"-",C96,"-",H96,".pdf"),"PDF"),""),"")</f>
        <v>PDF</v>
      </c>
      <c r="P96" s="8" t="s">
        <v>223</v>
      </c>
      <c r="Q96" s="3" t="s">
        <v>13</v>
      </c>
      <c r="R96" s="71" t="s">
        <v>239</v>
      </c>
      <c r="S96" s="4" t="s">
        <v>1028</v>
      </c>
      <c r="T96" s="15" t="str">
        <f>IF(J96="Yes",IF(U96&lt;&gt;"",HYPERLINK(_xlfn.CONCAT(VLOOKUP(U96,AE:AF,2,FALSE),"\",IF(ISERROR(FIND(",",A96))=FALSE,LEFT(A96,FIND(",",A96)-1),A96),"-",C96,"-",H96,".pdf"),"PDF"),""),"")</f>
        <v>PDF</v>
      </c>
      <c r="U96" s="8" t="s">
        <v>247</v>
      </c>
      <c r="V96" s="3" t="s">
        <v>13</v>
      </c>
      <c r="W96" s="3" t="s">
        <v>239</v>
      </c>
      <c r="Y96" s="84" t="str">
        <f>IF(J96="Yes",IF(Q96="","",IF(Q96="Include",IF(V96="","Include",IF(V96="Exclude","Consensus required",IF(V96="Include","Include","Check required"))),IF(Q96="Exclude",IF(V96="","Check required",IF(V96="Exclude","Exclude",IF(V96="Include","Consensus required","Check required"))),"Check required"))),IF(L96="","","Find PDF"))</f>
        <v>Exclude</v>
      </c>
      <c r="Z96" s="26" t="str">
        <f>IF(Y96="Exclude",R96,"")</f>
        <v>1. No relevant outcomes</v>
      </c>
    </row>
    <row r="97" spans="1:26" x14ac:dyDescent="0.25">
      <c r="A97" s="21" t="s">
        <v>767</v>
      </c>
      <c r="B97" s="22" t="s">
        <v>768</v>
      </c>
      <c r="C97" s="22">
        <v>2021</v>
      </c>
      <c r="D97" s="22" t="s">
        <v>512</v>
      </c>
      <c r="E97" s="22">
        <v>9</v>
      </c>
      <c r="G97" s="22">
        <v>755808</v>
      </c>
      <c r="H97" s="22">
        <v>10934</v>
      </c>
      <c r="I97" s="22" t="s">
        <v>769</v>
      </c>
      <c r="J97" s="9" t="s">
        <v>468</v>
      </c>
      <c r="K97" s="15" t="str">
        <f>IF(LEFT(I97,2)="10",HYPERLINK(_xlfn.CONCAT("https://doi.org/",I97),"Link"),IF(I97="","",HYPERLINK(I97,"Link")))</f>
        <v>Link</v>
      </c>
      <c r="L97" s="16" t="str">
        <f>IF(A97&lt;&gt;"",IF(J97="No",_xlfn.CONCAT(IF(ISERROR(FIND(",",A97))=FALSE,LEFT(A97,FIND(",",A97)-1),A97),"-",C97,"-",H97),""),"")</f>
        <v/>
      </c>
      <c r="M97" s="24" t="str">
        <f>IF(A97&lt;&gt;"",_xlfn.CONCAT("{",IF(ISERROR(FIND(",",A97))=FALSE,LEFT(A97,FIND(",",A97)-1),A97),", ",C97," #",H97,"}"),"")</f>
        <v>{Liu, 2021 #10934}</v>
      </c>
      <c r="N97" s="4" t="s">
        <v>945</v>
      </c>
      <c r="O97" s="15" t="str">
        <f>IF(J97="Yes",IF(P97&lt;&gt;"",HYPERLINK(_xlfn.CONCAT(VLOOKUP(P97,AE:AF,2,FALSE),"\",IF(ISERROR(FIND(",",A97))=FALSE,LEFT(A97,FIND(",",A97)-1),A97),"-",C97,"-",H97,".pdf"),"PDF"),""),"")</f>
        <v>PDF</v>
      </c>
      <c r="P97" s="8" t="s">
        <v>223</v>
      </c>
      <c r="Q97" s="3" t="s">
        <v>13</v>
      </c>
      <c r="R97" s="71" t="s">
        <v>239</v>
      </c>
      <c r="S97" s="4" t="s">
        <v>1030</v>
      </c>
      <c r="T97" s="15" t="str">
        <f>IF(J97="Yes",IF(U97&lt;&gt;"",HYPERLINK(_xlfn.CONCAT(VLOOKUP(U97,AE:AF,2,FALSE),"\",IF(ISERROR(FIND(",",A97))=FALSE,LEFT(A97,FIND(",",A97)-1),A97),"-",C97,"-",H97,".pdf"),"PDF"),""),"")</f>
        <v>PDF</v>
      </c>
      <c r="U97" s="8" t="s">
        <v>247</v>
      </c>
      <c r="V97" s="3" t="s">
        <v>13</v>
      </c>
      <c r="W97" s="3" t="s">
        <v>239</v>
      </c>
      <c r="Y97" s="84" t="str">
        <f>IF(J97="Yes",IF(Q97="","",IF(Q97="Include",IF(V97="","Include",IF(V97="Exclude","Consensus required",IF(V97="Include","Include","Check required"))),IF(Q97="Exclude",IF(V97="","Check required",IF(V97="Exclude","Exclude",IF(V97="Include","Consensus required","Check required"))),"Check required"))),IF(L97="","","Find PDF"))</f>
        <v>Exclude</v>
      </c>
      <c r="Z97" s="26" t="str">
        <f>IF(Y97="Exclude",R97,"")</f>
        <v>1. No relevant outcomes</v>
      </c>
    </row>
    <row r="98" spans="1:26" x14ac:dyDescent="0.25">
      <c r="A98" s="21" t="s">
        <v>764</v>
      </c>
      <c r="B98" s="22" t="s">
        <v>765</v>
      </c>
      <c r="C98" s="22">
        <v>2022</v>
      </c>
      <c r="D98" s="22" t="s">
        <v>552</v>
      </c>
      <c r="E98" s="22">
        <v>20</v>
      </c>
      <c r="F98" s="22">
        <v>1</v>
      </c>
      <c r="H98" s="22">
        <v>10941</v>
      </c>
      <c r="I98" s="22" t="s">
        <v>766</v>
      </c>
      <c r="J98" s="9" t="s">
        <v>468</v>
      </c>
      <c r="K98" s="15" t="str">
        <f>IF(LEFT(I98,2)="10",HYPERLINK(_xlfn.CONCAT("https://doi.org/",I98),"Link"),IF(I98="","",HYPERLINK(I98,"Link")))</f>
        <v>Link</v>
      </c>
      <c r="L98" s="16" t="str">
        <f>IF(A98&lt;&gt;"",IF(J98="No",_xlfn.CONCAT(IF(ISERROR(FIND(",",A98))=FALSE,LEFT(A98,FIND(",",A98)-1),A98),"-",C98,"-",H98),""),"")</f>
        <v/>
      </c>
      <c r="M98" s="24" t="str">
        <f>IF(A98&lt;&gt;"",_xlfn.CONCAT("{",IF(ISERROR(FIND(",",A98))=FALSE,LEFT(A98,FIND(",",A98)-1),A98),", ",C98," #",H98,"}"),"")</f>
        <v>{Liu, 2022 #10941}</v>
      </c>
      <c r="N98" s="4" t="s">
        <v>945</v>
      </c>
      <c r="O98" s="15" t="str">
        <f>IF(J98="Yes",IF(P98&lt;&gt;"",HYPERLINK(_xlfn.CONCAT(VLOOKUP(P98,AE:AF,2,FALSE),"\",IF(ISERROR(FIND(",",A98))=FALSE,LEFT(A98,FIND(",",A98)-1),A98),"-",C98,"-",H98,".pdf"),"PDF"),""),"")</f>
        <v>PDF</v>
      </c>
      <c r="P98" s="8" t="s">
        <v>223</v>
      </c>
      <c r="Q98" s="3" t="s">
        <v>13</v>
      </c>
      <c r="R98" s="71" t="s">
        <v>239</v>
      </c>
      <c r="S98" s="4" t="s">
        <v>1028</v>
      </c>
      <c r="T98" s="15" t="str">
        <f>IF(J98="Yes",IF(U98&lt;&gt;"",HYPERLINK(_xlfn.CONCAT(VLOOKUP(U98,AE:AF,2,FALSE),"\",IF(ISERROR(FIND(",",A98))=FALSE,LEFT(A98,FIND(",",A98)-1),A98),"-",C98,"-",H98,".pdf"),"PDF"),""),"")</f>
        <v>PDF</v>
      </c>
      <c r="U98" s="8" t="s">
        <v>247</v>
      </c>
      <c r="V98" s="3" t="s">
        <v>13</v>
      </c>
      <c r="W98" s="3" t="s">
        <v>239</v>
      </c>
      <c r="Y98" s="84" t="str">
        <f>IF(J98="Yes",IF(Q98="","",IF(Q98="Include",IF(V98="","Include",IF(V98="Exclude","Consensus required",IF(V98="Include","Include","Check required"))),IF(Q98="Exclude",IF(V98="","Check required",IF(V98="Exclude","Exclude",IF(V98="Include","Consensus required","Check required"))),"Check required"))),IF(L98="","","Find PDF"))</f>
        <v>Exclude</v>
      </c>
      <c r="Z98" s="26" t="str">
        <f>IF(Y98="Exclude",R98,"")</f>
        <v>1. No relevant outcomes</v>
      </c>
    </row>
    <row r="99" spans="1:26" x14ac:dyDescent="0.25">
      <c r="A99" s="21" t="s">
        <v>770</v>
      </c>
      <c r="B99" s="22" t="s">
        <v>771</v>
      </c>
      <c r="C99" s="22">
        <v>2022</v>
      </c>
      <c r="D99" s="22" t="s">
        <v>362</v>
      </c>
      <c r="E99" s="22">
        <v>16</v>
      </c>
      <c r="F99" s="22">
        <v>4</v>
      </c>
      <c r="G99" s="22" t="s">
        <v>772</v>
      </c>
      <c r="H99" s="22">
        <v>10871</v>
      </c>
      <c r="I99" s="22" t="s">
        <v>773</v>
      </c>
      <c r="J99" s="9" t="s">
        <v>468</v>
      </c>
      <c r="K99" s="15" t="str">
        <f>IF(LEFT(I99,2)="10",HYPERLINK(_xlfn.CONCAT("https://doi.org/",I99),"Link"),IF(I99="","",HYPERLINK(I99,"Link")))</f>
        <v>Link</v>
      </c>
      <c r="L99" s="16" t="str">
        <f>IF(A99&lt;&gt;"",IF(J99="No",_xlfn.CONCAT(IF(ISERROR(FIND(",",A99))=FALSE,LEFT(A99,FIND(",",A99)-1),A99),"-",C99,"-",H99),""),"")</f>
        <v/>
      </c>
      <c r="M99" s="24" t="str">
        <f>IF(A99&lt;&gt;"",_xlfn.CONCAT("{",IF(ISERROR(FIND(",",A99))=FALSE,LEFT(A99,FIND(",",A99)-1),A99),", ",C99," #",H99,"}"),"")</f>
        <v>{Lu, 2022 #10871}</v>
      </c>
      <c r="N99" s="4" t="s">
        <v>945</v>
      </c>
      <c r="O99" s="15" t="str">
        <f>IF(J99="Yes",IF(P99&lt;&gt;"",HYPERLINK(_xlfn.CONCAT(VLOOKUP(P99,AE:AF,2,FALSE),"\",IF(ISERROR(FIND(",",A99))=FALSE,LEFT(A99,FIND(",",A99)-1),A99),"-",C99,"-",H99,".pdf"),"PDF"),""),"")</f>
        <v>PDF</v>
      </c>
      <c r="P99" s="8" t="s">
        <v>223</v>
      </c>
      <c r="Q99" s="3" t="s">
        <v>13</v>
      </c>
      <c r="R99" s="71" t="s">
        <v>243</v>
      </c>
      <c r="S99" s="107" t="s">
        <v>998</v>
      </c>
      <c r="T99" s="15" t="str">
        <f>IF(J99="Yes",IF(U99&lt;&gt;"",HYPERLINK(_xlfn.CONCAT(VLOOKUP(U99,AE:AF,2,FALSE),"\",IF(ISERROR(FIND(",",A99))=FALSE,LEFT(A99,FIND(",",A99)-1),A99),"-",C99,"-",H99,".pdf"),"PDF"),""),"")</f>
        <v>PDF</v>
      </c>
      <c r="U99" s="8" t="s">
        <v>247</v>
      </c>
      <c r="V99" s="3" t="s">
        <v>13</v>
      </c>
      <c r="W99" s="3" t="s">
        <v>243</v>
      </c>
      <c r="Y99" s="84" t="str">
        <f>IF(J99="Yes",IF(Q99="","",IF(Q99="Include",IF(V99="","Include",IF(V99="Exclude","Consensus required",IF(V99="Include","Include","Check required"))),IF(Q99="Exclude",IF(V99="","Check required",IF(V99="Exclude","Exclude",IF(V99="Include","Consensus required","Check required"))),"Check required"))),IF(L99="","","Find PDF"))</f>
        <v>Exclude</v>
      </c>
      <c r="Z99" s="26" t="str">
        <f>IF(Y99="Exclude",R99,"")</f>
        <v>5. Wrong study design</v>
      </c>
    </row>
    <row r="100" spans="1:26" x14ac:dyDescent="0.25">
      <c r="A100" s="21" t="s">
        <v>774</v>
      </c>
      <c r="B100" s="22" t="s">
        <v>775</v>
      </c>
      <c r="C100" s="22">
        <v>2024</v>
      </c>
      <c r="D100" s="22" t="s">
        <v>481</v>
      </c>
      <c r="E100" s="22">
        <v>34</v>
      </c>
      <c r="F100" s="22" t="s">
        <v>482</v>
      </c>
      <c r="H100" s="22">
        <v>10841</v>
      </c>
      <c r="I100" s="22" t="s">
        <v>776</v>
      </c>
      <c r="J100" s="9" t="s">
        <v>468</v>
      </c>
      <c r="K100" s="15" t="str">
        <f>IF(LEFT(I100,2)="10",HYPERLINK(_xlfn.CONCAT("https://doi.org/",I100),"Link"),IF(I100="","",HYPERLINK(I100,"Link")))</f>
        <v>Link</v>
      </c>
      <c r="L100" s="16" t="str">
        <f>IF(A100&lt;&gt;"",IF(J100="No",_xlfn.CONCAT(IF(ISERROR(FIND(",",A100))=FALSE,LEFT(A100,FIND(",",A100)-1),A100),"-",C100,"-",H100),""),"")</f>
        <v/>
      </c>
      <c r="M100" s="24" t="str">
        <f>IF(A100&lt;&gt;"",_xlfn.CONCAT("{",IF(ISERROR(FIND(",",A100))=FALSE,LEFT(A100,FIND(",",A100)-1),A100),", ",C100," #",H100,"}"),"")</f>
        <v>{Lydiard, 2024 #10841}</v>
      </c>
      <c r="N100" s="4" t="s">
        <v>945</v>
      </c>
      <c r="O100" s="15" t="str">
        <f>IF(J100="Yes",IF(P100&lt;&gt;"",HYPERLINK(_xlfn.CONCAT(VLOOKUP(P100,AE:AF,2,FALSE),"\",IF(ISERROR(FIND(",",A100))=FALSE,LEFT(A100,FIND(",",A100)-1),A100),"-",C100,"-",H100,".pdf"),"PDF"),""),"")</f>
        <v>PDF</v>
      </c>
      <c r="P100" s="8" t="s">
        <v>223</v>
      </c>
      <c r="Q100" s="3" t="s">
        <v>13</v>
      </c>
      <c r="R100" s="71" t="s">
        <v>243</v>
      </c>
      <c r="S100" s="4" t="s">
        <v>1031</v>
      </c>
      <c r="T100" s="15" t="str">
        <f>IF(J100="Yes",IF(U100&lt;&gt;"",HYPERLINK(_xlfn.CONCAT(VLOOKUP(U100,AE:AF,2,FALSE),"\",IF(ISERROR(FIND(",",A100))=FALSE,LEFT(A100,FIND(",",A100)-1),A100),"-",C100,"-",H100,".pdf"),"PDF"),""),"")</f>
        <v>PDF</v>
      </c>
      <c r="U100" s="8" t="s">
        <v>247</v>
      </c>
      <c r="V100" s="3" t="s">
        <v>13</v>
      </c>
      <c r="W100" s="3" t="s">
        <v>243</v>
      </c>
      <c r="Y100" s="84" t="str">
        <f>IF(J100="Yes",IF(Q100="","",IF(Q100="Include",IF(V100="","Include",IF(V100="Exclude","Consensus required",IF(V100="Include","Include","Check required"))),IF(Q100="Exclude",IF(V100="","Check required",IF(V100="Exclude","Exclude",IF(V100="Include","Consensus required","Check required"))),"Check required"))),IF(L100="","","Find PDF"))</f>
        <v>Exclude</v>
      </c>
      <c r="Z100" s="26" t="str">
        <f>IF(Y100="Exclude",R100,"")</f>
        <v>5. Wrong study design</v>
      </c>
    </row>
    <row r="101" spans="1:26" x14ac:dyDescent="0.25">
      <c r="A101" s="21" t="s">
        <v>777</v>
      </c>
      <c r="B101" s="22" t="s">
        <v>778</v>
      </c>
      <c r="C101" s="22">
        <v>2022</v>
      </c>
      <c r="D101" s="22" t="s">
        <v>552</v>
      </c>
      <c r="E101" s="22">
        <v>19</v>
      </c>
      <c r="F101" s="22">
        <v>9</v>
      </c>
      <c r="H101" s="22">
        <v>10972</v>
      </c>
      <c r="I101" s="22" t="s">
        <v>779</v>
      </c>
      <c r="J101" s="9" t="s">
        <v>468</v>
      </c>
      <c r="K101" s="15" t="str">
        <f>IF(LEFT(I101,2)="10",HYPERLINK(_xlfn.CONCAT("https://doi.org/",I101),"Link"),IF(I101="","",HYPERLINK(I101,"Link")))</f>
        <v>Link</v>
      </c>
      <c r="L101" s="16" t="str">
        <f>IF(A101&lt;&gt;"",IF(J101="No",_xlfn.CONCAT(IF(ISERROR(FIND(",",A101))=FALSE,LEFT(A101,FIND(",",A101)-1),A101),"-",C101,"-",H101),""),"")</f>
        <v/>
      </c>
      <c r="M101" s="24" t="str">
        <f>IF(A101&lt;&gt;"",_xlfn.CONCAT("{",IF(ISERROR(FIND(",",A101))=FALSE,LEFT(A101,FIND(",",A101)-1),A101),", ",C101," #",H101,"}"),"")</f>
        <v>{Martin-Moreno, 2022 #10972}</v>
      </c>
      <c r="N101" s="4" t="s">
        <v>945</v>
      </c>
      <c r="O101" s="15" t="str">
        <f>IF(J101="Yes",IF(P101&lt;&gt;"",HYPERLINK(_xlfn.CONCAT(VLOOKUP(P101,AE:AF,2,FALSE),"\",IF(ISERROR(FIND(",",A101))=FALSE,LEFT(A101,FIND(",",A101)-1),A101),"-",C101,"-",H101,".pdf"),"PDF"),""),"")</f>
        <v>PDF</v>
      </c>
      <c r="P101" s="8" t="s">
        <v>223</v>
      </c>
      <c r="Q101" s="3" t="s">
        <v>13</v>
      </c>
      <c r="R101" s="71" t="s">
        <v>243</v>
      </c>
      <c r="S101" s="4" t="s">
        <v>1032</v>
      </c>
      <c r="T101" s="15" t="str">
        <f>IF(J101="Yes",IF(U101&lt;&gt;"",HYPERLINK(_xlfn.CONCAT(VLOOKUP(U101,AE:AF,2,FALSE),"\",IF(ISERROR(FIND(",",A101))=FALSE,LEFT(A101,FIND(",",A101)-1),A101),"-",C101,"-",H101,".pdf"),"PDF"),""),"")</f>
        <v>PDF</v>
      </c>
      <c r="U101" s="8" t="s">
        <v>247</v>
      </c>
      <c r="V101" s="3" t="s">
        <v>13</v>
      </c>
      <c r="W101" s="3" t="s">
        <v>243</v>
      </c>
      <c r="Y101" s="84" t="str">
        <f>IF(J101="Yes",IF(Q101="","",IF(Q101="Include",IF(V101="","Include",IF(V101="Exclude","Consensus required",IF(V101="Include","Include","Check required"))),IF(Q101="Exclude",IF(V101="","Check required",IF(V101="Exclude","Exclude",IF(V101="Include","Consensus required","Check required"))),"Check required"))),IF(L101="","","Find PDF"))</f>
        <v>Exclude</v>
      </c>
      <c r="Z101" s="26" t="str">
        <f>IF(Y101="Exclude",R101,"")</f>
        <v>5. Wrong study design</v>
      </c>
    </row>
    <row r="102" spans="1:26" x14ac:dyDescent="0.25">
      <c r="A102" s="21" t="s">
        <v>780</v>
      </c>
      <c r="B102" s="22" t="s">
        <v>781</v>
      </c>
      <c r="C102" s="22">
        <v>2025</v>
      </c>
      <c r="D102" s="22" t="s">
        <v>782</v>
      </c>
      <c r="E102" s="22">
        <v>40</v>
      </c>
      <c r="F102" s="22">
        <v>1</v>
      </c>
      <c r="G102" s="22" t="s">
        <v>783</v>
      </c>
      <c r="H102" s="22">
        <v>10965</v>
      </c>
      <c r="I102" s="22" t="s">
        <v>784</v>
      </c>
      <c r="J102" s="9" t="s">
        <v>468</v>
      </c>
      <c r="K102" s="15" t="str">
        <f>IF(LEFT(I102,2)="10",HYPERLINK(_xlfn.CONCAT("https://doi.org/",I102),"Link"),IF(I102="","",HYPERLINK(I102,"Link")))</f>
        <v>Link</v>
      </c>
      <c r="L102" s="16" t="str">
        <f>IF(A102&lt;&gt;"",IF(J102="No",_xlfn.CONCAT(IF(ISERROR(FIND(",",A102))=FALSE,LEFT(A102,FIND(",",A102)-1),A102),"-",C102,"-",H102),""),"")</f>
        <v/>
      </c>
      <c r="M102" s="24" t="str">
        <f>IF(A102&lt;&gt;"",_xlfn.CONCAT("{",IF(ISERROR(FIND(",",A102))=FALSE,LEFT(A102,FIND(",",A102)-1),A102),", ",C102," #",H102,"}"),"")</f>
        <v>{McKee, 2025 #10965}</v>
      </c>
      <c r="N102" s="4" t="s">
        <v>945</v>
      </c>
      <c r="O102" s="15" t="str">
        <f>IF(J102="Yes",IF(P102&lt;&gt;"",HYPERLINK(_xlfn.CONCAT(VLOOKUP(P102,AE:AF,2,FALSE),"\",IF(ISERROR(FIND(",",A102))=FALSE,LEFT(A102,FIND(",",A102)-1),A102),"-",C102,"-",H102,".pdf"),"PDF"),""),"")</f>
        <v>PDF</v>
      </c>
      <c r="P102" s="8" t="s">
        <v>223</v>
      </c>
      <c r="Q102" s="3" t="s">
        <v>13</v>
      </c>
      <c r="R102" s="71" t="s">
        <v>243</v>
      </c>
      <c r="S102" s="4" t="s">
        <v>1033</v>
      </c>
      <c r="T102" s="15" t="str">
        <f>IF(J102="Yes",IF(U102&lt;&gt;"",HYPERLINK(_xlfn.CONCAT(VLOOKUP(U102,AE:AF,2,FALSE),"\",IF(ISERROR(FIND(",",A102))=FALSE,LEFT(A102,FIND(",",A102)-1),A102),"-",C102,"-",H102,".pdf"),"PDF"),""),"")</f>
        <v>PDF</v>
      </c>
      <c r="U102" s="8" t="s">
        <v>247</v>
      </c>
      <c r="V102" s="3" t="s">
        <v>13</v>
      </c>
      <c r="W102" s="3" t="s">
        <v>243</v>
      </c>
      <c r="Y102" s="84" t="str">
        <f>IF(J102="Yes",IF(Q102="","",IF(Q102="Include",IF(V102="","Include",IF(V102="Exclude","Consensus required",IF(V102="Include","Include","Check required"))),IF(Q102="Exclude",IF(V102="","Check required",IF(V102="Exclude","Exclude",IF(V102="Include","Consensus required","Check required"))),"Check required"))),IF(L102="","","Find PDF"))</f>
        <v>Exclude</v>
      </c>
      <c r="Z102" s="26" t="str">
        <f>IF(Y102="Exclude",R102,"")</f>
        <v>5. Wrong study design</v>
      </c>
    </row>
    <row r="103" spans="1:26" x14ac:dyDescent="0.25">
      <c r="A103" s="21" t="s">
        <v>785</v>
      </c>
      <c r="B103" s="22" t="s">
        <v>786</v>
      </c>
      <c r="C103" s="22">
        <v>2023</v>
      </c>
      <c r="D103" s="22" t="s">
        <v>512</v>
      </c>
      <c r="E103" s="22">
        <v>11</v>
      </c>
      <c r="G103" s="22">
        <v>1226776</v>
      </c>
      <c r="H103" s="22">
        <v>10858</v>
      </c>
      <c r="I103" s="22" t="s">
        <v>787</v>
      </c>
      <c r="J103" s="9" t="s">
        <v>468</v>
      </c>
      <c r="K103" s="15" t="str">
        <f>IF(LEFT(I103,2)="10",HYPERLINK(_xlfn.CONCAT("https://doi.org/",I103),"Link"),IF(I103="","",HYPERLINK(I103,"Link")))</f>
        <v>Link</v>
      </c>
      <c r="L103" s="16" t="str">
        <f>IF(A103&lt;&gt;"",IF(J103="No",_xlfn.CONCAT(IF(ISERROR(FIND(",",A103))=FALSE,LEFT(A103,FIND(",",A103)-1),A103),"-",C103,"-",H103),""),"")</f>
        <v/>
      </c>
      <c r="M103" s="24" t="str">
        <f>IF(A103&lt;&gt;"",_xlfn.CONCAT("{",IF(ISERROR(FIND(",",A103))=FALSE,LEFT(A103,FIND(",",A103)-1),A103),", ",C103," #",H103,"}"),"")</f>
        <v>{Meyrowitsch, 2023 #10858}</v>
      </c>
      <c r="N103" s="4" t="s">
        <v>945</v>
      </c>
      <c r="O103" s="15" t="str">
        <f>IF(J103="Yes",IF(P103&lt;&gt;"",HYPERLINK(_xlfn.CONCAT(VLOOKUP(P103,AE:AF,2,FALSE),"\",IF(ISERROR(FIND(",",A103))=FALSE,LEFT(A103,FIND(",",A103)-1),A103),"-",C103,"-",H103,".pdf"),"PDF"),""),"")</f>
        <v>PDF</v>
      </c>
      <c r="P103" s="8" t="s">
        <v>223</v>
      </c>
      <c r="Q103" s="3" t="s">
        <v>13</v>
      </c>
      <c r="R103" s="71" t="s">
        <v>243</v>
      </c>
      <c r="S103" s="4" t="s">
        <v>979</v>
      </c>
      <c r="T103" s="15" t="str">
        <f>IF(J103="Yes",IF(U103&lt;&gt;"",HYPERLINK(_xlfn.CONCAT(VLOOKUP(U103,AE:AF,2,FALSE),"\",IF(ISERROR(FIND(",",A103))=FALSE,LEFT(A103,FIND(",",A103)-1),A103),"-",C103,"-",H103,".pdf"),"PDF"),""),"")</f>
        <v>PDF</v>
      </c>
      <c r="U103" s="8" t="s">
        <v>247</v>
      </c>
      <c r="V103" s="3" t="s">
        <v>13</v>
      </c>
      <c r="W103" s="3" t="s">
        <v>243</v>
      </c>
      <c r="Y103" s="84" t="str">
        <f>IF(J103="Yes",IF(Q103="","",IF(Q103="Include",IF(V103="","Include",IF(V103="Exclude","Consensus required",IF(V103="Include","Include","Check required"))),IF(Q103="Exclude",IF(V103="","Check required",IF(V103="Exclude","Exclude",IF(V103="Include","Consensus required","Check required"))),"Check required"))),IF(L103="","","Find PDF"))</f>
        <v>Exclude</v>
      </c>
      <c r="Z103" s="26" t="str">
        <f>IF(Y103="Exclude",R103,"")</f>
        <v>5. Wrong study design</v>
      </c>
    </row>
    <row r="104" spans="1:26" x14ac:dyDescent="0.25">
      <c r="A104" s="21" t="s">
        <v>788</v>
      </c>
      <c r="B104" s="22" t="s">
        <v>789</v>
      </c>
      <c r="C104" s="22">
        <v>2022</v>
      </c>
      <c r="D104" s="22" t="s">
        <v>552</v>
      </c>
      <c r="E104" s="22">
        <v>19</v>
      </c>
      <c r="F104" s="22">
        <v>3</v>
      </c>
      <c r="H104" s="22">
        <v>10978</v>
      </c>
      <c r="I104" s="22" t="s">
        <v>790</v>
      </c>
      <c r="J104" s="9" t="s">
        <v>468</v>
      </c>
      <c r="K104" s="15" t="str">
        <f>IF(LEFT(I104,2)="10",HYPERLINK(_xlfn.CONCAT("https://doi.org/",I104),"Link"),IF(I104="","",HYPERLINK(I104,"Link")))</f>
        <v>Link</v>
      </c>
      <c r="L104" s="16" t="str">
        <f>IF(A104&lt;&gt;"",IF(J104="No",_xlfn.CONCAT(IF(ISERROR(FIND(",",A104))=FALSE,LEFT(A104,FIND(",",A104)-1),A104),"-",C104,"-",H104),""),"")</f>
        <v/>
      </c>
      <c r="M104" s="24" t="str">
        <f>IF(A104&lt;&gt;"",_xlfn.CONCAT("{",IF(ISERROR(FIND(",",A104))=FALSE,LEFT(A104,FIND(",",A104)-1),A104),", ",C104," #",H104,"}"),"")</f>
        <v>{Mhlanga, 2022 #10978}</v>
      </c>
      <c r="N104" s="4" t="s">
        <v>945</v>
      </c>
      <c r="O104" s="15" t="str">
        <f>IF(J104="Yes",IF(P104&lt;&gt;"",HYPERLINK(_xlfn.CONCAT(VLOOKUP(P104,AE:AF,2,FALSE),"\",IF(ISERROR(FIND(",",A104))=FALSE,LEFT(A104,FIND(",",A104)-1),A104),"-",C104,"-",H104,".pdf"),"PDF"),""),"")</f>
        <v>PDF</v>
      </c>
      <c r="P104" s="8" t="s">
        <v>223</v>
      </c>
      <c r="Q104" s="3" t="s">
        <v>13</v>
      </c>
      <c r="R104" s="71" t="s">
        <v>243</v>
      </c>
      <c r="S104" s="4" t="s">
        <v>1034</v>
      </c>
      <c r="T104" s="15" t="str">
        <f>IF(J104="Yes",IF(U104&lt;&gt;"",HYPERLINK(_xlfn.CONCAT(VLOOKUP(U104,AE:AF,2,FALSE),"\",IF(ISERROR(FIND(",",A104))=FALSE,LEFT(A104,FIND(",",A104)-1),A104),"-",C104,"-",H104,".pdf"),"PDF"),""),"")</f>
        <v>PDF</v>
      </c>
      <c r="U104" s="8" t="s">
        <v>247</v>
      </c>
      <c r="V104" s="3" t="s">
        <v>13</v>
      </c>
      <c r="W104" s="3" t="s">
        <v>243</v>
      </c>
      <c r="Y104" s="84" t="str">
        <f>IF(J104="Yes",IF(Q104="","",IF(Q104="Include",IF(V104="","Include",IF(V104="Exclude","Consensus required",IF(V104="Include","Include","Check required"))),IF(Q104="Exclude",IF(V104="","Check required",IF(V104="Exclude","Exclude",IF(V104="Include","Consensus required","Check required"))),"Check required"))),IF(L104="","","Find PDF"))</f>
        <v>Exclude</v>
      </c>
      <c r="Z104" s="26" t="str">
        <f>IF(Y104="Exclude",R104,"")</f>
        <v>5. Wrong study design</v>
      </c>
    </row>
    <row r="105" spans="1:26" x14ac:dyDescent="0.25">
      <c r="A105" s="21" t="s">
        <v>791</v>
      </c>
      <c r="B105" s="22" t="s">
        <v>792</v>
      </c>
      <c r="C105" s="22">
        <v>2024</v>
      </c>
      <c r="D105" s="22" t="s">
        <v>638</v>
      </c>
      <c r="E105" s="22">
        <v>30</v>
      </c>
      <c r="F105" s="22">
        <v>4</v>
      </c>
      <c r="G105" s="22" t="s">
        <v>793</v>
      </c>
      <c r="H105" s="22">
        <v>10953</v>
      </c>
      <c r="I105" s="22" t="s">
        <v>794</v>
      </c>
      <c r="J105" s="9" t="s">
        <v>468</v>
      </c>
      <c r="K105" s="15" t="str">
        <f>IF(LEFT(I105,2)="10",HYPERLINK(_xlfn.CONCAT("https://doi.org/",I105),"Link"),IF(I105="","",HYPERLINK(I105,"Link")))</f>
        <v>Link</v>
      </c>
      <c r="L105" s="16" t="str">
        <f>IF(A105&lt;&gt;"",IF(J105="No",_xlfn.CONCAT(IF(ISERROR(FIND(",",A105))=FALSE,LEFT(A105,FIND(",",A105)-1),A105),"-",C105,"-",H105),""),"")</f>
        <v/>
      </c>
      <c r="M105" s="24" t="str">
        <f>IF(A105&lt;&gt;"",_xlfn.CONCAT("{",IF(ISERROR(FIND(",",A105))=FALSE,LEFT(A105,FIND(",",A105)-1),A105),", ",C105," #",H105,"}"),"")</f>
        <v>{Miller, 2024 #10953}</v>
      </c>
      <c r="N105" s="4" t="s">
        <v>945</v>
      </c>
      <c r="O105" s="15" t="str">
        <f>IF(J105="Yes",IF(P105&lt;&gt;"",HYPERLINK(_xlfn.CONCAT(VLOOKUP(P105,AE:AF,2,FALSE),"\",IF(ISERROR(FIND(",",A105))=FALSE,LEFT(A105,FIND(",",A105)-1),A105),"-",C105,"-",H105,".pdf"),"PDF"),""),"")</f>
        <v>PDF</v>
      </c>
      <c r="P105" s="8" t="s">
        <v>223</v>
      </c>
      <c r="Q105" s="3" t="s">
        <v>13</v>
      </c>
      <c r="R105" s="71" t="s">
        <v>243</v>
      </c>
      <c r="S105" s="4" t="s">
        <v>979</v>
      </c>
      <c r="T105" s="15" t="str">
        <f>IF(J105="Yes",IF(U105&lt;&gt;"",HYPERLINK(_xlfn.CONCAT(VLOOKUP(U105,AE:AF,2,FALSE),"\",IF(ISERROR(FIND(",",A105))=FALSE,LEFT(A105,FIND(",",A105)-1),A105),"-",C105,"-",H105,".pdf"),"PDF"),""),"")</f>
        <v>PDF</v>
      </c>
      <c r="U105" s="8" t="s">
        <v>247</v>
      </c>
      <c r="V105" s="3" t="s">
        <v>13</v>
      </c>
      <c r="W105" s="3" t="s">
        <v>243</v>
      </c>
      <c r="Y105" s="84" t="str">
        <f>IF(J105="Yes",IF(Q105="","",IF(Q105="Include",IF(V105="","Include",IF(V105="Exclude","Consensus required",IF(V105="Include","Include","Check required"))),IF(Q105="Exclude",IF(V105="","Check required",IF(V105="Exclude","Exclude",IF(V105="Include","Consensus required","Check required"))),"Check required"))),IF(L105="","","Find PDF"))</f>
        <v>Exclude</v>
      </c>
      <c r="Z105" s="26" t="str">
        <f>IF(Y105="Exclude",R105,"")</f>
        <v>5. Wrong study design</v>
      </c>
    </row>
    <row r="106" spans="1:26" x14ac:dyDescent="0.25">
      <c r="A106" s="21" t="s">
        <v>407</v>
      </c>
      <c r="B106" s="22" t="s">
        <v>408</v>
      </c>
      <c r="C106" s="22">
        <v>2024</v>
      </c>
      <c r="D106" s="22" t="s">
        <v>346</v>
      </c>
      <c r="H106" s="22">
        <v>10989</v>
      </c>
      <c r="I106" s="22" t="s">
        <v>409</v>
      </c>
      <c r="J106" s="9" t="s">
        <v>468</v>
      </c>
      <c r="K106" s="15" t="str">
        <f>IF(LEFT(I106,2)="10",HYPERLINK(_xlfn.CONCAT("https://doi.org/",I106),"Link"),IF(I106="","",HYPERLINK(I106,"Link")))</f>
        <v>Link</v>
      </c>
      <c r="L106" s="16" t="str">
        <f>IF(A106&lt;&gt;"",IF(J106="No",_xlfn.CONCAT(IF(ISERROR(FIND(",",A106))=FALSE,LEFT(A106,FIND(",",A106)-1),A106),"-",C106,"-",H106),""),"")</f>
        <v/>
      </c>
      <c r="M106" s="24" t="str">
        <f>IF(A106&lt;&gt;"",_xlfn.CONCAT("{",IF(ISERROR(FIND(",",A106))=FALSE,LEFT(A106,FIND(",",A106)-1),A106),", ",C106," #",H106,"}"),"")</f>
        <v>{Morbey, 2024 #10989}</v>
      </c>
      <c r="N106" s="4" t="s">
        <v>945</v>
      </c>
      <c r="O106" s="15" t="str">
        <f>IF(J106="Yes",IF(P106&lt;&gt;"",HYPERLINK(_xlfn.CONCAT(VLOOKUP(P106,AE:AF,2,FALSE),"\",IF(ISERROR(FIND(",",A106))=FALSE,LEFT(A106,FIND(",",A106)-1),A106),"-",C106,"-",H106,".pdf"),"PDF"),""),"")</f>
        <v>PDF</v>
      </c>
      <c r="P106" s="8" t="s">
        <v>223</v>
      </c>
      <c r="Q106" s="3" t="s">
        <v>12</v>
      </c>
      <c r="T106" s="15" t="str">
        <f>IF(J106="Yes",IF(U106&lt;&gt;"",HYPERLINK(_xlfn.CONCAT(VLOOKUP(U106,AE:AF,2,FALSE),"\",IF(ISERROR(FIND(",",A106))=FALSE,LEFT(A106,FIND(",",A106)-1),A106),"-",C106,"-",H106,".pdf"),"PDF"),""),"")</f>
        <v>PDF</v>
      </c>
      <c r="U106" s="8" t="s">
        <v>247</v>
      </c>
      <c r="V106" s="3" t="s">
        <v>12</v>
      </c>
      <c r="Y106" s="84" t="str">
        <f>IF(J106="Yes",IF(Q106="","",IF(Q106="Include",IF(V106="","Include",IF(V106="Exclude","Consensus required",IF(V106="Include","Include","Check required"))),IF(Q106="Exclude",IF(V106="","Check required",IF(V106="Exclude","Exclude",IF(V106="Include","Consensus required","Check required"))),"Check required"))),IF(L106="","","Find PDF"))</f>
        <v>Include</v>
      </c>
      <c r="Z106" s="26" t="str">
        <f>IF(Y106="Exclude",R106,"")</f>
        <v/>
      </c>
    </row>
    <row r="107" spans="1:26" x14ac:dyDescent="0.25">
      <c r="A107" s="21" t="s">
        <v>795</v>
      </c>
      <c r="B107" s="22" t="s">
        <v>796</v>
      </c>
      <c r="C107" s="22">
        <v>2023</v>
      </c>
      <c r="D107" s="22" t="s">
        <v>512</v>
      </c>
      <c r="E107" s="22">
        <v>11</v>
      </c>
      <c r="G107" s="22">
        <v>1225861</v>
      </c>
      <c r="H107" s="22">
        <v>10872</v>
      </c>
      <c r="I107" s="22" t="s">
        <v>797</v>
      </c>
      <c r="J107" s="9" t="s">
        <v>468</v>
      </c>
      <c r="K107" s="15" t="str">
        <f>IF(LEFT(I107,2)="10",HYPERLINK(_xlfn.CONCAT("https://doi.org/",I107),"Link"),IF(I107="","",HYPERLINK(I107,"Link")))</f>
        <v>Link</v>
      </c>
      <c r="L107" s="16" t="str">
        <f>IF(A107&lt;&gt;"",IF(J107="No",_xlfn.CONCAT(IF(ISERROR(FIND(",",A107))=FALSE,LEFT(A107,FIND(",",A107)-1),A107),"-",C107,"-",H107),""),"")</f>
        <v/>
      </c>
      <c r="M107" s="24" t="str">
        <f>IF(A107&lt;&gt;"",_xlfn.CONCAT("{",IF(ISERROR(FIND(",",A107))=FALSE,LEFT(A107,FIND(",",A107)-1),A107),", ",C107," #",H107,"}"),"")</f>
        <v>{Morita, 2023 #10872}</v>
      </c>
      <c r="N107" s="4" t="s">
        <v>945</v>
      </c>
      <c r="O107" s="15" t="str">
        <f>IF(J107="Yes",IF(P107&lt;&gt;"",HYPERLINK(_xlfn.CONCAT(VLOOKUP(P107,AE:AF,2,FALSE),"\",IF(ISERROR(FIND(",",A107))=FALSE,LEFT(A107,FIND(",",A107)-1),A107),"-",C107,"-",H107,".pdf"),"PDF"),""),"")</f>
        <v>PDF</v>
      </c>
      <c r="P107" s="8" t="s">
        <v>223</v>
      </c>
      <c r="Q107" s="3" t="s">
        <v>13</v>
      </c>
      <c r="R107" s="71" t="s">
        <v>243</v>
      </c>
      <c r="S107" s="4" t="s">
        <v>1035</v>
      </c>
      <c r="T107" s="15" t="str">
        <f>IF(J107="Yes",IF(U107&lt;&gt;"",HYPERLINK(_xlfn.CONCAT(VLOOKUP(U107,AE:AF,2,FALSE),"\",IF(ISERROR(FIND(",",A107))=FALSE,LEFT(A107,FIND(",",A107)-1),A107),"-",C107,"-",H107,".pdf"),"PDF"),""),"")</f>
        <v>PDF</v>
      </c>
      <c r="U107" s="8" t="s">
        <v>247</v>
      </c>
      <c r="V107" s="3" t="s">
        <v>13</v>
      </c>
      <c r="W107" s="3" t="s">
        <v>243</v>
      </c>
      <c r="Y107" s="84" t="str">
        <f>IF(J107="Yes",IF(Q107="","",IF(Q107="Include",IF(V107="","Include",IF(V107="Exclude","Consensus required",IF(V107="Include","Include","Check required"))),IF(Q107="Exclude",IF(V107="","Check required",IF(V107="Exclude","Exclude",IF(V107="Include","Consensus required","Check required"))),"Check required"))),IF(L107="","","Find PDF"))</f>
        <v>Exclude</v>
      </c>
      <c r="Z107" s="26" t="str">
        <f>IF(Y107="Exclude",R107,"")</f>
        <v>5. Wrong study design</v>
      </c>
    </row>
    <row r="108" spans="1:26" x14ac:dyDescent="0.25">
      <c r="A108" s="21" t="s">
        <v>410</v>
      </c>
      <c r="B108" s="22" t="s">
        <v>411</v>
      </c>
      <c r="C108" s="22">
        <v>2020</v>
      </c>
      <c r="D108" s="22" t="s">
        <v>412</v>
      </c>
      <c r="E108" s="22">
        <v>5</v>
      </c>
      <c r="F108" s="22">
        <v>1</v>
      </c>
      <c r="G108" s="22">
        <v>50</v>
      </c>
      <c r="H108" s="22">
        <v>10868</v>
      </c>
      <c r="I108" s="22" t="s">
        <v>413</v>
      </c>
      <c r="J108" s="9" t="s">
        <v>468</v>
      </c>
      <c r="K108" s="15" t="str">
        <f>IF(LEFT(I108,2)="10",HYPERLINK(_xlfn.CONCAT("https://doi.org/",I108),"Link"),IF(I108="","",HYPERLINK(I108,"Link")))</f>
        <v>Link</v>
      </c>
      <c r="L108" s="16" t="str">
        <f>IF(A108&lt;&gt;"",IF(J108="No",_xlfn.CONCAT(IF(ISERROR(FIND(",",A108))=FALSE,LEFT(A108,FIND(",",A108)-1),A108),"-",C108,"-",H108),""),"")</f>
        <v/>
      </c>
      <c r="M108" s="24" t="str">
        <f>IF(A108&lt;&gt;"",_xlfn.CONCAT("{",IF(ISERROR(FIND(",",A108))=FALSE,LEFT(A108,FIND(",",A108)-1),A108),", ",C108," #",H108,"}"),"")</f>
        <v>{Niazkar, 2020 #10868}</v>
      </c>
      <c r="N108" s="4" t="s">
        <v>945</v>
      </c>
      <c r="O108" s="15" t="str">
        <f>IF(J108="Yes",IF(P108&lt;&gt;"",HYPERLINK(_xlfn.CONCAT(VLOOKUP(P108,AE:AF,2,FALSE),"\",IF(ISERROR(FIND(",",A108))=FALSE,LEFT(A108,FIND(",",A108)-1),A108),"-",C108,"-",H108,".pdf"),"PDF"),""),"")</f>
        <v>PDF</v>
      </c>
      <c r="P108" s="8" t="s">
        <v>223</v>
      </c>
      <c r="Q108" s="3" t="s">
        <v>13</v>
      </c>
      <c r="R108" s="71" t="s">
        <v>239</v>
      </c>
      <c r="S108" s="4" t="s">
        <v>1036</v>
      </c>
      <c r="T108" s="15" t="str">
        <f>IF(J108="Yes",IF(U108&lt;&gt;"",HYPERLINK(_xlfn.CONCAT(VLOOKUP(U108,AE:AF,2,FALSE),"\",IF(ISERROR(FIND(",",A108))=FALSE,LEFT(A108,FIND(",",A108)-1),A108),"-",C108,"-",H108,".pdf"),"PDF"),""),"")</f>
        <v>PDF</v>
      </c>
      <c r="U108" s="8" t="s">
        <v>247</v>
      </c>
      <c r="V108" s="3" t="s">
        <v>13</v>
      </c>
      <c r="W108" s="3" t="s">
        <v>239</v>
      </c>
      <c r="Y108" s="84" t="str">
        <f>IF(J108="Yes",IF(Q108="","",IF(Q108="Include",IF(V108="","Include",IF(V108="Exclude","Consensus required",IF(V108="Include","Include","Check required"))),IF(Q108="Exclude",IF(V108="","Check required",IF(V108="Exclude","Exclude",IF(V108="Include","Consensus required","Check required"))),"Check required"))),IF(L108="","","Find PDF"))</f>
        <v>Exclude</v>
      </c>
      <c r="Z108" s="26" t="str">
        <f>IF(Y108="Exclude",R108,"")</f>
        <v>1. No relevant outcomes</v>
      </c>
    </row>
    <row r="109" spans="1:26" x14ac:dyDescent="0.25">
      <c r="A109" s="21" t="s">
        <v>414</v>
      </c>
      <c r="B109" s="22" t="s">
        <v>415</v>
      </c>
      <c r="C109" s="22">
        <v>2025</v>
      </c>
      <c r="D109" s="22" t="s">
        <v>346</v>
      </c>
      <c r="H109" s="22">
        <v>10894</v>
      </c>
      <c r="I109" s="22" t="s">
        <v>416</v>
      </c>
      <c r="J109" s="9" t="s">
        <v>468</v>
      </c>
      <c r="K109" s="15" t="str">
        <f>IF(LEFT(I109,2)="10",HYPERLINK(_xlfn.CONCAT("https://doi.org/",I109),"Link"),IF(I109="","",HYPERLINK(I109,"Link")))</f>
        <v>Link</v>
      </c>
      <c r="L109" s="16" t="str">
        <f>IF(A109&lt;&gt;"",IF(J109="No",_xlfn.CONCAT(IF(ISERROR(FIND(",",A109))=FALSE,LEFT(A109,FIND(",",A109)-1),A109),"-",C109,"-",H109),""),"")</f>
        <v/>
      </c>
      <c r="M109" s="24" t="str">
        <f>IF(A109&lt;&gt;"",_xlfn.CONCAT("{",IF(ISERROR(FIND(",",A109))=FALSE,LEFT(A109,FIND(",",A109)-1),A109),", ",C109," #",H109,"}"),"")</f>
        <v>{Noaeen, 2025 #10894}</v>
      </c>
      <c r="N109" s="4" t="s">
        <v>945</v>
      </c>
      <c r="O109" s="15" t="str">
        <f>IF(J109="Yes",IF(P109&lt;&gt;"",HYPERLINK(_xlfn.CONCAT(VLOOKUP(P109,AE:AF,2,FALSE),"\",IF(ISERROR(FIND(",",A109))=FALSE,LEFT(A109,FIND(",",A109)-1),A109),"-",C109,"-",H109,".pdf"),"PDF"),""),"")</f>
        <v>PDF</v>
      </c>
      <c r="P109" s="8" t="s">
        <v>223</v>
      </c>
      <c r="Q109" s="3" t="s">
        <v>13</v>
      </c>
      <c r="R109" s="71" t="s">
        <v>239</v>
      </c>
      <c r="S109" s="4" t="s">
        <v>1037</v>
      </c>
      <c r="T109" s="15" t="str">
        <f>IF(J109="Yes",IF(U109&lt;&gt;"",HYPERLINK(_xlfn.CONCAT(VLOOKUP(U109,AE:AF,2,FALSE),"\",IF(ISERROR(FIND(",",A109))=FALSE,LEFT(A109,FIND(",",A109)-1),A109),"-",C109,"-",H109,".pdf"),"PDF"),""),"")</f>
        <v>PDF</v>
      </c>
      <c r="U109" s="8" t="s">
        <v>247</v>
      </c>
      <c r="V109" s="3" t="s">
        <v>13</v>
      </c>
      <c r="W109" s="3" t="s">
        <v>239</v>
      </c>
      <c r="Y109" s="84" t="str">
        <f>IF(J109="Yes",IF(Q109="","",IF(Q109="Include",IF(V109="","Include",IF(V109="Exclude","Consensus required",IF(V109="Include","Include","Check required"))),IF(Q109="Exclude",IF(V109="","Check required",IF(V109="Exclude","Exclude",IF(V109="Include","Consensus required","Check required"))),"Check required"))),IF(L109="","","Find PDF"))</f>
        <v>Exclude</v>
      </c>
      <c r="Z109" s="26" t="str">
        <f>IF(Y109="Exclude",R109,"")</f>
        <v>1. No relevant outcomes</v>
      </c>
    </row>
    <row r="110" spans="1:26" x14ac:dyDescent="0.25">
      <c r="A110" s="21" t="s">
        <v>798</v>
      </c>
      <c r="B110" s="22" t="s">
        <v>799</v>
      </c>
      <c r="C110" s="22">
        <v>2022</v>
      </c>
      <c r="D110" s="22" t="s">
        <v>800</v>
      </c>
      <c r="E110" s="22">
        <v>8</v>
      </c>
      <c r="F110" s="22">
        <v>44</v>
      </c>
      <c r="G110" s="22" t="s">
        <v>801</v>
      </c>
      <c r="H110" s="22">
        <v>10973</v>
      </c>
      <c r="I110" s="22" t="s">
        <v>802</v>
      </c>
      <c r="J110" s="9" t="s">
        <v>468</v>
      </c>
      <c r="K110" s="15" t="str">
        <f>IF(LEFT(I110,2)="10",HYPERLINK(_xlfn.CONCAT("https://doi.org/",I110),"Link"),IF(I110="","",HYPERLINK(I110,"Link")))</f>
        <v>Link</v>
      </c>
      <c r="L110" s="16" t="str">
        <f>IF(A110&lt;&gt;"",IF(J110="No",_xlfn.CONCAT(IF(ISERROR(FIND(",",A110))=FALSE,LEFT(A110,FIND(",",A110)-1),A110),"-",C110,"-",H110),""),"")</f>
        <v/>
      </c>
      <c r="M110" s="24" t="str">
        <f>IF(A110&lt;&gt;"",_xlfn.CONCAT("{",IF(ISERROR(FIND(",",A110))=FALSE,LEFT(A110,FIND(",",A110)-1),A110),", ",C110," #",H110,"}"),"")</f>
        <v>{Nobles, 2022 #10973}</v>
      </c>
      <c r="N110" s="4" t="s">
        <v>945</v>
      </c>
      <c r="O110" s="15" t="str">
        <f>IF(J110="Yes",IF(P110&lt;&gt;"",HYPERLINK(_xlfn.CONCAT(VLOOKUP(P110,AE:AF,2,FALSE),"\",IF(ISERROR(FIND(",",A110))=FALSE,LEFT(A110,FIND(",",A110)-1),A110),"-",C110,"-",H110,".pdf"),"PDF"),""),"")</f>
        <v>PDF</v>
      </c>
      <c r="P110" s="8" t="s">
        <v>223</v>
      </c>
      <c r="Q110" s="3" t="s">
        <v>13</v>
      </c>
      <c r="R110" s="71" t="s">
        <v>239</v>
      </c>
      <c r="S110" s="4" t="s">
        <v>1038</v>
      </c>
      <c r="T110" s="15" t="str">
        <f>IF(J110="Yes",IF(U110&lt;&gt;"",HYPERLINK(_xlfn.CONCAT(VLOOKUP(U110,AE:AF,2,FALSE),"\",IF(ISERROR(FIND(",",A110))=FALSE,LEFT(A110,FIND(",",A110)-1),A110),"-",C110,"-",H110,".pdf"),"PDF"),""),"")</f>
        <v>PDF</v>
      </c>
      <c r="U110" s="8" t="s">
        <v>247</v>
      </c>
      <c r="V110" s="3" t="s">
        <v>13</v>
      </c>
      <c r="W110" s="3" t="s">
        <v>239</v>
      </c>
      <c r="Y110" s="84" t="str">
        <f>IF(J110="Yes",IF(Q110="","",IF(Q110="Include",IF(V110="","Include",IF(V110="Exclude","Consensus required",IF(V110="Include","Include","Check required"))),IF(Q110="Exclude",IF(V110="","Check required",IF(V110="Exclude","Exclude",IF(V110="Include","Consensus required","Check required"))),"Check required"))),IF(L110="","","Find PDF"))</f>
        <v>Exclude</v>
      </c>
      <c r="Z110" s="26" t="str">
        <f>IF(Y110="Exclude",R110,"")</f>
        <v>1. No relevant outcomes</v>
      </c>
    </row>
    <row r="111" spans="1:26" x14ac:dyDescent="0.25">
      <c r="A111" s="21" t="s">
        <v>803</v>
      </c>
      <c r="B111" s="22" t="s">
        <v>804</v>
      </c>
      <c r="C111" s="22">
        <v>2024</v>
      </c>
      <c r="D111" s="22" t="s">
        <v>805</v>
      </c>
      <c r="E111" s="22">
        <v>52</v>
      </c>
      <c r="F111" s="22">
        <v>9</v>
      </c>
      <c r="G111" s="22" t="s">
        <v>806</v>
      </c>
      <c r="H111" s="22">
        <v>10993</v>
      </c>
      <c r="I111" s="22" t="s">
        <v>807</v>
      </c>
      <c r="J111" s="9" t="s">
        <v>468</v>
      </c>
      <c r="K111" s="15" t="str">
        <f>IF(LEFT(I111,2)="10",HYPERLINK(_xlfn.CONCAT("https://doi.org/",I111),"Link"),IF(I111="","",HYPERLINK(I111,"Link")))</f>
        <v>Link</v>
      </c>
      <c r="L111" s="16" t="str">
        <f>IF(A111&lt;&gt;"",IF(J111="No",_xlfn.CONCAT(IF(ISERROR(FIND(",",A111))=FALSE,LEFT(A111,FIND(",",A111)-1),A111),"-",C111,"-",H111),""),"")</f>
        <v/>
      </c>
      <c r="M111" s="24" t="str">
        <f>IF(A111&lt;&gt;"",_xlfn.CONCAT("{",IF(ISERROR(FIND(",",A111))=FALSE,LEFT(A111,FIND(",",A111)-1),A111),", ",C111," #",H111,"}"),"")</f>
        <v>{Omar, 2024 #10993}</v>
      </c>
      <c r="N111" s="4" t="s">
        <v>945</v>
      </c>
      <c r="O111" s="15" t="str">
        <f>IF(J111="Yes",IF(P111&lt;&gt;"",HYPERLINK(_xlfn.CONCAT(VLOOKUP(P111,AE:AF,2,FALSE),"\",IF(ISERROR(FIND(",",A111))=FALSE,LEFT(A111,FIND(",",A111)-1),A111),"-",C111,"-",H111,".pdf"),"PDF"),""),"")</f>
        <v>PDF</v>
      </c>
      <c r="P111" s="8" t="s">
        <v>223</v>
      </c>
      <c r="Q111" s="3" t="s">
        <v>13</v>
      </c>
      <c r="R111" s="71" t="s">
        <v>243</v>
      </c>
      <c r="S111" s="4" t="s">
        <v>1039</v>
      </c>
      <c r="T111" s="15" t="str">
        <f>IF(J111="Yes",IF(U111&lt;&gt;"",HYPERLINK(_xlfn.CONCAT(VLOOKUP(U111,AE:AF,2,FALSE),"\",IF(ISERROR(FIND(",",A111))=FALSE,LEFT(A111,FIND(",",A111)-1),A111),"-",C111,"-",H111,".pdf"),"PDF"),""),"")</f>
        <v>PDF</v>
      </c>
      <c r="U111" s="8" t="s">
        <v>247</v>
      </c>
      <c r="V111" s="3" t="s">
        <v>13</v>
      </c>
      <c r="W111" s="71" t="s">
        <v>243</v>
      </c>
      <c r="Y111" s="84" t="str">
        <f>IF(J111="Yes",IF(Q111="","",IF(Q111="Include",IF(V111="","Include",IF(V111="Exclude","Consensus required",IF(V111="Include","Include","Check required"))),IF(Q111="Exclude",IF(V111="","Check required",IF(V111="Exclude","Exclude",IF(V111="Include","Consensus required","Check required"))),"Check required"))),IF(L111="","","Find PDF"))</f>
        <v>Exclude</v>
      </c>
      <c r="Z111" s="26" t="str">
        <f>IF(Y111="Exclude",R111,"")</f>
        <v>5. Wrong study design</v>
      </c>
    </row>
    <row r="112" spans="1:26" x14ac:dyDescent="0.25">
      <c r="A112" s="21" t="s">
        <v>808</v>
      </c>
      <c r="B112" s="22" t="s">
        <v>809</v>
      </c>
      <c r="C112" s="22">
        <v>2025</v>
      </c>
      <c r="D112" s="22" t="s">
        <v>810</v>
      </c>
      <c r="E112" s="22">
        <v>10</v>
      </c>
      <c r="F112" s="22">
        <v>5</v>
      </c>
      <c r="G112" s="22" t="s">
        <v>811</v>
      </c>
      <c r="H112" s="22">
        <v>10879</v>
      </c>
      <c r="I112" s="22" t="s">
        <v>812</v>
      </c>
      <c r="J112" s="9" t="s">
        <v>468</v>
      </c>
      <c r="K112" s="15" t="str">
        <f>IF(LEFT(I112,2)="10",HYPERLINK(_xlfn.CONCAT("https://doi.org/",I112),"Link"),IF(I112="","",HYPERLINK(I112,"Link")))</f>
        <v>Link</v>
      </c>
      <c r="L112" s="16" t="str">
        <f>IF(A112&lt;&gt;"",IF(J112="No",_xlfn.CONCAT(IF(ISERROR(FIND(",",A112))=FALSE,LEFT(A112,FIND(",",A112)-1),A112),"-",C112,"-",H112),""),"")</f>
        <v/>
      </c>
      <c r="M112" s="24" t="str">
        <f>IF(A112&lt;&gt;"",_xlfn.CONCAT("{",IF(ISERROR(FIND(",",A112))=FALSE,LEFT(A112,FIND(",",A112)-1),A112),", ",C112," #",H112,"}"),"")</f>
        <v>{Panteli, 2025 #10879}</v>
      </c>
      <c r="N112" s="4" t="s">
        <v>945</v>
      </c>
      <c r="O112" s="15" t="str">
        <f>IF(J112="Yes",IF(P112&lt;&gt;"",HYPERLINK(_xlfn.CONCAT(VLOOKUP(P112,AE:AF,2,FALSE),"\",IF(ISERROR(FIND(",",A112))=FALSE,LEFT(A112,FIND(",",A112)-1),A112),"-",C112,"-",H112,".pdf"),"PDF"),""),"")</f>
        <v>PDF</v>
      </c>
      <c r="P112" s="8" t="s">
        <v>223</v>
      </c>
      <c r="Q112" s="3" t="s">
        <v>13</v>
      </c>
      <c r="R112" s="71" t="s">
        <v>243</v>
      </c>
      <c r="S112" s="4" t="s">
        <v>979</v>
      </c>
      <c r="T112" s="15" t="str">
        <f>IF(J112="Yes",IF(U112&lt;&gt;"",HYPERLINK(_xlfn.CONCAT(VLOOKUP(U112,AE:AF,2,FALSE),"\",IF(ISERROR(FIND(",",A112))=FALSE,LEFT(A112,FIND(",",A112)-1),A112),"-",C112,"-",H112,".pdf"),"PDF"),""),"")</f>
        <v>PDF</v>
      </c>
      <c r="U112" s="8" t="s">
        <v>247</v>
      </c>
      <c r="V112" s="3" t="s">
        <v>13</v>
      </c>
      <c r="W112" s="71" t="s">
        <v>243</v>
      </c>
      <c r="Y112" s="84" t="str">
        <f>IF(J112="Yes",IF(Q112="","",IF(Q112="Include",IF(V112="","Include",IF(V112="Exclude","Consensus required",IF(V112="Include","Include","Check required"))),IF(Q112="Exclude",IF(V112="","Check required",IF(V112="Exclude","Exclude",IF(V112="Include","Consensus required","Check required"))),"Check required"))),IF(L112="","","Find PDF"))</f>
        <v>Exclude</v>
      </c>
      <c r="Z112" s="26" t="str">
        <f>IF(Y112="Exclude",R112,"")</f>
        <v>5. Wrong study design</v>
      </c>
    </row>
    <row r="113" spans="1:26" x14ac:dyDescent="0.25">
      <c r="A113" s="21" t="s">
        <v>813</v>
      </c>
      <c r="B113" s="22" t="s">
        <v>814</v>
      </c>
      <c r="C113" s="22">
        <v>2021</v>
      </c>
      <c r="D113" s="22" t="s">
        <v>815</v>
      </c>
      <c r="E113" s="22">
        <v>31</v>
      </c>
      <c r="H113" s="22">
        <v>10988</v>
      </c>
      <c r="I113" s="22" t="s">
        <v>943</v>
      </c>
      <c r="J113" s="9" t="s">
        <v>468</v>
      </c>
      <c r="K113" s="15" t="str">
        <f>IF(LEFT(I113,2)="10",HYPERLINK(_xlfn.CONCAT("https://doi.org/",I113),"Link"),IF(I113="","",HYPERLINK(I113,"Link")))</f>
        <v>Link</v>
      </c>
      <c r="L113" s="16" t="str">
        <f>IF(A113&lt;&gt;"",IF(J113="No",_xlfn.CONCAT(IF(ISERROR(FIND(",",A113))=FALSE,LEFT(A113,FIND(",",A113)-1),A113),"-",C113,"-",H113),""),"")</f>
        <v/>
      </c>
      <c r="M113" s="24" t="str">
        <f>IF(A113&lt;&gt;"",_xlfn.CONCAT("{",IF(ISERROR(FIND(",",A113))=FALSE,LEFT(A113,FIND(",",A113)-1),A113),", ",C113," #",H113,"}"),"")</f>
        <v>{Papakonstantinou, 2021 #10988}</v>
      </c>
      <c r="N113" s="4" t="s">
        <v>945</v>
      </c>
      <c r="O113" s="15" t="str">
        <f>IF(J113="Yes",IF(P113&lt;&gt;"",HYPERLINK(_xlfn.CONCAT(VLOOKUP(P113,AE:AF,2,FALSE),"\",IF(ISERROR(FIND(",",A113))=FALSE,LEFT(A113,FIND(",",A113)-1),A113),"-",C113,"-",H113,".pdf"),"PDF"),""),"")</f>
        <v>PDF</v>
      </c>
      <c r="P113" s="8" t="s">
        <v>223</v>
      </c>
      <c r="Q113" s="3" t="s">
        <v>13</v>
      </c>
      <c r="R113" s="71" t="s">
        <v>243</v>
      </c>
      <c r="S113" s="4" t="s">
        <v>1040</v>
      </c>
      <c r="T113" s="15" t="str">
        <f>IF(J113="Yes",IF(U113&lt;&gt;"",HYPERLINK(_xlfn.CONCAT(VLOOKUP(U113,AE:AF,2,FALSE),"\",IF(ISERROR(FIND(",",A113))=FALSE,LEFT(A113,FIND(",",A113)-1),A113),"-",C113,"-",H113,".pdf"),"PDF"),""),"")</f>
        <v>PDF</v>
      </c>
      <c r="U113" s="8" t="s">
        <v>247</v>
      </c>
      <c r="V113" s="3" t="s">
        <v>13</v>
      </c>
      <c r="W113" s="71" t="s">
        <v>243</v>
      </c>
      <c r="Y113" s="84" t="str">
        <f>IF(J113="Yes",IF(Q113="","",IF(Q113="Include",IF(V113="","Include",IF(V113="Exclude","Consensus required",IF(V113="Include","Include","Check required"))),IF(Q113="Exclude",IF(V113="","Check required",IF(V113="Exclude","Exclude",IF(V113="Include","Consensus required","Check required"))),"Check required"))),IF(L113="","","Find PDF"))</f>
        <v>Exclude</v>
      </c>
      <c r="Z113" s="26" t="str">
        <f>IF(Y113="Exclude",R113,"")</f>
        <v>5. Wrong study design</v>
      </c>
    </row>
    <row r="114" spans="1:26" x14ac:dyDescent="0.25">
      <c r="A114" s="21" t="s">
        <v>816</v>
      </c>
      <c r="B114" s="22" t="s">
        <v>817</v>
      </c>
      <c r="C114" s="22">
        <v>2024</v>
      </c>
      <c r="D114" s="22" t="s">
        <v>818</v>
      </c>
      <c r="E114" s="22">
        <v>43</v>
      </c>
      <c r="F114" s="22">
        <v>25</v>
      </c>
      <c r="G114" s="22" t="s">
        <v>819</v>
      </c>
      <c r="H114" s="22">
        <v>10884</v>
      </c>
      <c r="I114" s="22" t="s">
        <v>820</v>
      </c>
      <c r="J114" s="9" t="s">
        <v>468</v>
      </c>
      <c r="K114" s="15" t="str">
        <f>IF(LEFT(I114,2)="10",HYPERLINK(_xlfn.CONCAT("https://doi.org/",I114),"Link"),IF(I114="","",HYPERLINK(I114,"Link")))</f>
        <v>Link</v>
      </c>
      <c r="L114" s="16" t="str">
        <f>IF(A114&lt;&gt;"",IF(J114="No",_xlfn.CONCAT(IF(ISERROR(FIND(",",A114))=FALSE,LEFT(A114,FIND(",",A114)-1),A114),"-",C114,"-",H114),""),"")</f>
        <v/>
      </c>
      <c r="M114" s="24" t="str">
        <f>IF(A114&lt;&gt;"",_xlfn.CONCAT("{",IF(ISERROR(FIND(",",A114))=FALSE,LEFT(A114,FIND(",",A114)-1),A114),", ",C114," #",H114,"}"),"")</f>
        <v>{Pigoli, 2024 #10884}</v>
      </c>
      <c r="N114" s="4" t="s">
        <v>945</v>
      </c>
      <c r="O114" s="15" t="str">
        <f>IF(J114="Yes",IF(P114&lt;&gt;"",HYPERLINK(_xlfn.CONCAT(VLOOKUP(P114,AE:AF,2,FALSE),"\",IF(ISERROR(FIND(",",A114))=FALSE,LEFT(A114,FIND(",",A114)-1),A114),"-",C114,"-",H114,".pdf"),"PDF"),""),"")</f>
        <v>PDF</v>
      </c>
      <c r="P114" s="8" t="s">
        <v>223</v>
      </c>
      <c r="Q114" s="3" t="s">
        <v>13</v>
      </c>
      <c r="R114" s="71" t="s">
        <v>239</v>
      </c>
      <c r="S114" s="4" t="s">
        <v>970</v>
      </c>
      <c r="T114" s="15" t="str">
        <f>IF(J114="Yes",IF(U114&lt;&gt;"",HYPERLINK(_xlfn.CONCAT(VLOOKUP(U114,AE:AF,2,FALSE),"\",IF(ISERROR(FIND(",",A114))=FALSE,LEFT(A114,FIND(",",A114)-1),A114),"-",C114,"-",H114,".pdf"),"PDF"),""),"")</f>
        <v>PDF</v>
      </c>
      <c r="U114" s="8" t="s">
        <v>247</v>
      </c>
      <c r="V114" s="3" t="s">
        <v>13</v>
      </c>
      <c r="W114" s="3" t="s">
        <v>239</v>
      </c>
      <c r="Y114" s="84" t="str">
        <f>IF(J114="Yes",IF(Q114="","",IF(Q114="Include",IF(V114="","Include",IF(V114="Exclude","Consensus required",IF(V114="Include","Include","Check required"))),IF(Q114="Exclude",IF(V114="","Check required",IF(V114="Exclude","Exclude",IF(V114="Include","Consensus required","Check required"))),"Check required"))),IF(L114="","","Find PDF"))</f>
        <v>Exclude</v>
      </c>
      <c r="Z114" s="26" t="str">
        <f>IF(Y114="Exclude",R114,"")</f>
        <v>1. No relevant outcomes</v>
      </c>
    </row>
    <row r="115" spans="1:26" x14ac:dyDescent="0.25">
      <c r="A115" s="21" t="s">
        <v>821</v>
      </c>
      <c r="B115" s="22" t="s">
        <v>822</v>
      </c>
      <c r="C115" s="22">
        <v>2022</v>
      </c>
      <c r="D115" s="22" t="s">
        <v>823</v>
      </c>
      <c r="E115" s="22">
        <v>184</v>
      </c>
      <c r="G115" s="22">
        <v>106420</v>
      </c>
      <c r="H115" s="22">
        <v>10908</v>
      </c>
      <c r="I115" s="22" t="s">
        <v>824</v>
      </c>
      <c r="J115" s="9" t="s">
        <v>468</v>
      </c>
      <c r="K115" s="15" t="str">
        <f>IF(LEFT(I115,2)="10",HYPERLINK(_xlfn.CONCAT("https://doi.org/",I115),"Link"),IF(I115="","",HYPERLINK(I115,"Link")))</f>
        <v>Link</v>
      </c>
      <c r="L115" s="16" t="str">
        <f>IF(A115&lt;&gt;"",IF(J115="No",_xlfn.CONCAT(IF(ISERROR(FIND(",",A115))=FALSE,LEFT(A115,FIND(",",A115)-1),A115),"-",C115,"-",H115),""),"")</f>
        <v/>
      </c>
      <c r="M115" s="24" t="str">
        <f>IF(A115&lt;&gt;"",_xlfn.CONCAT("{",IF(ISERROR(FIND(",",A115))=FALSE,LEFT(A115,FIND(",",A115)-1),A115),", ",C115," #",H115,"}"),"")</f>
        <v>{Qi, 2022 #10908}</v>
      </c>
      <c r="N115" s="4" t="s">
        <v>945</v>
      </c>
      <c r="O115" s="15" t="str">
        <f>IF(J115="Yes",IF(P115&lt;&gt;"",HYPERLINK(_xlfn.CONCAT(VLOOKUP(P115,AE:AF,2,FALSE),"\",IF(ISERROR(FIND(",",A115))=FALSE,LEFT(A115,FIND(",",A115)-1),A115),"-",C115,"-",H115,".pdf"),"PDF"),""),"")</f>
        <v>PDF</v>
      </c>
      <c r="P115" s="8" t="s">
        <v>223</v>
      </c>
      <c r="Q115" s="3" t="s">
        <v>13</v>
      </c>
      <c r="R115" s="71" t="s">
        <v>239</v>
      </c>
      <c r="S115" s="4" t="s">
        <v>1041</v>
      </c>
      <c r="T115" s="15" t="str">
        <f>IF(J115="Yes",IF(U115&lt;&gt;"",HYPERLINK(_xlfn.CONCAT(VLOOKUP(U115,AE:AF,2,FALSE),"\",IF(ISERROR(FIND(",",A115))=FALSE,LEFT(A115,FIND(",",A115)-1),A115),"-",C115,"-",H115,".pdf"),"PDF"),""),"")</f>
        <v>PDF</v>
      </c>
      <c r="U115" s="8" t="s">
        <v>247</v>
      </c>
      <c r="V115" s="3" t="s">
        <v>13</v>
      </c>
      <c r="W115" s="3" t="s">
        <v>239</v>
      </c>
      <c r="Y115" s="84" t="str">
        <f>IF(J115="Yes",IF(Q115="","",IF(Q115="Include",IF(V115="","Include",IF(V115="Exclude","Consensus required",IF(V115="Include","Include","Check required"))),IF(Q115="Exclude",IF(V115="","Check required",IF(V115="Exclude","Exclude",IF(V115="Include","Consensus required","Check required"))),"Check required"))),IF(L115="","","Find PDF"))</f>
        <v>Exclude</v>
      </c>
      <c r="Z115" s="26" t="str">
        <f>IF(Y115="Exclude",R115,"")</f>
        <v>1. No relevant outcomes</v>
      </c>
    </row>
    <row r="116" spans="1:26" x14ac:dyDescent="0.25">
      <c r="A116" s="21" t="s">
        <v>825</v>
      </c>
      <c r="B116" s="22" t="s">
        <v>826</v>
      </c>
      <c r="C116" s="22">
        <v>2024</v>
      </c>
      <c r="H116" s="22">
        <v>10878</v>
      </c>
      <c r="I116" s="22" t="s">
        <v>827</v>
      </c>
      <c r="J116" s="9" t="s">
        <v>468</v>
      </c>
      <c r="K116" s="15" t="str">
        <f>IF(LEFT(I116,2)="10",HYPERLINK(_xlfn.CONCAT("https://doi.org/",I116),"Link"),IF(I116="","",HYPERLINK(I116,"Link")))</f>
        <v>Link</v>
      </c>
      <c r="L116" s="16" t="str">
        <f>IF(A116&lt;&gt;"",IF(J116="No",_xlfn.CONCAT(IF(ISERROR(FIND(",",A116))=FALSE,LEFT(A116,FIND(",",A116)-1),A116),"-",C116,"-",H116),""),"")</f>
        <v/>
      </c>
      <c r="M116" s="24" t="str">
        <f>IF(A116&lt;&gt;"",_xlfn.CONCAT("{",IF(ISERROR(FIND(",",A116))=FALSE,LEFT(A116,FIND(",",A116)-1),A116),", ",C116," #",H116,"}"),"")</f>
        <v>{Raja, 2024 #10878}</v>
      </c>
      <c r="N116" s="4" t="s">
        <v>945</v>
      </c>
      <c r="O116" s="15" t="str">
        <f>IF(J116="Yes",IF(P116&lt;&gt;"",HYPERLINK(_xlfn.CONCAT(VLOOKUP(P116,AE:AF,2,FALSE),"\",IF(ISERROR(FIND(",",A116))=FALSE,LEFT(A116,FIND(",",A116)-1),A116),"-",C116,"-",H116,".pdf"),"PDF"),""),"")</f>
        <v>PDF</v>
      </c>
      <c r="P116" s="8" t="s">
        <v>223</v>
      </c>
      <c r="Q116" s="3" t="s">
        <v>13</v>
      </c>
      <c r="R116" s="71" t="s">
        <v>243</v>
      </c>
      <c r="S116" s="4" t="s">
        <v>1042</v>
      </c>
      <c r="T116" s="15" t="str">
        <f>IF(J116="Yes",IF(U116&lt;&gt;"",HYPERLINK(_xlfn.CONCAT(VLOOKUP(U116,AE:AF,2,FALSE),"\",IF(ISERROR(FIND(",",A116))=FALSE,LEFT(A116,FIND(",",A116)-1),A116),"-",C116,"-",H116,".pdf"),"PDF"),""),"")</f>
        <v>PDF</v>
      </c>
      <c r="U116" s="8" t="s">
        <v>247</v>
      </c>
      <c r="V116" s="3" t="s">
        <v>13</v>
      </c>
      <c r="W116" s="71" t="s">
        <v>243</v>
      </c>
      <c r="Y116" s="84" t="str">
        <f>IF(J116="Yes",IF(Q116="","",IF(Q116="Include",IF(V116="","Include",IF(V116="Exclude","Consensus required",IF(V116="Include","Include","Check required"))),IF(Q116="Exclude",IF(V116="","Check required",IF(V116="Exclude","Exclude",IF(V116="Include","Consensus required","Check required"))),"Check required"))),IF(L116="","","Find PDF"))</f>
        <v>Exclude</v>
      </c>
      <c r="Z116" s="26" t="str">
        <f>IF(Y116="Exclude",R116,"")</f>
        <v>5. Wrong study design</v>
      </c>
    </row>
    <row r="117" spans="1:26" x14ac:dyDescent="0.25">
      <c r="A117" s="21" t="s">
        <v>417</v>
      </c>
      <c r="B117" s="22" t="s">
        <v>418</v>
      </c>
      <c r="C117" s="22">
        <v>2022</v>
      </c>
      <c r="D117" s="22" t="s">
        <v>419</v>
      </c>
      <c r="E117" s="22">
        <v>11</v>
      </c>
      <c r="F117" s="22">
        <v>1</v>
      </c>
      <c r="G117" s="22">
        <v>34</v>
      </c>
      <c r="H117" s="22">
        <v>10961</v>
      </c>
      <c r="I117" s="22" t="s">
        <v>420</v>
      </c>
      <c r="J117" s="9" t="s">
        <v>468</v>
      </c>
      <c r="K117" s="15" t="str">
        <f>IF(LEFT(I117,2)="10",HYPERLINK(_xlfn.CONCAT("https://doi.org/",I117),"Link"),IF(I117="","",HYPERLINK(I117,"Link")))</f>
        <v>Link</v>
      </c>
      <c r="L117" s="16" t="str">
        <f>IF(A117&lt;&gt;"",IF(J117="No",_xlfn.CONCAT(IF(ISERROR(FIND(",",A117))=FALSE,LEFT(A117,FIND(",",A117)-1),A117),"-",C117,"-",H117),""),"")</f>
        <v/>
      </c>
      <c r="M117" s="24" t="str">
        <f>IF(A117&lt;&gt;"",_xlfn.CONCAT("{",IF(ISERROR(FIND(",",A117))=FALSE,LEFT(A117,FIND(",",A117)-1),A117),", ",C117," #",H117,"}"),"")</f>
        <v>{Ren, 2022 #10961}</v>
      </c>
      <c r="N117" s="4" t="s">
        <v>945</v>
      </c>
      <c r="O117" s="15" t="str">
        <f>IF(J117="Yes",IF(P117&lt;&gt;"",HYPERLINK(_xlfn.CONCAT(VLOOKUP(P117,AE:AF,2,FALSE),"\",IF(ISERROR(FIND(",",A117))=FALSE,LEFT(A117,FIND(",",A117)-1),A117),"-",C117,"-",H117,".pdf"),"PDF"),""),"")</f>
        <v>PDF</v>
      </c>
      <c r="P117" s="8" t="s">
        <v>223</v>
      </c>
      <c r="Q117" s="3" t="s">
        <v>13</v>
      </c>
      <c r="R117" s="71" t="s">
        <v>239</v>
      </c>
      <c r="S117" s="4" t="s">
        <v>1043</v>
      </c>
      <c r="T117" s="15" t="str">
        <f>IF(J117="Yes",IF(U117&lt;&gt;"",HYPERLINK(_xlfn.CONCAT(VLOOKUP(U117,AE:AF,2,FALSE),"\",IF(ISERROR(FIND(",",A117))=FALSE,LEFT(A117,FIND(",",A117)-1),A117),"-",C117,"-",H117,".pdf"),"PDF"),""),"")</f>
        <v>PDF</v>
      </c>
      <c r="U117" s="8" t="s">
        <v>247</v>
      </c>
      <c r="V117" s="3" t="s">
        <v>13</v>
      </c>
      <c r="W117" s="3" t="s">
        <v>239</v>
      </c>
      <c r="Y117" s="84" t="str">
        <f>IF(J117="Yes",IF(Q117="","",IF(Q117="Include",IF(V117="","Include",IF(V117="Exclude","Consensus required",IF(V117="Include","Include","Check required"))),IF(Q117="Exclude",IF(V117="","Check required",IF(V117="Exclude","Exclude",IF(V117="Include","Consensus required","Check required"))),"Check required"))),IF(L117="","","Find PDF"))</f>
        <v>Exclude</v>
      </c>
      <c r="Z117" s="26" t="str">
        <f>IF(Y117="Exclude",R117,"")</f>
        <v>1. No relevant outcomes</v>
      </c>
    </row>
    <row r="118" spans="1:26" x14ac:dyDescent="0.25">
      <c r="A118" s="21" t="s">
        <v>828</v>
      </c>
      <c r="B118" s="22" t="s">
        <v>829</v>
      </c>
      <c r="C118" s="22">
        <v>2022</v>
      </c>
      <c r="D118" s="22" t="s">
        <v>638</v>
      </c>
      <c r="E118" s="22">
        <v>28</v>
      </c>
      <c r="F118" s="22">
        <v>2</v>
      </c>
      <c r="G118" s="22" t="s">
        <v>830</v>
      </c>
      <c r="H118" s="22">
        <v>10987</v>
      </c>
      <c r="I118" s="22" t="s">
        <v>831</v>
      </c>
      <c r="J118" s="9" t="s">
        <v>468</v>
      </c>
      <c r="K118" s="15" t="str">
        <f>IF(LEFT(I118,2)="10",HYPERLINK(_xlfn.CONCAT("https://doi.org/",I118),"Link"),IF(I118="","",HYPERLINK(I118,"Link")))</f>
        <v>Link</v>
      </c>
      <c r="L118" s="16" t="str">
        <f>IF(A118&lt;&gt;"",IF(J118="No",_xlfn.CONCAT(IF(ISERROR(FIND(",",A118))=FALSE,LEFT(A118,FIND(",",A118)-1),A118),"-",C118,"-",H118),""),"")</f>
        <v/>
      </c>
      <c r="M118" s="24" t="str">
        <f>IF(A118&lt;&gt;"",_xlfn.CONCAT("{",IF(ISERROR(FIND(",",A118))=FALSE,LEFT(A118,FIND(",",A118)-1),A118),", ",C118," #",H118,"}"),"")</f>
        <v>{Robb, 2022 #10987}</v>
      </c>
      <c r="N118" s="4" t="s">
        <v>945</v>
      </c>
      <c r="O118" s="15" t="str">
        <f>IF(J118="Yes",IF(P118&lt;&gt;"",HYPERLINK(_xlfn.CONCAT(VLOOKUP(P118,AE:AF,2,FALSE),"\",IF(ISERROR(FIND(",",A118))=FALSE,LEFT(A118,FIND(",",A118)-1),A118),"-",C118,"-",H118,".pdf"),"PDF"),""),"")</f>
        <v>PDF</v>
      </c>
      <c r="P118" s="8" t="s">
        <v>223</v>
      </c>
      <c r="Q118" s="3" t="s">
        <v>13</v>
      </c>
      <c r="R118" s="71" t="s">
        <v>239</v>
      </c>
      <c r="S118" s="4" t="s">
        <v>1044</v>
      </c>
      <c r="T118" s="15" t="str">
        <f>IF(J118="Yes",IF(U118&lt;&gt;"",HYPERLINK(_xlfn.CONCAT(VLOOKUP(U118,AE:AF,2,FALSE),"\",IF(ISERROR(FIND(",",A118))=FALSE,LEFT(A118,FIND(",",A118)-1),A118),"-",C118,"-",H118,".pdf"),"PDF"),""),"")</f>
        <v>PDF</v>
      </c>
      <c r="U118" s="8" t="s">
        <v>247</v>
      </c>
      <c r="V118" s="3" t="s">
        <v>13</v>
      </c>
      <c r="W118" s="3" t="s">
        <v>239</v>
      </c>
      <c r="Y118" s="84" t="str">
        <f>IF(J118="Yes",IF(Q118="","",IF(Q118="Include",IF(V118="","Include",IF(V118="Exclude","Consensus required",IF(V118="Include","Include","Check required"))),IF(Q118="Exclude",IF(V118="","Check required",IF(V118="Exclude","Exclude",IF(V118="Include","Consensus required","Check required"))),"Check required"))),IF(L118="","","Find PDF"))</f>
        <v>Exclude</v>
      </c>
      <c r="Z118" s="26" t="str">
        <f>IF(Y118="Exclude",R118,"")</f>
        <v>1. No relevant outcomes</v>
      </c>
    </row>
    <row r="119" spans="1:26" x14ac:dyDescent="0.25">
      <c r="A119" s="21" t="s">
        <v>832</v>
      </c>
      <c r="B119" s="22" t="s">
        <v>833</v>
      </c>
      <c r="C119" s="22">
        <v>2023</v>
      </c>
      <c r="D119" s="22" t="s">
        <v>490</v>
      </c>
      <c r="E119" s="22">
        <v>25</v>
      </c>
      <c r="G119" s="22" t="s">
        <v>834</v>
      </c>
      <c r="H119" s="22">
        <v>10847</v>
      </c>
      <c r="I119" s="22" t="s">
        <v>835</v>
      </c>
      <c r="J119" s="9" t="s">
        <v>468</v>
      </c>
      <c r="K119" s="15" t="str">
        <f>IF(LEFT(I119,2)="10",HYPERLINK(_xlfn.CONCAT("https://doi.org/",I119),"Link"),IF(I119="","",HYPERLINK(I119,"Link")))</f>
        <v>Link</v>
      </c>
      <c r="L119" s="16" t="str">
        <f>IF(A119&lt;&gt;"",IF(J119="No",_xlfn.CONCAT(IF(ISERROR(FIND(",",A119))=FALSE,LEFT(A119,FIND(",",A119)-1),A119),"-",C119,"-",H119),""),"")</f>
        <v/>
      </c>
      <c r="M119" s="24" t="str">
        <f>IF(A119&lt;&gt;"",_xlfn.CONCAT("{",IF(ISERROR(FIND(",",A119))=FALSE,LEFT(A119,FIND(",",A119)-1),A119),", ",C119," #",H119,"}"),"")</f>
        <v>{Rocha, 2023 #10847}</v>
      </c>
      <c r="N119" s="4" t="s">
        <v>945</v>
      </c>
      <c r="O119" s="15" t="str">
        <f>IF(J119="Yes",IF(P119&lt;&gt;"",HYPERLINK(_xlfn.CONCAT(VLOOKUP(P119,AE:AF,2,FALSE),"\",IF(ISERROR(FIND(",",A119))=FALSE,LEFT(A119,FIND(",",A119)-1),A119),"-",C119,"-",H119,".pdf"),"PDF"),""),"")</f>
        <v>PDF</v>
      </c>
      <c r="P119" s="8" t="s">
        <v>223</v>
      </c>
      <c r="Q119" s="3" t="s">
        <v>13</v>
      </c>
      <c r="R119" s="71" t="s">
        <v>239</v>
      </c>
      <c r="S119" s="4" t="s">
        <v>1045</v>
      </c>
      <c r="T119" s="15" t="str">
        <f>IF(J119="Yes",IF(U119&lt;&gt;"",HYPERLINK(_xlfn.CONCAT(VLOOKUP(U119,AE:AF,2,FALSE),"\",IF(ISERROR(FIND(",",A119))=FALSE,LEFT(A119,FIND(",",A119)-1),A119),"-",C119,"-",H119,".pdf"),"PDF"),""),"")</f>
        <v>PDF</v>
      </c>
      <c r="U119" s="8" t="s">
        <v>247</v>
      </c>
      <c r="V119" s="3" t="s">
        <v>13</v>
      </c>
      <c r="W119" s="3" t="s">
        <v>239</v>
      </c>
      <c r="Y119" s="84" t="str">
        <f>IF(J119="Yes",IF(Q119="","",IF(Q119="Include",IF(V119="","Include",IF(V119="Exclude","Consensus required",IF(V119="Include","Include","Check required"))),IF(Q119="Exclude",IF(V119="","Check required",IF(V119="Exclude","Exclude",IF(V119="Include","Consensus required","Check required"))),"Check required"))),IF(L119="","","Find PDF"))</f>
        <v>Exclude</v>
      </c>
      <c r="Z119" s="26" t="str">
        <f>IF(Y119="Exclude",R119,"")</f>
        <v>1. No relevant outcomes</v>
      </c>
    </row>
    <row r="120" spans="1:26" x14ac:dyDescent="0.25">
      <c r="A120" s="21" t="s">
        <v>836</v>
      </c>
      <c r="B120" s="22" t="s">
        <v>837</v>
      </c>
      <c r="C120" s="22">
        <v>2023</v>
      </c>
      <c r="D120" s="22" t="s">
        <v>838</v>
      </c>
      <c r="E120" s="22">
        <v>10</v>
      </c>
      <c r="F120" s="22">
        <v>7</v>
      </c>
      <c r="H120" s="22">
        <v>10919</v>
      </c>
      <c r="I120" s="22" t="s">
        <v>839</v>
      </c>
      <c r="J120" s="9" t="s">
        <v>468</v>
      </c>
      <c r="K120" s="15" t="str">
        <f>IF(LEFT(I120,2)="10",HYPERLINK(_xlfn.CONCAT("https://doi.org/",I120),"Link"),IF(I120="","",HYPERLINK(I120,"Link")))</f>
        <v>Link</v>
      </c>
      <c r="L120" s="16" t="str">
        <f>IF(A120&lt;&gt;"",IF(J120="No",_xlfn.CONCAT(IF(ISERROR(FIND(",",A120))=FALSE,LEFT(A120,FIND(",",A120)-1),A120),"-",C120,"-",H120),""),"")</f>
        <v/>
      </c>
      <c r="M120" s="24" t="str">
        <f>IF(A120&lt;&gt;"",_xlfn.CONCAT("{",IF(ISERROR(FIND(",",A120))=FALSE,LEFT(A120,FIND(",",A120)-1),A120),", ",C120," #",H120,"}"),"")</f>
        <v>{Rodrigues, 2023 #10919}</v>
      </c>
      <c r="N120" s="4" t="s">
        <v>945</v>
      </c>
      <c r="O120" s="15" t="str">
        <f>IF(J120="Yes",IF(P120&lt;&gt;"",HYPERLINK(_xlfn.CONCAT(VLOOKUP(P120,AE:AF,2,FALSE),"\",IF(ISERROR(FIND(",",A120))=FALSE,LEFT(A120,FIND(",",A120)-1),A120),"-",C120,"-",H120,".pdf"),"PDF"),""),"")</f>
        <v>PDF</v>
      </c>
      <c r="P120" s="8" t="s">
        <v>223</v>
      </c>
      <c r="Q120" s="3" t="s">
        <v>13</v>
      </c>
      <c r="R120" s="71" t="s">
        <v>243</v>
      </c>
      <c r="S120" s="4" t="s">
        <v>994</v>
      </c>
      <c r="T120" s="15" t="str">
        <f>IF(J120="Yes",IF(U120&lt;&gt;"",HYPERLINK(_xlfn.CONCAT(VLOOKUP(U120,AE:AF,2,FALSE),"\",IF(ISERROR(FIND(",",A120))=FALSE,LEFT(A120,FIND(",",A120)-1),A120),"-",C120,"-",H120,".pdf"),"PDF"),""),"")</f>
        <v>PDF</v>
      </c>
      <c r="U120" s="8" t="s">
        <v>247</v>
      </c>
      <c r="V120" s="3" t="s">
        <v>13</v>
      </c>
      <c r="W120" s="71" t="s">
        <v>243</v>
      </c>
      <c r="Y120" s="84" t="str">
        <f>IF(J120="Yes",IF(Q120="","",IF(Q120="Include",IF(V120="","Include",IF(V120="Exclude","Consensus required",IF(V120="Include","Include","Check required"))),IF(Q120="Exclude",IF(V120="","Check required",IF(V120="Exclude","Exclude",IF(V120="Include","Consensus required","Check required"))),"Check required"))),IF(L120="","","Find PDF"))</f>
        <v>Exclude</v>
      </c>
      <c r="Z120" s="26" t="str">
        <f>IF(Y120="Exclude",R120,"")</f>
        <v>5. Wrong study design</v>
      </c>
    </row>
    <row r="121" spans="1:26" x14ac:dyDescent="0.25">
      <c r="A121" s="21" t="s">
        <v>840</v>
      </c>
      <c r="B121" s="22" t="s">
        <v>841</v>
      </c>
      <c r="C121" s="22">
        <v>2025</v>
      </c>
      <c r="D121" s="22" t="s">
        <v>655</v>
      </c>
      <c r="E121" s="22">
        <v>327</v>
      </c>
      <c r="G121" s="22" t="s">
        <v>842</v>
      </c>
      <c r="H121" s="22">
        <v>10966</v>
      </c>
      <c r="I121" s="22" t="s">
        <v>843</v>
      </c>
      <c r="J121" s="9" t="s">
        <v>468</v>
      </c>
      <c r="K121" s="15" t="str">
        <f>IF(LEFT(I121,2)="10",HYPERLINK(_xlfn.CONCAT("https://doi.org/",I121),"Link"),IF(I121="","",HYPERLINK(I121,"Link")))</f>
        <v>Link</v>
      </c>
      <c r="L121" s="16" t="str">
        <f>IF(A121&lt;&gt;"",IF(J121="No",_xlfn.CONCAT(IF(ISERROR(FIND(",",A121))=FALSE,LEFT(A121,FIND(",",A121)-1),A121),"-",C121,"-",H121),""),"")</f>
        <v/>
      </c>
      <c r="M121" s="24" t="str">
        <f>IF(A121&lt;&gt;"",_xlfn.CONCAT("{",IF(ISERROR(FIND(",",A121))=FALSE,LEFT(A121,FIND(",",A121)-1),A121),", ",C121," #",H121,"}"),"")</f>
        <v>{Saab, 2025 #10966}</v>
      </c>
      <c r="N121" s="4" t="s">
        <v>945</v>
      </c>
      <c r="O121" s="15" t="str">
        <f>IF(J121="Yes",IF(P121&lt;&gt;"",HYPERLINK(_xlfn.CONCAT(VLOOKUP(P121,AE:AF,2,FALSE),"\",IF(ISERROR(FIND(",",A121))=FALSE,LEFT(A121,FIND(",",A121)-1),A121),"-",C121,"-",H121,".pdf"),"PDF"),""),"")</f>
        <v>PDF</v>
      </c>
      <c r="P121" s="8" t="s">
        <v>223</v>
      </c>
      <c r="Q121" s="3" t="s">
        <v>13</v>
      </c>
      <c r="R121" s="71" t="s">
        <v>239</v>
      </c>
      <c r="S121" s="4" t="s">
        <v>1046</v>
      </c>
      <c r="T121" s="15" t="str">
        <f>IF(J121="Yes",IF(U121&lt;&gt;"",HYPERLINK(_xlfn.CONCAT(VLOOKUP(U121,AE:AF,2,FALSE),"\",IF(ISERROR(FIND(",",A121))=FALSE,LEFT(A121,FIND(",",A121)-1),A121),"-",C121,"-",H121,".pdf"),"PDF"),""),"")</f>
        <v>PDF</v>
      </c>
      <c r="U121" s="8" t="s">
        <v>247</v>
      </c>
      <c r="V121" s="3" t="s">
        <v>13</v>
      </c>
      <c r="W121" s="3" t="s">
        <v>239</v>
      </c>
      <c r="Y121" s="84" t="str">
        <f>IF(J121="Yes",IF(Q121="","",IF(Q121="Include",IF(V121="","Include",IF(V121="Exclude","Consensus required",IF(V121="Include","Include","Check required"))),IF(Q121="Exclude",IF(V121="","Check required",IF(V121="Exclude","Exclude",IF(V121="Include","Consensus required","Check required"))),"Check required"))),IF(L121="","","Find PDF"))</f>
        <v>Exclude</v>
      </c>
      <c r="Z121" s="26" t="str">
        <f>IF(Y121="Exclude",R121,"")</f>
        <v>1. No relevant outcomes</v>
      </c>
    </row>
    <row r="122" spans="1:26" x14ac:dyDescent="0.25">
      <c r="A122" s="21" t="s">
        <v>844</v>
      </c>
      <c r="B122" s="22" t="s">
        <v>845</v>
      </c>
      <c r="C122" s="22">
        <v>2025</v>
      </c>
      <c r="H122" s="22">
        <v>10954</v>
      </c>
      <c r="I122" s="22" t="s">
        <v>846</v>
      </c>
      <c r="J122" s="9" t="s">
        <v>468</v>
      </c>
      <c r="K122" s="15" t="str">
        <f>IF(LEFT(I122,2)="10",HYPERLINK(_xlfn.CONCAT("https://doi.org/",I122),"Link"),IF(I122="","",HYPERLINK(I122,"Link")))</f>
        <v>Link</v>
      </c>
      <c r="L122" s="16" t="str">
        <f>IF(A122&lt;&gt;"",IF(J122="No",_xlfn.CONCAT(IF(ISERROR(FIND(",",A122))=FALSE,LEFT(A122,FIND(",",A122)-1),A122),"-",C122,"-",H122),""),"")</f>
        <v/>
      </c>
      <c r="M122" s="24" t="str">
        <f>IF(A122&lt;&gt;"",_xlfn.CONCAT("{",IF(ISERROR(FIND(",",A122))=FALSE,LEFT(A122,FIND(",",A122)-1),A122),", ",C122," #",H122,"}"),"")</f>
        <v>{Sabitha, 2025 #10954}</v>
      </c>
      <c r="N122" s="4" t="s">
        <v>945</v>
      </c>
      <c r="O122" s="15" t="str">
        <f>IF(J122="Yes",IF(P122&lt;&gt;"",HYPERLINK(_xlfn.CONCAT(VLOOKUP(P122,AE:AF,2,FALSE),"\",IF(ISERROR(FIND(",",A122))=FALSE,LEFT(A122,FIND(",",A122)-1),A122),"-",C122,"-",H122,".pdf"),"PDF"),""),"")</f>
        <v>PDF</v>
      </c>
      <c r="P122" s="8" t="s">
        <v>223</v>
      </c>
      <c r="Q122" s="3" t="s">
        <v>13</v>
      </c>
      <c r="R122" s="71" t="s">
        <v>239</v>
      </c>
      <c r="S122" s="4" t="s">
        <v>955</v>
      </c>
      <c r="T122" s="15" t="str">
        <f>IF(J122="Yes",IF(U122&lt;&gt;"",HYPERLINK(_xlfn.CONCAT(VLOOKUP(U122,AE:AF,2,FALSE),"\",IF(ISERROR(FIND(",",A122))=FALSE,LEFT(A122,FIND(",",A122)-1),A122),"-",C122,"-",H122,".pdf"),"PDF"),""),"")</f>
        <v>PDF</v>
      </c>
      <c r="U122" s="8" t="s">
        <v>247</v>
      </c>
      <c r="V122" s="3" t="s">
        <v>13</v>
      </c>
      <c r="W122" s="3" t="s">
        <v>239</v>
      </c>
      <c r="Y122" s="84" t="str">
        <f>IF(J122="Yes",IF(Q122="","",IF(Q122="Include",IF(V122="","Include",IF(V122="Exclude","Consensus required",IF(V122="Include","Include","Check required"))),IF(Q122="Exclude",IF(V122="","Check required",IF(V122="Exclude","Exclude",IF(V122="Include","Consensus required","Check required"))),"Check required"))),IF(L122="","","Find PDF"))</f>
        <v>Exclude</v>
      </c>
      <c r="Z122" s="26" t="str">
        <f>IF(Y122="Exclude",R122,"")</f>
        <v>1. No relevant outcomes</v>
      </c>
    </row>
    <row r="123" spans="1:26" x14ac:dyDescent="0.25">
      <c r="A123" s="21" t="s">
        <v>847</v>
      </c>
      <c r="B123" s="22" t="s">
        <v>848</v>
      </c>
      <c r="C123" s="22">
        <v>2023</v>
      </c>
      <c r="D123" s="22" t="s">
        <v>753</v>
      </c>
      <c r="E123" s="22">
        <v>10</v>
      </c>
      <c r="F123" s="22" t="s">
        <v>849</v>
      </c>
      <c r="G123" s="22" t="s">
        <v>850</v>
      </c>
      <c r="H123" s="22">
        <v>10842</v>
      </c>
      <c r="I123" s="22" t="s">
        <v>851</v>
      </c>
      <c r="J123" s="9" t="s">
        <v>468</v>
      </c>
      <c r="K123" s="15" t="str">
        <f>IF(LEFT(I123,2)="10",HYPERLINK(_xlfn.CONCAT("https://doi.org/",I123),"Link"),IF(I123="","",HYPERLINK(I123,"Link")))</f>
        <v>Link</v>
      </c>
      <c r="L123" s="16" t="str">
        <f>IF(A123&lt;&gt;"",IF(J123="No",_xlfn.CONCAT(IF(ISERROR(FIND(",",A123))=FALSE,LEFT(A123,FIND(",",A123)-1),A123),"-",C123,"-",H123),""),"")</f>
        <v/>
      </c>
      <c r="M123" s="24" t="str">
        <f>IF(A123&lt;&gt;"",_xlfn.CONCAT("{",IF(ISERROR(FIND(",",A123))=FALSE,LEFT(A123,FIND(",",A123)-1),A123),", ",C123," #",H123,"}"),"")</f>
        <v>{Saldana, 2023 #10842}</v>
      </c>
      <c r="N123" s="4" t="s">
        <v>945</v>
      </c>
      <c r="O123" s="15" t="str">
        <f>IF(J123="Yes",IF(P123&lt;&gt;"",HYPERLINK(_xlfn.CONCAT(VLOOKUP(P123,AE:AF,2,FALSE),"\",IF(ISERROR(FIND(",",A123))=FALSE,LEFT(A123,FIND(",",A123)-1),A123),"-",C123,"-",H123,".pdf"),"PDF"),""),"")</f>
        <v>PDF</v>
      </c>
      <c r="P123" s="8" t="s">
        <v>223</v>
      </c>
      <c r="Q123" s="3" t="s">
        <v>13</v>
      </c>
      <c r="R123" s="71" t="s">
        <v>243</v>
      </c>
      <c r="S123" s="4" t="s">
        <v>1047</v>
      </c>
      <c r="T123" s="15" t="str">
        <f>IF(J123="Yes",IF(U123&lt;&gt;"",HYPERLINK(_xlfn.CONCAT(VLOOKUP(U123,AE:AF,2,FALSE),"\",IF(ISERROR(FIND(",",A123))=FALSE,LEFT(A123,FIND(",",A123)-1),A123),"-",C123,"-",H123,".pdf"),"PDF"),""),"")</f>
        <v>PDF</v>
      </c>
      <c r="U123" s="8" t="s">
        <v>247</v>
      </c>
      <c r="V123" s="3" t="s">
        <v>13</v>
      </c>
      <c r="W123" s="71" t="s">
        <v>243</v>
      </c>
      <c r="Y123" s="84" t="str">
        <f>IF(J123="Yes",IF(Q123="","",IF(Q123="Include",IF(V123="","Include",IF(V123="Exclude","Consensus required",IF(V123="Include","Include","Check required"))),IF(Q123="Exclude",IF(V123="","Check required",IF(V123="Exclude","Exclude",IF(V123="Include","Consensus required","Check required"))),"Check required"))),IF(L123="","","Find PDF"))</f>
        <v>Exclude</v>
      </c>
      <c r="Z123" s="26" t="str">
        <f>IF(Y123="Exclude",R123,"")</f>
        <v>5. Wrong study design</v>
      </c>
    </row>
    <row r="124" spans="1:26" x14ac:dyDescent="0.25">
      <c r="A124" s="21" t="s">
        <v>852</v>
      </c>
      <c r="B124" s="22" t="s">
        <v>853</v>
      </c>
      <c r="C124" s="22">
        <v>2025</v>
      </c>
      <c r="D124" s="22" t="s">
        <v>854</v>
      </c>
      <c r="E124" s="22">
        <v>87</v>
      </c>
      <c r="F124" s="22" t="s">
        <v>855</v>
      </c>
      <c r="G124" s="22" t="s">
        <v>856</v>
      </c>
      <c r="H124" s="22">
        <v>10912</v>
      </c>
      <c r="I124" s="22" t="s">
        <v>857</v>
      </c>
      <c r="J124" s="9" t="s">
        <v>468</v>
      </c>
      <c r="K124" s="15" t="str">
        <f>IF(LEFT(I124,2)="10",HYPERLINK(_xlfn.CONCAT("https://doi.org/",I124),"Link"),IF(I124="","",HYPERLINK(I124,"Link")))</f>
        <v>Link</v>
      </c>
      <c r="L124" s="16" t="str">
        <f>IF(A124&lt;&gt;"",IF(J124="No",_xlfn.CONCAT(IF(ISERROR(FIND(",",A124))=FALSE,LEFT(A124,FIND(",",A124)-1),A124),"-",C124,"-",H124),""),"")</f>
        <v/>
      </c>
      <c r="M124" s="24" t="str">
        <f>IF(A124&lt;&gt;"",_xlfn.CONCAT("{",IF(ISERROR(FIND(",",A124))=FALSE,LEFT(A124,FIND(",",A124)-1),A124),", ",C124," #",H124,"}"),"")</f>
        <v>{Scharlach, 2025 #10912}</v>
      </c>
      <c r="N124" s="4" t="s">
        <v>945</v>
      </c>
      <c r="O124" s="15" t="str">
        <f>IF(J124="Yes",IF(P124&lt;&gt;"",HYPERLINK(_xlfn.CONCAT(VLOOKUP(P124,AE:AF,2,FALSE),"\",IF(ISERROR(FIND(",",A124))=FALSE,LEFT(A124,FIND(",",A124)-1),A124),"-",C124,"-",H124,".pdf"),"PDF"),""),"")</f>
        <v>PDF</v>
      </c>
      <c r="P124" s="8" t="s">
        <v>223</v>
      </c>
      <c r="Q124" s="3" t="s">
        <v>13</v>
      </c>
      <c r="R124" s="71" t="s">
        <v>243</v>
      </c>
      <c r="S124" s="107" t="s">
        <v>1048</v>
      </c>
      <c r="T124" s="15" t="str">
        <f>IF(J124="Yes",IF(U124&lt;&gt;"",HYPERLINK(_xlfn.CONCAT(VLOOKUP(U124,AE:AF,2,FALSE),"\",IF(ISERROR(FIND(",",A124))=FALSE,LEFT(A124,FIND(",",A124)-1),A124),"-",C124,"-",H124,".pdf"),"PDF"),""),"")</f>
        <v>PDF</v>
      </c>
      <c r="U124" s="8" t="s">
        <v>247</v>
      </c>
      <c r="V124" s="3" t="s">
        <v>13</v>
      </c>
      <c r="W124" s="71" t="s">
        <v>243</v>
      </c>
      <c r="Y124" s="84" t="str">
        <f>IF(J124="Yes",IF(Q124="","",IF(Q124="Include",IF(V124="","Include",IF(V124="Exclude","Consensus required",IF(V124="Include","Include","Check required"))),IF(Q124="Exclude",IF(V124="","Check required",IF(V124="Exclude","Exclude",IF(V124="Include","Consensus required","Check required"))),"Check required"))),IF(L124="","","Find PDF"))</f>
        <v>Exclude</v>
      </c>
      <c r="Z124" s="26" t="str">
        <f>IF(Y124="Exclude",R124,"")</f>
        <v>5. Wrong study design</v>
      </c>
    </row>
    <row r="125" spans="1:26" x14ac:dyDescent="0.25">
      <c r="A125" s="21" t="s">
        <v>421</v>
      </c>
      <c r="B125" s="22" t="s">
        <v>422</v>
      </c>
      <c r="C125" s="22">
        <v>2025</v>
      </c>
      <c r="D125" s="22" t="s">
        <v>423</v>
      </c>
      <c r="E125" s="22">
        <v>75</v>
      </c>
      <c r="F125" s="22">
        <v>3</v>
      </c>
      <c r="G125" s="22" t="s">
        <v>424</v>
      </c>
      <c r="H125" s="22">
        <v>10955</v>
      </c>
      <c r="I125" s="22" t="s">
        <v>425</v>
      </c>
      <c r="J125" s="9" t="s">
        <v>468</v>
      </c>
      <c r="K125" s="15" t="str">
        <f>IF(LEFT(I125,2)="10",HYPERLINK(_xlfn.CONCAT("https://doi.org/",I125),"Link"),IF(I125="","",HYPERLINK(I125,"Link")))</f>
        <v>Link</v>
      </c>
      <c r="L125" s="16" t="str">
        <f>IF(A125&lt;&gt;"",IF(J125="No",_xlfn.CONCAT(IF(ISERROR(FIND(",",A125))=FALSE,LEFT(A125,FIND(",",A125)-1),A125),"-",C125,"-",H125),""),"")</f>
        <v/>
      </c>
      <c r="M125" s="24" t="str">
        <f>IF(A125&lt;&gt;"",_xlfn.CONCAT("{",IF(ISERROR(FIND(",",A125))=FALSE,LEFT(A125,FIND(",",A125)-1),A125),", ",C125," #",H125,"}"),"")</f>
        <v>{Si, 2025 #10955}</v>
      </c>
      <c r="N125" s="4" t="s">
        <v>945</v>
      </c>
      <c r="O125" s="15" t="str">
        <f>IF(J125="Yes",IF(P125&lt;&gt;"",HYPERLINK(_xlfn.CONCAT(VLOOKUP(P125,AE:AF,2,FALSE),"\",IF(ISERROR(FIND(",",A125))=FALSE,LEFT(A125,FIND(",",A125)-1),A125),"-",C125,"-",H125,".pdf"),"PDF"),""),"")</f>
        <v>PDF</v>
      </c>
      <c r="P125" s="8" t="s">
        <v>223</v>
      </c>
      <c r="Q125" s="3" t="s">
        <v>13</v>
      </c>
      <c r="R125" s="71" t="s">
        <v>239</v>
      </c>
      <c r="S125" s="4" t="s">
        <v>1049</v>
      </c>
      <c r="T125" s="15" t="str">
        <f>IF(J125="Yes",IF(U125&lt;&gt;"",HYPERLINK(_xlfn.CONCAT(VLOOKUP(U125,AE:AF,2,FALSE),"\",IF(ISERROR(FIND(",",A125))=FALSE,LEFT(A125,FIND(",",A125)-1),A125),"-",C125,"-",H125,".pdf"),"PDF"),""),"")</f>
        <v>PDF</v>
      </c>
      <c r="U125" s="8" t="s">
        <v>247</v>
      </c>
      <c r="V125" s="3" t="s">
        <v>13</v>
      </c>
      <c r="W125" s="3" t="s">
        <v>239</v>
      </c>
      <c r="Y125" s="84" t="str">
        <f>IF(J125="Yes",IF(Q125="","",IF(Q125="Include",IF(V125="","Include",IF(V125="Exclude","Consensus required",IF(V125="Include","Include","Check required"))),IF(Q125="Exclude",IF(V125="","Check required",IF(V125="Exclude","Exclude",IF(V125="Include","Consensus required","Check required"))),"Check required"))),IF(L125="","","Find PDF"))</f>
        <v>Exclude</v>
      </c>
      <c r="Z125" s="26" t="str">
        <f>IF(Y125="Exclude",R125,"")</f>
        <v>1. No relevant outcomes</v>
      </c>
    </row>
    <row r="126" spans="1:26" x14ac:dyDescent="0.25">
      <c r="A126" s="21" t="s">
        <v>858</v>
      </c>
      <c r="B126" s="22" t="s">
        <v>859</v>
      </c>
      <c r="C126" s="22">
        <v>2021</v>
      </c>
      <c r="D126" s="22" t="s">
        <v>490</v>
      </c>
      <c r="E126" s="22">
        <v>23</v>
      </c>
      <c r="F126" s="22">
        <v>9</v>
      </c>
      <c r="G126" s="22" t="s">
        <v>860</v>
      </c>
      <c r="H126" s="22">
        <v>10893</v>
      </c>
      <c r="I126" s="22" t="s">
        <v>861</v>
      </c>
      <c r="J126" s="9" t="s">
        <v>468</v>
      </c>
      <c r="K126" s="15" t="str">
        <f>IF(LEFT(I126,2)="10",HYPERLINK(_xlfn.CONCAT("https://doi.org/",I126),"Link"),IF(I126="","",HYPERLINK(I126,"Link")))</f>
        <v>Link</v>
      </c>
      <c r="L126" s="16" t="str">
        <f>IF(A126&lt;&gt;"",IF(J126="No",_xlfn.CONCAT(IF(ISERROR(FIND(",",A126))=FALSE,LEFT(A126,FIND(",",A126)-1),A126),"-",C126,"-",H126),""),"")</f>
        <v/>
      </c>
      <c r="M126" s="24" t="str">
        <f>IF(A126&lt;&gt;"",_xlfn.CONCAT("{",IF(ISERROR(FIND(",",A126))=FALSE,LEFT(A126,FIND(",",A126)-1),A126),", ",C126," #",H126,"}"),"")</f>
        <v>{Siedlikowski, 2021 #10893}</v>
      </c>
      <c r="N126" s="4" t="s">
        <v>945</v>
      </c>
      <c r="O126" s="15" t="str">
        <f>IF(J126="Yes",IF(P126&lt;&gt;"",HYPERLINK(_xlfn.CONCAT(VLOOKUP(P126,AE:AF,2,FALSE),"\",IF(ISERROR(FIND(",",A126))=FALSE,LEFT(A126,FIND(",",A126)-1),A126),"-",C126,"-",H126,".pdf"),"PDF"),""),"")</f>
        <v>PDF</v>
      </c>
      <c r="P126" s="8" t="s">
        <v>223</v>
      </c>
      <c r="Q126" s="3" t="s">
        <v>12</v>
      </c>
      <c r="S126" s="4" t="s">
        <v>1050</v>
      </c>
      <c r="T126" s="15" t="str">
        <f>IF(J126="Yes",IF(U126&lt;&gt;"",HYPERLINK(_xlfn.CONCAT(VLOOKUP(U126,AE:AF,2,FALSE),"\",IF(ISERROR(FIND(",",A126))=FALSE,LEFT(A126,FIND(",",A126)-1),A126),"-",C126,"-",H126,".pdf"),"PDF"),""),"")</f>
        <v>PDF</v>
      </c>
      <c r="U126" s="8" t="s">
        <v>247</v>
      </c>
      <c r="V126" s="3" t="s">
        <v>12</v>
      </c>
      <c r="Y126" s="84" t="str">
        <f>IF(J126="Yes",IF(Q126="","",IF(Q126="Include",IF(V126="","Include",IF(V126="Exclude","Consensus required",IF(V126="Include","Include","Check required"))),IF(Q126="Exclude",IF(V126="","Check required",IF(V126="Exclude","Exclude",IF(V126="Include","Consensus required","Check required"))),"Check required"))),IF(L126="","","Find PDF"))</f>
        <v>Include</v>
      </c>
      <c r="Z126" s="26" t="str">
        <f>IF(Y126="Exclude",R126,"")</f>
        <v/>
      </c>
    </row>
    <row r="127" spans="1:26" x14ac:dyDescent="0.25">
      <c r="A127" s="21" t="s">
        <v>426</v>
      </c>
      <c r="B127" s="22" t="s">
        <v>427</v>
      </c>
      <c r="C127" s="22">
        <v>2024</v>
      </c>
      <c r="D127" s="22" t="s">
        <v>346</v>
      </c>
      <c r="H127" s="22">
        <v>10928</v>
      </c>
      <c r="I127" s="22" t="s">
        <v>428</v>
      </c>
      <c r="J127" s="9" t="s">
        <v>468</v>
      </c>
      <c r="K127" s="15" t="str">
        <f>IF(LEFT(I127,2)="10",HYPERLINK(_xlfn.CONCAT("https://doi.org/",I127),"Link"),IF(I127="","",HYPERLINK(I127,"Link")))</f>
        <v>Link</v>
      </c>
      <c r="L127" s="16" t="str">
        <f>IF(A127&lt;&gt;"",IF(J127="No",_xlfn.CONCAT(IF(ISERROR(FIND(",",A127))=FALSE,LEFT(A127,FIND(",",A127)-1),A127),"-",C127,"-",H127),""),"")</f>
        <v/>
      </c>
      <c r="M127" s="24" t="str">
        <f>IF(A127&lt;&gt;"",_xlfn.CONCAT("{",IF(ISERROR(FIND(",",A127))=FALSE,LEFT(A127,FIND(",",A127)-1),A127),", ",C127," #",H127,"}"),"")</f>
        <v>{Simmons, 2024 #10928}</v>
      </c>
      <c r="N127" s="4" t="s">
        <v>945</v>
      </c>
      <c r="O127" s="15" t="str">
        <f>IF(J127="Yes",IF(P127&lt;&gt;"",HYPERLINK(_xlfn.CONCAT(VLOOKUP(P127,AE:AF,2,FALSE),"\",IF(ISERROR(FIND(",",A127))=FALSE,LEFT(A127,FIND(",",A127)-1),A127),"-",C127,"-",H127,".pdf"),"PDF"),""),"")</f>
        <v>PDF</v>
      </c>
      <c r="P127" s="8" t="s">
        <v>223</v>
      </c>
      <c r="Q127" s="3" t="s">
        <v>13</v>
      </c>
      <c r="R127" s="71" t="s">
        <v>236</v>
      </c>
      <c r="S127" s="4" t="s">
        <v>1052</v>
      </c>
      <c r="T127" s="15" t="str">
        <f>IF(J127="Yes",IF(U127&lt;&gt;"",HYPERLINK(_xlfn.CONCAT(VLOOKUP(U127,AE:AF,2,FALSE),"\",IF(ISERROR(FIND(",",A127))=FALSE,LEFT(A127,FIND(",",A127)-1),A127),"-",C127,"-",H127,".pdf"),"PDF"),""),"")</f>
        <v>PDF</v>
      </c>
      <c r="U127" s="8" t="s">
        <v>247</v>
      </c>
      <c r="V127" s="3" t="s">
        <v>13</v>
      </c>
      <c r="W127" s="3" t="s">
        <v>236</v>
      </c>
      <c r="Y127" s="84" t="str">
        <f>IF(J127="Yes",IF(Q127="","",IF(Q127="Include",IF(V127="","Include",IF(V127="Exclude","Consensus required",IF(V127="Include","Include","Check required"))),IF(Q127="Exclude",IF(V127="","Check required",IF(V127="Exclude","Exclude",IF(V127="Include","Consensus required","Check required"))),"Check required"))),IF(L127="","","Find PDF"))</f>
        <v>Exclude</v>
      </c>
      <c r="Z127" s="26" t="str">
        <f>IF(Y127="Exclude",R127,"")</f>
        <v>0. Duplicate</v>
      </c>
    </row>
    <row r="128" spans="1:26" x14ac:dyDescent="0.25">
      <c r="A128" s="21" t="s">
        <v>426</v>
      </c>
      <c r="B128" s="22" t="s">
        <v>862</v>
      </c>
      <c r="C128" s="22">
        <v>2025</v>
      </c>
      <c r="D128" s="22" t="s">
        <v>863</v>
      </c>
      <c r="E128" s="22">
        <v>51</v>
      </c>
      <c r="F128" s="22">
        <v>3</v>
      </c>
      <c r="G128" s="22" t="s">
        <v>864</v>
      </c>
      <c r="H128" s="22">
        <v>10929</v>
      </c>
      <c r="I128" s="22" t="s">
        <v>865</v>
      </c>
      <c r="J128" s="9" t="s">
        <v>468</v>
      </c>
      <c r="K128" s="15" t="str">
        <f>IF(LEFT(I128,2)="10",HYPERLINK(_xlfn.CONCAT("https://doi.org/",I128),"Link"),IF(I128="","",HYPERLINK(I128,"Link")))</f>
        <v>Link</v>
      </c>
      <c r="L128" s="16" t="str">
        <f>IF(A128&lt;&gt;"",IF(J128="No",_xlfn.CONCAT(IF(ISERROR(FIND(",",A128))=FALSE,LEFT(A128,FIND(",",A128)-1),A128),"-",C128,"-",H128),""),"")</f>
        <v/>
      </c>
      <c r="M128" s="24" t="str">
        <f>IF(A128&lt;&gt;"",_xlfn.CONCAT("{",IF(ISERROR(FIND(",",A128))=FALSE,LEFT(A128,FIND(",",A128)-1),A128),", ",C128," #",H128,"}"),"")</f>
        <v>{Simmons, 2025 #10929}</v>
      </c>
      <c r="N128" s="4" t="s">
        <v>945</v>
      </c>
      <c r="O128" s="15" t="str">
        <f>IF(J128="Yes",IF(P128&lt;&gt;"",HYPERLINK(_xlfn.CONCAT(VLOOKUP(P128,AE:AF,2,FALSE),"\",IF(ISERROR(FIND(",",A128))=FALSE,LEFT(A128,FIND(",",A128)-1),A128),"-",C128,"-",H128,".pdf"),"PDF"),""),"")</f>
        <v>PDF</v>
      </c>
      <c r="P128" s="8" t="s">
        <v>223</v>
      </c>
      <c r="Q128" s="3" t="s">
        <v>12</v>
      </c>
      <c r="S128" s="4" t="s">
        <v>1051</v>
      </c>
      <c r="T128" s="15" t="str">
        <f>IF(J128="Yes",IF(U128&lt;&gt;"",HYPERLINK(_xlfn.CONCAT(VLOOKUP(U128,AE:AF,2,FALSE),"\",IF(ISERROR(FIND(",",A128))=FALSE,LEFT(A128,FIND(",",A128)-1),A128),"-",C128,"-",H128,".pdf"),"PDF"),""),"")</f>
        <v>PDF</v>
      </c>
      <c r="U128" s="8" t="s">
        <v>247</v>
      </c>
      <c r="V128" s="3" t="s">
        <v>12</v>
      </c>
      <c r="Y128" s="84" t="str">
        <f>IF(J128="Yes",IF(Q128="","",IF(Q128="Include",IF(V128="","Include",IF(V128="Exclude","Consensus required",IF(V128="Include","Include","Check required"))),IF(Q128="Exclude",IF(V128="","Check required",IF(V128="Exclude","Exclude",IF(V128="Include","Consensus required","Check required"))),"Check required"))),IF(L128="","","Find PDF"))</f>
        <v>Include</v>
      </c>
      <c r="Z128" s="26" t="str">
        <f>IF(Y128="Exclude",R128,"")</f>
        <v/>
      </c>
    </row>
    <row r="129" spans="1:26" x14ac:dyDescent="0.25">
      <c r="A129" s="21" t="s">
        <v>866</v>
      </c>
      <c r="B129" s="22" t="s">
        <v>867</v>
      </c>
      <c r="C129" s="22">
        <v>2022</v>
      </c>
      <c r="D129" s="22" t="s">
        <v>868</v>
      </c>
      <c r="E129" s="22">
        <v>293</v>
      </c>
      <c r="G129" s="22">
        <v>118584</v>
      </c>
      <c r="H129" s="22">
        <v>10949</v>
      </c>
      <c r="I129" s="22" t="s">
        <v>869</v>
      </c>
      <c r="J129" s="9" t="s">
        <v>468</v>
      </c>
      <c r="K129" s="15" t="str">
        <f>IF(LEFT(I129,2)="10",HYPERLINK(_xlfn.CONCAT("https://doi.org/",I129),"Link"),IF(I129="","",HYPERLINK(I129,"Link")))</f>
        <v>Link</v>
      </c>
      <c r="L129" s="16" t="str">
        <f>IF(A129&lt;&gt;"",IF(J129="No",_xlfn.CONCAT(IF(ISERROR(FIND(",",A129))=FALSE,LEFT(A129,FIND(",",A129)-1),A129),"-",C129,"-",H129),""),"")</f>
        <v/>
      </c>
      <c r="M129" s="24" t="str">
        <f>IF(A129&lt;&gt;"",_xlfn.CONCAT("{",IF(ISERROR(FIND(",",A129))=FALSE,LEFT(A129,FIND(",",A129)-1),A129),", ",C129," #",H129,"}"),"")</f>
        <v>{Singh, 2022 #10949}</v>
      </c>
      <c r="N129" s="4" t="s">
        <v>945</v>
      </c>
      <c r="O129" s="15" t="str">
        <f>IF(J129="Yes",IF(P129&lt;&gt;"",HYPERLINK(_xlfn.CONCAT(VLOOKUP(P129,AE:AF,2,FALSE),"\",IF(ISERROR(FIND(",",A129))=FALSE,LEFT(A129,FIND(",",A129)-1),A129),"-",C129,"-",H129,".pdf"),"PDF"),""),"")</f>
        <v>PDF</v>
      </c>
      <c r="P129" s="8" t="s">
        <v>223</v>
      </c>
      <c r="Q129" s="3" t="s">
        <v>13</v>
      </c>
      <c r="R129" s="71" t="s">
        <v>239</v>
      </c>
      <c r="S129" s="4" t="s">
        <v>1012</v>
      </c>
      <c r="T129" s="15" t="str">
        <f>IF(J129="Yes",IF(U129&lt;&gt;"",HYPERLINK(_xlfn.CONCAT(VLOOKUP(U129,AE:AF,2,FALSE),"\",IF(ISERROR(FIND(",",A129))=FALSE,LEFT(A129,FIND(",",A129)-1),A129),"-",C129,"-",H129,".pdf"),"PDF"),""),"")</f>
        <v>PDF</v>
      </c>
      <c r="U129" s="8" t="s">
        <v>247</v>
      </c>
      <c r="V129" s="3" t="s">
        <v>13</v>
      </c>
      <c r="W129" s="3" t="s">
        <v>239</v>
      </c>
      <c r="Y129" s="84" t="str">
        <f>IF(J129="Yes",IF(Q129="","",IF(Q129="Include",IF(V129="","Include",IF(V129="Exclude","Consensus required",IF(V129="Include","Include","Check required"))),IF(Q129="Exclude",IF(V129="","Check required",IF(V129="Exclude","Exclude",IF(V129="Include","Consensus required","Check required"))),"Check required"))),IF(L129="","","Find PDF"))</f>
        <v>Exclude</v>
      </c>
      <c r="Z129" s="26" t="str">
        <f>IF(Y129="Exclude",R129,"")</f>
        <v>1. No relevant outcomes</v>
      </c>
    </row>
    <row r="130" spans="1:26" x14ac:dyDescent="0.25">
      <c r="A130" s="21" t="s">
        <v>870</v>
      </c>
      <c r="B130" s="22" t="s">
        <v>871</v>
      </c>
      <c r="C130" s="22">
        <v>2024</v>
      </c>
      <c r="D130" s="22" t="s">
        <v>872</v>
      </c>
      <c r="E130" s="22">
        <v>21</v>
      </c>
      <c r="F130" s="22">
        <v>3</v>
      </c>
      <c r="G130" s="22" t="s">
        <v>873</v>
      </c>
      <c r="H130" s="22">
        <v>10846</v>
      </c>
      <c r="I130" s="22" t="s">
        <v>874</v>
      </c>
      <c r="J130" s="9" t="s">
        <v>468</v>
      </c>
      <c r="K130" s="15" t="str">
        <f>IF(LEFT(I130,2)="10",HYPERLINK(_xlfn.CONCAT("https://doi.org/",I130),"Link"),IF(I130="","",HYPERLINK(I130,"Link")))</f>
        <v>Link</v>
      </c>
      <c r="L130" s="16" t="str">
        <f>IF(A130&lt;&gt;"",IF(J130="No",_xlfn.CONCAT(IF(ISERROR(FIND(",",A130))=FALSE,LEFT(A130,FIND(",",A130)-1),A130),"-",C130,"-",H130),""),"")</f>
        <v/>
      </c>
      <c r="M130" s="24" t="str">
        <f>IF(A130&lt;&gt;"",_xlfn.CONCAT("{",IF(ISERROR(FIND(",",A130))=FALSE,LEFT(A130,FIND(",",A130)-1),A130),", ",C130," #",H130,"}"),"")</f>
        <v>{Tan, 2024 #10846}</v>
      </c>
      <c r="N130" s="4" t="s">
        <v>945</v>
      </c>
      <c r="O130" s="15" t="str">
        <f>IF(J130="Yes",IF(P130&lt;&gt;"",HYPERLINK(_xlfn.CONCAT(VLOOKUP(P130,AE:AF,2,FALSE),"\",IF(ISERROR(FIND(",",A130))=FALSE,LEFT(A130,FIND(",",A130)-1),A130),"-",C130,"-",H130,".pdf"),"PDF"),""),"")</f>
        <v>PDF</v>
      </c>
      <c r="P130" s="8" t="s">
        <v>223</v>
      </c>
      <c r="Q130" s="3" t="s">
        <v>12</v>
      </c>
      <c r="S130" s="4" t="s">
        <v>1053</v>
      </c>
      <c r="T130" s="15" t="str">
        <f>IF(J130="Yes",IF(U130&lt;&gt;"",HYPERLINK(_xlfn.CONCAT(VLOOKUP(U130,AE:AF,2,FALSE),"\",IF(ISERROR(FIND(",",A130))=FALSE,LEFT(A130,FIND(",",A130)-1),A130),"-",C130,"-",H130,".pdf"),"PDF"),""),"")</f>
        <v>PDF</v>
      </c>
      <c r="U130" s="8" t="s">
        <v>247</v>
      </c>
      <c r="V130" s="3" t="s">
        <v>12</v>
      </c>
      <c r="Y130" s="84" t="str">
        <f>IF(J130="Yes",IF(Q130="","",IF(Q130="Include",IF(V130="","Include",IF(V130="Exclude","Consensus required",IF(V130="Include","Include","Check required"))),IF(Q130="Exclude",IF(V130="","Check required",IF(V130="Exclude","Exclude",IF(V130="Include","Consensus required","Check required"))),"Check required"))),IF(L130="","","Find PDF"))</f>
        <v>Include</v>
      </c>
      <c r="Z130" s="26" t="str">
        <f>IF(Y130="Exclude",R130,"")</f>
        <v/>
      </c>
    </row>
    <row r="131" spans="1:26" x14ac:dyDescent="0.25">
      <c r="A131" s="21" t="s">
        <v>429</v>
      </c>
      <c r="B131" s="22" t="s">
        <v>430</v>
      </c>
      <c r="C131" s="22">
        <v>2020</v>
      </c>
      <c r="D131" s="22" t="s">
        <v>431</v>
      </c>
      <c r="E131" s="22">
        <v>41</v>
      </c>
      <c r="F131" s="22">
        <v>7</v>
      </c>
      <c r="G131" s="22" t="s">
        <v>432</v>
      </c>
      <c r="H131" s="22">
        <v>10881</v>
      </c>
      <c r="I131" s="22" t="s">
        <v>433</v>
      </c>
      <c r="J131" s="9" t="s">
        <v>468</v>
      </c>
      <c r="K131" s="15" t="str">
        <f>IF(LEFT(I131,2)="10",HYPERLINK(_xlfn.CONCAT("https://doi.org/",I131),"Link"),IF(I131="","",HYPERLINK(I131,"Link")))</f>
        <v>Link</v>
      </c>
      <c r="L131" s="16" t="str">
        <f>IF(A131&lt;&gt;"",IF(J131="No",_xlfn.CONCAT(IF(ISERROR(FIND(",",A131))=FALSE,LEFT(A131,FIND(",",A131)-1),A131),"-",C131,"-",H131),""),"")</f>
        <v/>
      </c>
      <c r="M131" s="24" t="str">
        <f>IF(A131&lt;&gt;"",_xlfn.CONCAT("{",IF(ISERROR(FIND(",",A131))=FALSE,LEFT(A131,FIND(",",A131)-1),A131),", ",C131," #",H131,"}"),"")</f>
        <v>{Tang, 2020 #10881}</v>
      </c>
      <c r="N131" s="4" t="s">
        <v>945</v>
      </c>
      <c r="O131" s="15" t="str">
        <f>IF(J131="Yes",IF(P131&lt;&gt;"",HYPERLINK(_xlfn.CONCAT(VLOOKUP(P131,AE:AF,2,FALSE),"\",IF(ISERROR(FIND(",",A131))=FALSE,LEFT(A131,FIND(",",A131)-1),A131),"-",C131,"-",H131,".pdf"),"PDF"),""),"")</f>
        <v>PDF</v>
      </c>
      <c r="P131" s="8" t="s">
        <v>223</v>
      </c>
      <c r="Q131" s="3" t="s">
        <v>13</v>
      </c>
      <c r="R131" s="71" t="s">
        <v>238</v>
      </c>
      <c r="S131" s="4" t="s">
        <v>1054</v>
      </c>
      <c r="T131" s="15" t="str">
        <f>IF(J131="Yes",IF(U131&lt;&gt;"",HYPERLINK(_xlfn.CONCAT(VLOOKUP(U131,AE:AF,2,FALSE),"\",IF(ISERROR(FIND(",",A131))=FALSE,LEFT(A131,FIND(",",A131)-1),A131),"-",C131,"-",H131,".pdf"),"PDF"),""),"")</f>
        <v>PDF</v>
      </c>
      <c r="U131" s="8" t="s">
        <v>247</v>
      </c>
      <c r="V131" s="3" t="s">
        <v>13</v>
      </c>
      <c r="W131" s="3" t="s">
        <v>238</v>
      </c>
      <c r="Y131" s="84" t="str">
        <f>IF(J131="Yes",IF(Q131="","",IF(Q131="Include",IF(V131="","Include",IF(V131="Exclude","Consensus required",IF(V131="Include","Include","Check required"))),IF(Q131="Exclude",IF(V131="","Check required",IF(V131="Exclude","Exclude",IF(V131="Include","Consensus required","Check required"))),"Check required"))),IF(L131="","","Find PDF"))</f>
        <v>Exclude</v>
      </c>
      <c r="Z131" s="26" t="str">
        <f>IF(Y131="Exclude",R131,"")</f>
        <v>2. Wrong country</v>
      </c>
    </row>
    <row r="132" spans="1:26" x14ac:dyDescent="0.25">
      <c r="A132" s="21" t="s">
        <v>875</v>
      </c>
      <c r="B132" s="22" t="s">
        <v>876</v>
      </c>
      <c r="C132" s="22">
        <v>2024</v>
      </c>
      <c r="G132" s="22" t="s">
        <v>877</v>
      </c>
      <c r="H132" s="22">
        <v>10909</v>
      </c>
      <c r="I132" s="22" t="s">
        <v>878</v>
      </c>
      <c r="J132" s="9" t="s">
        <v>468</v>
      </c>
      <c r="K132" s="15" t="str">
        <f>IF(LEFT(I132,2)="10",HYPERLINK(_xlfn.CONCAT("https://doi.org/",I132),"Link"),IF(I132="","",HYPERLINK(I132,"Link")))</f>
        <v>Link</v>
      </c>
      <c r="L132" s="16" t="str">
        <f>IF(A132&lt;&gt;"",IF(J132="No",_xlfn.CONCAT(IF(ISERROR(FIND(",",A132))=FALSE,LEFT(A132,FIND(",",A132)-1),A132),"-",C132,"-",H132),""),"")</f>
        <v/>
      </c>
      <c r="M132" s="24" t="str">
        <f>IF(A132&lt;&gt;"",_xlfn.CONCAT("{",IF(ISERROR(FIND(",",A132))=FALSE,LEFT(A132,FIND(",",A132)-1),A132),", ",C132," #",H132,"}"),"")</f>
        <v>{Tanwar, 2024 #10909}</v>
      </c>
      <c r="N132" s="4" t="s">
        <v>945</v>
      </c>
      <c r="O132" s="15" t="str">
        <f>IF(J132="Yes",IF(P132&lt;&gt;"",HYPERLINK(_xlfn.CONCAT(VLOOKUP(P132,AE:AF,2,FALSE),"\",IF(ISERROR(FIND(",",A132))=FALSE,LEFT(A132,FIND(",",A132)-1),A132),"-",C132,"-",H132,".pdf"),"PDF"),""),"")</f>
        <v>PDF</v>
      </c>
      <c r="P132" s="8" t="s">
        <v>223</v>
      </c>
      <c r="Q132" s="3" t="s">
        <v>13</v>
      </c>
      <c r="R132" s="71" t="s">
        <v>239</v>
      </c>
      <c r="S132" s="4" t="s">
        <v>1055</v>
      </c>
      <c r="T132" s="15" t="str">
        <f>IF(J132="Yes",IF(U132&lt;&gt;"",HYPERLINK(_xlfn.CONCAT(VLOOKUP(U132,AE:AF,2,FALSE),"\",IF(ISERROR(FIND(",",A132))=FALSE,LEFT(A132,FIND(",",A132)-1),A132),"-",C132,"-",H132,".pdf"),"PDF"),""),"")</f>
        <v>PDF</v>
      </c>
      <c r="U132" s="8" t="s">
        <v>247</v>
      </c>
      <c r="V132" s="3" t="s">
        <v>13</v>
      </c>
      <c r="W132" s="71" t="s">
        <v>239</v>
      </c>
      <c r="Y132" s="84" t="str">
        <f>IF(J132="Yes",IF(Q132="","",IF(Q132="Include",IF(V132="","Include",IF(V132="Exclude","Consensus required",IF(V132="Include","Include","Check required"))),IF(Q132="Exclude",IF(V132="","Check required",IF(V132="Exclude","Exclude",IF(V132="Include","Consensus required","Check required"))),"Check required"))),IF(L132="","","Find PDF"))</f>
        <v>Exclude</v>
      </c>
      <c r="Z132" s="26" t="str">
        <f>IF(Y132="Exclude",R132,"")</f>
        <v>1. No relevant outcomes</v>
      </c>
    </row>
    <row r="133" spans="1:26" x14ac:dyDescent="0.25">
      <c r="A133" s="21" t="s">
        <v>879</v>
      </c>
      <c r="B133" s="22" t="s">
        <v>880</v>
      </c>
      <c r="C133" s="22">
        <v>2024</v>
      </c>
      <c r="D133" s="22" t="s">
        <v>677</v>
      </c>
      <c r="E133" s="22">
        <v>15</v>
      </c>
      <c r="F133" s="22">
        <v>2</v>
      </c>
      <c r="G133" s="22" t="s">
        <v>881</v>
      </c>
      <c r="H133" s="22">
        <v>10861</v>
      </c>
      <c r="I133" s="22" t="s">
        <v>882</v>
      </c>
      <c r="J133" s="9" t="s">
        <v>468</v>
      </c>
      <c r="K133" s="15" t="str">
        <f>IF(LEFT(I133,2)="10",HYPERLINK(_xlfn.CONCAT("https://doi.org/",I133),"Link"),IF(I133="","",HYPERLINK(I133,"Link")))</f>
        <v>Link</v>
      </c>
      <c r="L133" s="16" t="str">
        <f>IF(A133&lt;&gt;"",IF(J133="No",_xlfn.CONCAT(IF(ISERROR(FIND(",",A133))=FALSE,LEFT(A133,FIND(",",A133)-1),A133),"-",C133,"-",H133),""),"")</f>
        <v/>
      </c>
      <c r="M133" s="24" t="str">
        <f>IF(A133&lt;&gt;"",_xlfn.CONCAT("{",IF(ISERROR(FIND(",",A133))=FALSE,LEFT(A133,FIND(",",A133)-1),A133),", ",C133," #",H133,"}"),"")</f>
        <v>{Tariq, 2024 #10861}</v>
      </c>
      <c r="N133" s="4" t="s">
        <v>945</v>
      </c>
      <c r="O133" s="15" t="str">
        <f>IF(J133="Yes",IF(P133&lt;&gt;"",HYPERLINK(_xlfn.CONCAT(VLOOKUP(P133,AE:AF,2,FALSE),"\",IF(ISERROR(FIND(",",A133))=FALSE,LEFT(A133,FIND(",",A133)-1),A133),"-",C133,"-",H133,".pdf"),"PDF"),""),"")</f>
        <v>PDF</v>
      </c>
      <c r="P133" s="8" t="s">
        <v>223</v>
      </c>
      <c r="Q133" s="3" t="s">
        <v>13</v>
      </c>
      <c r="R133" s="71" t="s">
        <v>239</v>
      </c>
      <c r="S133" s="4" t="s">
        <v>1016</v>
      </c>
      <c r="T133" s="15" t="str">
        <f>IF(J133="Yes",IF(U133&lt;&gt;"",HYPERLINK(_xlfn.CONCAT(VLOOKUP(U133,AE:AF,2,FALSE),"\",IF(ISERROR(FIND(",",A133))=FALSE,LEFT(A133,FIND(",",A133)-1),A133),"-",C133,"-",H133,".pdf"),"PDF"),""),"")</f>
        <v>PDF</v>
      </c>
      <c r="U133" s="8" t="s">
        <v>247</v>
      </c>
      <c r="V133" s="3" t="s">
        <v>13</v>
      </c>
      <c r="W133" s="71" t="s">
        <v>239</v>
      </c>
      <c r="Y133" s="84" t="str">
        <f>IF(J133="Yes",IF(Q133="","",IF(Q133="Include",IF(V133="","Include",IF(V133="Exclude","Consensus required",IF(V133="Include","Include","Check required"))),IF(Q133="Exclude",IF(V133="","Check required",IF(V133="Exclude","Exclude",IF(V133="Include","Consensus required","Check required"))),"Check required"))),IF(L133="","","Find PDF"))</f>
        <v>Exclude</v>
      </c>
      <c r="Z133" s="26" t="str">
        <f>IF(Y133="Exclude",R133,"")</f>
        <v>1. No relevant outcomes</v>
      </c>
    </row>
    <row r="134" spans="1:26" x14ac:dyDescent="0.25">
      <c r="A134" s="21" t="s">
        <v>883</v>
      </c>
      <c r="B134" s="22" t="s">
        <v>884</v>
      </c>
      <c r="C134" s="22">
        <v>2025</v>
      </c>
      <c r="D134" s="22" t="s">
        <v>499</v>
      </c>
      <c r="E134" s="22">
        <v>11</v>
      </c>
      <c r="G134" s="22" t="s">
        <v>885</v>
      </c>
      <c r="H134" s="22">
        <v>10926</v>
      </c>
      <c r="I134" s="22" t="s">
        <v>886</v>
      </c>
      <c r="J134" s="9" t="s">
        <v>468</v>
      </c>
      <c r="K134" s="15" t="str">
        <f>IF(LEFT(I134,2)="10",HYPERLINK(_xlfn.CONCAT("https://doi.org/",I134),"Link"),IF(I134="","",HYPERLINK(I134,"Link")))</f>
        <v>Link</v>
      </c>
      <c r="L134" s="16" t="str">
        <f>IF(A134&lt;&gt;"",IF(J134="No",_xlfn.CONCAT(IF(ISERROR(FIND(",",A134))=FALSE,LEFT(A134,FIND(",",A134)-1),A134),"-",C134,"-",H134),""),"")</f>
        <v/>
      </c>
      <c r="M134" s="24" t="str">
        <f>IF(A134&lt;&gt;"",_xlfn.CONCAT("{",IF(ISERROR(FIND(",",A134))=FALSE,LEFT(A134,FIND(",",A134)-1),A134),", ",C134," #",H134,"}"),"")</f>
        <v>{Thomas, 2025 #10926}</v>
      </c>
      <c r="N134" s="4" t="s">
        <v>945</v>
      </c>
      <c r="O134" s="15" t="str">
        <f>IF(J134="Yes",IF(P134&lt;&gt;"",HYPERLINK(_xlfn.CONCAT(VLOOKUP(P134,AE:AF,2,FALSE),"\",IF(ISERROR(FIND(",",A134))=FALSE,LEFT(A134,FIND(",",A134)-1),A134),"-",C134,"-",H134,".pdf"),"PDF"),""),"")</f>
        <v>PDF</v>
      </c>
      <c r="P134" s="8" t="s">
        <v>223</v>
      </c>
      <c r="Q134" s="3" t="s">
        <v>13</v>
      </c>
      <c r="R134" s="71" t="s">
        <v>239</v>
      </c>
      <c r="S134" s="4" t="s">
        <v>1056</v>
      </c>
      <c r="T134" s="15" t="str">
        <f>IF(J134="Yes",IF(U134&lt;&gt;"",HYPERLINK(_xlfn.CONCAT(VLOOKUP(U134,AE:AF,2,FALSE),"\",IF(ISERROR(FIND(",",A134))=FALSE,LEFT(A134,FIND(",",A134)-1),A134),"-",C134,"-",H134,".pdf"),"PDF"),""),"")</f>
        <v>PDF</v>
      </c>
      <c r="U134" s="8" t="s">
        <v>247</v>
      </c>
      <c r="V134" s="3" t="s">
        <v>13</v>
      </c>
      <c r="W134" s="71" t="s">
        <v>239</v>
      </c>
      <c r="Y134" s="84" t="str">
        <f>IF(J134="Yes",IF(Q134="","",IF(Q134="Include",IF(V134="","Include",IF(V134="Exclude","Consensus required",IF(V134="Include","Include","Check required"))),IF(Q134="Exclude",IF(V134="","Check required",IF(V134="Exclude","Exclude",IF(V134="Include","Consensus required","Check required"))),"Check required"))),IF(L134="","","Find PDF"))</f>
        <v>Exclude</v>
      </c>
      <c r="Z134" s="26" t="str">
        <f>IF(Y134="Exclude",R134,"")</f>
        <v>1. No relevant outcomes</v>
      </c>
    </row>
    <row r="135" spans="1:26" x14ac:dyDescent="0.25">
      <c r="A135" s="21" t="s">
        <v>434</v>
      </c>
      <c r="B135" s="22" t="s">
        <v>435</v>
      </c>
      <c r="C135" s="22">
        <v>2021</v>
      </c>
      <c r="D135" s="22" t="s">
        <v>436</v>
      </c>
      <c r="E135" s="22">
        <v>42</v>
      </c>
      <c r="F135" s="22">
        <v>4</v>
      </c>
      <c r="G135" s="22" t="s">
        <v>437</v>
      </c>
      <c r="H135" s="22">
        <v>10854</v>
      </c>
      <c r="I135" s="22" t="s">
        <v>438</v>
      </c>
      <c r="J135" s="9" t="s">
        <v>468</v>
      </c>
      <c r="K135" s="15" t="str">
        <f>IF(LEFT(I135,2)="10",HYPERLINK(_xlfn.CONCAT("https://doi.org/",I135),"Link"),IF(I135="","",HYPERLINK(I135,"Link")))</f>
        <v>Link</v>
      </c>
      <c r="L135" s="16" t="str">
        <f>IF(A135&lt;&gt;"",IF(J135="No",_xlfn.CONCAT(IF(ISERROR(FIND(",",A135))=FALSE,LEFT(A135,FIND(",",A135)-1),A135),"-",C135,"-",H135),""),"")</f>
        <v/>
      </c>
      <c r="M135" s="24" t="str">
        <f>IF(A135&lt;&gt;"",_xlfn.CONCAT("{",IF(ISERROR(FIND(",",A135))=FALSE,LEFT(A135,FIND(",",A135)-1),A135),", ",C135," #",H135,"}"),"")</f>
        <v>{Thomasian, 2021 #10854}</v>
      </c>
      <c r="N135" s="4" t="s">
        <v>945</v>
      </c>
      <c r="O135" s="15" t="str">
        <f>IF(J135="Yes",IF(P135&lt;&gt;"",HYPERLINK(_xlfn.CONCAT(VLOOKUP(P135,AE:AF,2,FALSE),"\",IF(ISERROR(FIND(",",A135))=FALSE,LEFT(A135,FIND(",",A135)-1),A135),"-",C135,"-",H135,".pdf"),"PDF"),""),"")</f>
        <v>PDF</v>
      </c>
      <c r="P135" s="8" t="s">
        <v>223</v>
      </c>
      <c r="Q135" s="3" t="s">
        <v>13</v>
      </c>
      <c r="R135" s="71" t="s">
        <v>243</v>
      </c>
      <c r="S135" s="4" t="s">
        <v>979</v>
      </c>
      <c r="T135" s="15" t="str">
        <f>IF(J135="Yes",IF(U135&lt;&gt;"",HYPERLINK(_xlfn.CONCAT(VLOOKUP(U135,AE:AF,2,FALSE),"\",IF(ISERROR(FIND(",",A135))=FALSE,LEFT(A135,FIND(",",A135)-1),A135),"-",C135,"-",H135,".pdf"),"PDF"),""),"")</f>
        <v>PDF</v>
      </c>
      <c r="U135" s="8" t="s">
        <v>247</v>
      </c>
      <c r="V135" s="3" t="s">
        <v>13</v>
      </c>
      <c r="W135" s="71" t="s">
        <v>243</v>
      </c>
      <c r="Y135" s="84" t="str">
        <f>IF(J135="Yes",IF(Q135="","",IF(Q135="Include",IF(V135="","Include",IF(V135="Exclude","Consensus required",IF(V135="Include","Include","Check required"))),IF(Q135="Exclude",IF(V135="","Check required",IF(V135="Exclude","Exclude",IF(V135="Include","Consensus required","Check required"))),"Check required"))),IF(L135="","","Find PDF"))</f>
        <v>Exclude</v>
      </c>
      <c r="Z135" s="26" t="str">
        <f>IF(Y135="Exclude",R135,"")</f>
        <v>5. Wrong study design</v>
      </c>
    </row>
    <row r="136" spans="1:26" x14ac:dyDescent="0.25">
      <c r="A136" s="21" t="s">
        <v>887</v>
      </c>
      <c r="B136" s="22" t="s">
        <v>888</v>
      </c>
      <c r="C136" s="22">
        <v>2022</v>
      </c>
      <c r="D136" s="22" t="s">
        <v>889</v>
      </c>
      <c r="E136" s="22">
        <v>44</v>
      </c>
      <c r="F136" s="22">
        <v>12</v>
      </c>
      <c r="G136" s="22" t="s">
        <v>890</v>
      </c>
      <c r="H136" s="22">
        <v>10964</v>
      </c>
      <c r="I136" s="22" t="s">
        <v>891</v>
      </c>
      <c r="J136" s="9" t="s">
        <v>468</v>
      </c>
      <c r="K136" s="15" t="str">
        <f>IF(LEFT(I136,2)="10",HYPERLINK(_xlfn.CONCAT("https://doi.org/",I136),"Link"),IF(I136="","",HYPERLINK(I136,"Link")))</f>
        <v>Link</v>
      </c>
      <c r="L136" s="16" t="str">
        <f>IF(A136&lt;&gt;"",IF(J136="No",_xlfn.CONCAT(IF(ISERROR(FIND(",",A136))=FALSE,LEFT(A136,FIND(",",A136)-1),A136),"-",C136,"-",H136),""),"")</f>
        <v/>
      </c>
      <c r="M136" s="24" t="str">
        <f>IF(A136&lt;&gt;"",_xlfn.CONCAT("{",IF(ISERROR(FIND(",",A136))=FALSE,LEFT(A136,FIND(",",A136)-1),A136),", ",C136," #",H136,"}"),"")</f>
        <v>{Tutsoy, 2022 #10964}</v>
      </c>
      <c r="N136" s="4" t="s">
        <v>945</v>
      </c>
      <c r="O136" s="15" t="str">
        <f>IF(J136="Yes",IF(P136&lt;&gt;"",HYPERLINK(_xlfn.CONCAT(VLOOKUP(P136,AE:AF,2,FALSE),"\",IF(ISERROR(FIND(",",A136))=FALSE,LEFT(A136,FIND(",",A136)-1),A136),"-",C136,"-",H136,".pdf"),"PDF"),""),"")</f>
        <v>PDF</v>
      </c>
      <c r="P136" s="8" t="s">
        <v>223</v>
      </c>
      <c r="Q136" s="3" t="s">
        <v>13</v>
      </c>
      <c r="R136" s="71" t="s">
        <v>239</v>
      </c>
      <c r="S136" s="4" t="s">
        <v>1057</v>
      </c>
      <c r="T136" s="15" t="str">
        <f>IF(J136="Yes",IF(U136&lt;&gt;"",HYPERLINK(_xlfn.CONCAT(VLOOKUP(U136,AE:AF,2,FALSE),"\",IF(ISERROR(FIND(",",A136))=FALSE,LEFT(A136,FIND(",",A136)-1),A136),"-",C136,"-",H136,".pdf"),"PDF"),""),"")</f>
        <v>PDF</v>
      </c>
      <c r="U136" s="8" t="s">
        <v>247</v>
      </c>
      <c r="V136" s="3" t="s">
        <v>13</v>
      </c>
      <c r="W136" s="71" t="s">
        <v>239</v>
      </c>
      <c r="Y136" s="84" t="str">
        <f>IF(J136="Yes",IF(Q136="","",IF(Q136="Include",IF(V136="","Include",IF(V136="Exclude","Consensus required",IF(V136="Include","Include","Check required"))),IF(Q136="Exclude",IF(V136="","Check required",IF(V136="Exclude","Exclude",IF(V136="Include","Consensus required","Check required"))),"Check required"))),IF(L136="","","Find PDF"))</f>
        <v>Exclude</v>
      </c>
      <c r="Z136" s="26" t="str">
        <f>IF(Y136="Exclude",R136,"")</f>
        <v>1. No relevant outcomes</v>
      </c>
    </row>
    <row r="137" spans="1:26" x14ac:dyDescent="0.25">
      <c r="A137" s="21" t="s">
        <v>892</v>
      </c>
      <c r="B137" s="22" t="s">
        <v>893</v>
      </c>
      <c r="C137" s="22">
        <v>2020</v>
      </c>
      <c r="D137" s="22" t="s">
        <v>894</v>
      </c>
      <c r="E137" s="22">
        <v>2020</v>
      </c>
      <c r="G137" s="22" t="s">
        <v>895</v>
      </c>
      <c r="H137" s="22">
        <v>10844</v>
      </c>
      <c r="I137" s="22" t="s">
        <v>896</v>
      </c>
      <c r="J137" s="9" t="s">
        <v>468</v>
      </c>
      <c r="K137" s="15" t="str">
        <f>IF(LEFT(I137,2)="10",HYPERLINK(_xlfn.CONCAT("https://doi.org/",I137),"Link"),IF(I137="","",HYPERLINK(I137,"Link")))</f>
        <v>Link</v>
      </c>
      <c r="L137" s="16" t="str">
        <f>IF(A137&lt;&gt;"",IF(J137="No",_xlfn.CONCAT(IF(ISERROR(FIND(",",A137))=FALSE,LEFT(A137,FIND(",",A137)-1),A137),"-",C137,"-",H137),""),"")</f>
        <v/>
      </c>
      <c r="M137" s="24" t="str">
        <f>IF(A137&lt;&gt;"",_xlfn.CONCAT("{",IF(ISERROR(FIND(",",A137))=FALSE,LEFT(A137,FIND(",",A137)-1),A137),", ",C137," #",H137,"}"),"")</f>
        <v>{Wang, 2020 #10844}</v>
      </c>
      <c r="N137" s="4" t="s">
        <v>945</v>
      </c>
      <c r="O137" s="15" t="str">
        <f>IF(J137="Yes",IF(P137&lt;&gt;"",HYPERLINK(_xlfn.CONCAT(VLOOKUP(P137,AE:AF,2,FALSE),"\",IF(ISERROR(FIND(",",A137))=FALSE,LEFT(A137,FIND(",",A137)-1),A137),"-",C137,"-",H137,".pdf"),"PDF"),""),"")</f>
        <v>PDF</v>
      </c>
      <c r="P137" s="8" t="s">
        <v>223</v>
      </c>
      <c r="Q137" s="3" t="s">
        <v>13</v>
      </c>
      <c r="R137" s="71" t="s">
        <v>238</v>
      </c>
      <c r="S137" s="4" t="s">
        <v>1059</v>
      </c>
      <c r="T137" s="15" t="str">
        <f>IF(J137="Yes",IF(U137&lt;&gt;"",HYPERLINK(_xlfn.CONCAT(VLOOKUP(U137,AE:AF,2,FALSE),"\",IF(ISERROR(FIND(",",A137))=FALSE,LEFT(A137,FIND(",",A137)-1),A137),"-",C137,"-",H137,".pdf"),"PDF"),""),"")</f>
        <v>PDF</v>
      </c>
      <c r="U137" s="8" t="s">
        <v>247</v>
      </c>
      <c r="V137" s="3" t="s">
        <v>13</v>
      </c>
      <c r="W137" s="71" t="s">
        <v>238</v>
      </c>
      <c r="Y137" s="84" t="str">
        <f>IF(J137="Yes",IF(Q137="","",IF(Q137="Include",IF(V137="","Include",IF(V137="Exclude","Consensus required",IF(V137="Include","Include","Check required"))),IF(Q137="Exclude",IF(V137="","Check required",IF(V137="Exclude","Exclude",IF(V137="Include","Consensus required","Check required"))),"Check required"))),IF(L137="","","Find PDF"))</f>
        <v>Exclude</v>
      </c>
      <c r="Z137" s="26" t="str">
        <f>IF(Y137="Exclude",R137,"")</f>
        <v>2. Wrong country</v>
      </c>
    </row>
    <row r="138" spans="1:26" x14ac:dyDescent="0.25">
      <c r="A138" s="21" t="s">
        <v>469</v>
      </c>
      <c r="B138" s="22" t="s">
        <v>470</v>
      </c>
      <c r="C138" s="22">
        <v>2020</v>
      </c>
      <c r="G138" s="22" t="s">
        <v>471</v>
      </c>
      <c r="H138" s="22">
        <v>10963</v>
      </c>
      <c r="I138" s="22" t="s">
        <v>472</v>
      </c>
      <c r="J138" s="9" t="s">
        <v>468</v>
      </c>
      <c r="K138" s="15" t="str">
        <f>IF(LEFT(I138,2)="10",HYPERLINK(_xlfn.CONCAT("https://doi.org/",I138),"Link"),IF(I138="","",HYPERLINK(I138,"Link")))</f>
        <v>Link</v>
      </c>
      <c r="L138" s="16" t="str">
        <f>IF(A138&lt;&gt;"",IF(J138="No",_xlfn.CONCAT(IF(ISERROR(FIND(",",A138))=FALSE,LEFT(A138,FIND(",",A138)-1),A138),"-",C138,"-",H138),""),"")</f>
        <v/>
      </c>
      <c r="M138" s="24" t="str">
        <f>IF(A138&lt;&gt;"",_xlfn.CONCAT("{",IF(ISERROR(FIND(",",A138))=FALSE,LEFT(A138,FIND(",",A138)-1),A138),", ",C138," #",H138,"}"),"")</f>
        <v>{Wang, 2020 #10963}</v>
      </c>
      <c r="N138" s="4" t="s">
        <v>945</v>
      </c>
      <c r="O138" s="15" t="str">
        <f>IF(J138="Yes",IF(P138&lt;&gt;"",HYPERLINK(_xlfn.CONCAT(VLOOKUP(P138,AE:AF,2,FALSE),"\",IF(ISERROR(FIND(",",A138))=FALSE,LEFT(A138,FIND(",",A138)-1),A138),"-",C138,"-",H138,".pdf"),"PDF"),""),"")</f>
        <v>PDF</v>
      </c>
      <c r="P138" s="8" t="s">
        <v>223</v>
      </c>
      <c r="Q138" s="3" t="s">
        <v>13</v>
      </c>
      <c r="R138" s="71" t="s">
        <v>239</v>
      </c>
      <c r="S138" s="4" t="s">
        <v>1016</v>
      </c>
      <c r="T138" s="15" t="str">
        <f>IF(J138="Yes",IF(U138&lt;&gt;"",HYPERLINK(_xlfn.CONCAT(VLOOKUP(U138,AE:AF,2,FALSE),"\",IF(ISERROR(FIND(",",A138))=FALSE,LEFT(A138,FIND(",",A138)-1),A138),"-",C138,"-",H138,".pdf"),"PDF"),""),"")</f>
        <v>PDF</v>
      </c>
      <c r="U138" s="8" t="s">
        <v>247</v>
      </c>
      <c r="V138" s="3" t="s">
        <v>13</v>
      </c>
      <c r="W138" s="71" t="s">
        <v>239</v>
      </c>
      <c r="Y138" s="84" t="str">
        <f>IF(J138="Yes",IF(Q138="","",IF(Q138="Include",IF(V138="","Include",IF(V138="Exclude","Consensus required",IF(V138="Include","Include","Check required"))),IF(Q138="Exclude",IF(V138="","Check required",IF(V138="Exclude","Exclude",IF(V138="Include","Consensus required","Check required"))),"Check required"))),IF(L138="","","Find PDF"))</f>
        <v>Exclude</v>
      </c>
      <c r="Z138" s="26" t="str">
        <f>IF(Y138="Exclude",R138,"")</f>
        <v>1. No relevant outcomes</v>
      </c>
    </row>
    <row r="139" spans="1:26" x14ac:dyDescent="0.25">
      <c r="A139" s="21" t="s">
        <v>897</v>
      </c>
      <c r="B139" s="22" t="s">
        <v>898</v>
      </c>
      <c r="C139" s="22">
        <v>2022</v>
      </c>
      <c r="D139" s="22" t="s">
        <v>899</v>
      </c>
      <c r="E139" s="22">
        <v>2</v>
      </c>
      <c r="F139" s="22">
        <v>2</v>
      </c>
      <c r="G139" s="22" t="s">
        <v>900</v>
      </c>
      <c r="H139" s="22">
        <v>10848</v>
      </c>
      <c r="I139" s="22" t="s">
        <v>901</v>
      </c>
      <c r="J139" s="9" t="s">
        <v>468</v>
      </c>
      <c r="K139" s="15" t="str">
        <f>IF(LEFT(I139,2)="10",HYPERLINK(_xlfn.CONCAT("https://doi.org/",I139),"Link"),IF(I139="","",HYPERLINK(I139,"Link")))</f>
        <v>Link</v>
      </c>
      <c r="L139" s="16" t="str">
        <f>IF(A139&lt;&gt;"",IF(J139="No",_xlfn.CONCAT(IF(ISERROR(FIND(",",A139))=FALSE,LEFT(A139,FIND(",",A139)-1),A139),"-",C139,"-",H139),""),"")</f>
        <v/>
      </c>
      <c r="M139" s="24" t="str">
        <f>IF(A139&lt;&gt;"",_xlfn.CONCAT("{",IF(ISERROR(FIND(",",A139))=FALSE,LEFT(A139,FIND(",",A139)-1),A139),", ",C139," #",H139,"}"),"")</f>
        <v>{Wang, 2022 #10848}</v>
      </c>
      <c r="N139" s="4" t="s">
        <v>945</v>
      </c>
      <c r="O139" s="15" t="str">
        <f>IF(J139="Yes",IF(P139&lt;&gt;"",HYPERLINK(_xlfn.CONCAT(VLOOKUP(P139,AE:AF,2,FALSE),"\",IF(ISERROR(FIND(",",A139))=FALSE,LEFT(A139,FIND(",",A139)-1),A139),"-",C139,"-",H139,".pdf"),"PDF"),""),"")</f>
        <v>PDF</v>
      </c>
      <c r="P139" s="8" t="s">
        <v>223</v>
      </c>
      <c r="Q139" s="3" t="s">
        <v>13</v>
      </c>
      <c r="R139" s="71" t="s">
        <v>239</v>
      </c>
      <c r="S139" s="4" t="s">
        <v>1016</v>
      </c>
      <c r="T139" s="15" t="str">
        <f>IF(J139="Yes",IF(U139&lt;&gt;"",HYPERLINK(_xlfn.CONCAT(VLOOKUP(U139,AE:AF,2,FALSE),"\",IF(ISERROR(FIND(",",A139))=FALSE,LEFT(A139,FIND(",",A139)-1),A139),"-",C139,"-",H139,".pdf"),"PDF"),""),"")</f>
        <v>PDF</v>
      </c>
      <c r="U139" s="8" t="s">
        <v>247</v>
      </c>
      <c r="V139" s="3" t="s">
        <v>13</v>
      </c>
      <c r="W139" s="3" t="s">
        <v>239</v>
      </c>
      <c r="Y139" s="84" t="str">
        <f>IF(J139="Yes",IF(Q139="","",IF(Q139="Include",IF(V139="","Include",IF(V139="Exclude","Consensus required",IF(V139="Include","Include","Check required"))),IF(Q139="Exclude",IF(V139="","Check required",IF(V139="Exclude","Exclude",IF(V139="Include","Consensus required","Check required"))),"Check required"))),IF(L139="","","Find PDF"))</f>
        <v>Exclude</v>
      </c>
      <c r="Z139" s="26" t="str">
        <f>IF(Y139="Exclude",R139,"")</f>
        <v>1. No relevant outcomes</v>
      </c>
    </row>
    <row r="140" spans="1:26" x14ac:dyDescent="0.25">
      <c r="A140" s="21" t="s">
        <v>442</v>
      </c>
      <c r="B140" s="22" t="s">
        <v>443</v>
      </c>
      <c r="C140" s="22">
        <v>2022</v>
      </c>
      <c r="D140" s="22" t="s">
        <v>444</v>
      </c>
      <c r="E140" s="22">
        <v>42</v>
      </c>
      <c r="F140" s="22">
        <v>1</v>
      </c>
      <c r="G140" s="22" t="s">
        <v>445</v>
      </c>
      <c r="H140" s="22">
        <v>10899</v>
      </c>
      <c r="I140" s="22" t="s">
        <v>446</v>
      </c>
      <c r="J140" s="9" t="s">
        <v>468</v>
      </c>
      <c r="K140" s="15" t="str">
        <f>IF(LEFT(I140,2)="10",HYPERLINK(_xlfn.CONCAT("https://doi.org/",I140),"Link"),IF(I140="","",HYPERLINK(I140,"Link")))</f>
        <v>Link</v>
      </c>
      <c r="L140" s="16" t="str">
        <f>IF(A140&lt;&gt;"",IF(J140="No",_xlfn.CONCAT(IF(ISERROR(FIND(",",A140))=FALSE,LEFT(A140,FIND(",",A140)-1),A140),"-",C140,"-",H140),""),"")</f>
        <v/>
      </c>
      <c r="M140" s="24" t="str">
        <f>IF(A140&lt;&gt;"",_xlfn.CONCAT("{",IF(ISERROR(FIND(",",A140))=FALSE,LEFT(A140,FIND(",",A140)-1),A140),", ",C140," #",H140,"}"),"")</f>
        <v>{Wang, 2022 #10899}</v>
      </c>
      <c r="N140" s="4" t="s">
        <v>945</v>
      </c>
      <c r="O140" s="15" t="str">
        <f>IF(J140="Yes",IF(P140&lt;&gt;"",HYPERLINK(_xlfn.CONCAT(VLOOKUP(P140,AE:AF,2,FALSE),"\",IF(ISERROR(FIND(",",A140))=FALSE,LEFT(A140,FIND(",",A140)-1),A140),"-",C140,"-",H140,".pdf"),"PDF"),""),"")</f>
        <v>PDF</v>
      </c>
      <c r="P140" s="8" t="s">
        <v>223</v>
      </c>
      <c r="Q140" s="3" t="s">
        <v>13</v>
      </c>
      <c r="R140" s="71" t="s">
        <v>239</v>
      </c>
      <c r="S140" s="4" t="s">
        <v>1058</v>
      </c>
      <c r="T140" s="15" t="str">
        <f>IF(J140="Yes",IF(U140&lt;&gt;"",HYPERLINK(_xlfn.CONCAT(VLOOKUP(U140,AE:AF,2,FALSE),"\",IF(ISERROR(FIND(",",A140))=FALSE,LEFT(A140,FIND(",",A140)-1),A140),"-",C140,"-",H140,".pdf"),"PDF"),""),"")</f>
        <v>PDF</v>
      </c>
      <c r="U140" s="8" t="s">
        <v>247</v>
      </c>
      <c r="V140" s="3" t="s">
        <v>13</v>
      </c>
      <c r="W140" s="71" t="s">
        <v>239</v>
      </c>
      <c r="Y140" s="84" t="str">
        <f>IF(J140="Yes",IF(Q140="","",IF(Q140="Include",IF(V140="","Include",IF(V140="Exclude","Consensus required",IF(V140="Include","Include","Check required"))),IF(Q140="Exclude",IF(V140="","Check required",IF(V140="Exclude","Exclude",IF(V140="Include","Consensus required","Check required"))),"Check required"))),IF(L140="","","Find PDF"))</f>
        <v>Exclude</v>
      </c>
      <c r="Z140" s="26" t="str">
        <f>IF(Y140="Exclude",R140,"")</f>
        <v>1. No relevant outcomes</v>
      </c>
    </row>
    <row r="141" spans="1:26" x14ac:dyDescent="0.25">
      <c r="A141" s="21" t="s">
        <v>439</v>
      </c>
      <c r="B141" s="22" t="s">
        <v>440</v>
      </c>
      <c r="C141" s="22">
        <v>2023</v>
      </c>
      <c r="D141" s="22" t="s">
        <v>324</v>
      </c>
      <c r="E141" s="22">
        <v>23</v>
      </c>
      <c r="F141" s="22">
        <v>1</v>
      </c>
      <c r="G141" s="22">
        <v>935</v>
      </c>
      <c r="H141" s="22">
        <v>10890</v>
      </c>
      <c r="I141" s="22" t="s">
        <v>441</v>
      </c>
      <c r="J141" s="9" t="s">
        <v>468</v>
      </c>
      <c r="K141" s="15" t="str">
        <f>IF(LEFT(I141,2)="10",HYPERLINK(_xlfn.CONCAT("https://doi.org/",I141),"Link"),IF(I141="","",HYPERLINK(I141,"Link")))</f>
        <v>Link</v>
      </c>
      <c r="L141" s="16" t="str">
        <f>IF(A141&lt;&gt;"",IF(J141="No",_xlfn.CONCAT(IF(ISERROR(FIND(",",A141))=FALSE,LEFT(A141,FIND(",",A141)-1),A141),"-",C141,"-",H141),""),"")</f>
        <v/>
      </c>
      <c r="M141" s="24" t="str">
        <f>IF(A141&lt;&gt;"",_xlfn.CONCAT("{",IF(ISERROR(FIND(",",A141))=FALSE,LEFT(A141,FIND(",",A141)-1),A141),", ",C141," #",H141,"}"),"")</f>
        <v>{Wang, 2023 #10890}</v>
      </c>
      <c r="N141" s="4" t="s">
        <v>945</v>
      </c>
      <c r="O141" s="15" t="str">
        <f>IF(J141="Yes",IF(P141&lt;&gt;"",HYPERLINK(_xlfn.CONCAT(VLOOKUP(P141,AE:AF,2,FALSE),"\",IF(ISERROR(FIND(",",A141))=FALSE,LEFT(A141,FIND(",",A141)-1),A141),"-",C141,"-",H141,".pdf"),"PDF"),""),"")</f>
        <v>PDF</v>
      </c>
      <c r="P141" s="8" t="s">
        <v>223</v>
      </c>
      <c r="Q141" s="3" t="s">
        <v>13</v>
      </c>
      <c r="R141" s="71" t="s">
        <v>239</v>
      </c>
      <c r="S141" s="4" t="s">
        <v>1060</v>
      </c>
      <c r="T141" s="15" t="str">
        <f>IF(J141="Yes",IF(U141&lt;&gt;"",HYPERLINK(_xlfn.CONCAT(VLOOKUP(U141,AE:AF,2,FALSE),"\",IF(ISERROR(FIND(",",A141))=FALSE,LEFT(A141,FIND(",",A141)-1),A141),"-",C141,"-",H141,".pdf"),"PDF"),""),"")</f>
        <v>PDF</v>
      </c>
      <c r="U141" s="8" t="s">
        <v>247</v>
      </c>
      <c r="V141" s="3" t="s">
        <v>13</v>
      </c>
      <c r="W141" s="3" t="s">
        <v>239</v>
      </c>
      <c r="Y141" s="84" t="str">
        <f>IF(J141="Yes",IF(Q141="","",IF(Q141="Include",IF(V141="","Include",IF(V141="Exclude","Consensus required",IF(V141="Include","Include","Check required"))),IF(Q141="Exclude",IF(V141="","Check required",IF(V141="Exclude","Exclude",IF(V141="Include","Consensus required","Check required"))),"Check required"))),IF(L141="","","Find PDF"))</f>
        <v>Exclude</v>
      </c>
      <c r="Z141" s="26" t="str">
        <f>IF(Y141="Exclude",R141,"")</f>
        <v>1. No relevant outcomes</v>
      </c>
    </row>
    <row r="142" spans="1:26" x14ac:dyDescent="0.25">
      <c r="A142" s="21" t="s">
        <v>902</v>
      </c>
      <c r="B142" s="22" t="s">
        <v>903</v>
      </c>
      <c r="C142" s="22">
        <v>2021</v>
      </c>
      <c r="D142" s="22" t="s">
        <v>759</v>
      </c>
      <c r="E142" s="22">
        <v>113</v>
      </c>
      <c r="G142" s="22">
        <v>103660</v>
      </c>
      <c r="H142" s="22">
        <v>10843</v>
      </c>
      <c r="I142" s="22" t="s">
        <v>904</v>
      </c>
      <c r="J142" s="9" t="s">
        <v>468</v>
      </c>
      <c r="K142" s="15" t="str">
        <f>IF(LEFT(I142,2)="10",HYPERLINK(_xlfn.CONCAT("https://doi.org/",I142),"Link"),IF(I142="","",HYPERLINK(I142,"Link")))</f>
        <v>Link</v>
      </c>
      <c r="L142" s="16" t="str">
        <f>IF(A142&lt;&gt;"",IF(J142="No",_xlfn.CONCAT(IF(ISERROR(FIND(",",A142))=FALSE,LEFT(A142,FIND(",",A142)-1),A142),"-",C142,"-",H142),""),"")</f>
        <v/>
      </c>
      <c r="M142" s="24" t="str">
        <f>IF(A142&lt;&gt;"",_xlfn.CONCAT("{",IF(ISERROR(FIND(",",A142))=FALSE,LEFT(A142,FIND(",",A142)-1),A142),", ",C142," #",H142,"}"),"")</f>
        <v>{Wen, 2021 #10843}</v>
      </c>
      <c r="N142" s="4" t="s">
        <v>945</v>
      </c>
      <c r="O142" s="15" t="str">
        <f>IF(J142="Yes",IF(P142&lt;&gt;"",HYPERLINK(_xlfn.CONCAT(VLOOKUP(P142,AE:AF,2,FALSE),"\",IF(ISERROR(FIND(",",A142))=FALSE,LEFT(A142,FIND(",",A142)-1),A142),"-",C142,"-",H142,".pdf"),"PDF"),""),"")</f>
        <v>PDF</v>
      </c>
      <c r="P142" s="8" t="s">
        <v>223</v>
      </c>
      <c r="Q142" s="3" t="s">
        <v>13</v>
      </c>
      <c r="R142" s="71" t="s">
        <v>239</v>
      </c>
      <c r="S142" s="4" t="s">
        <v>1016</v>
      </c>
      <c r="T142" s="15" t="str">
        <f>IF(J142="Yes",IF(U142&lt;&gt;"",HYPERLINK(_xlfn.CONCAT(VLOOKUP(U142,AE:AF,2,FALSE),"\",IF(ISERROR(FIND(",",A142))=FALSE,LEFT(A142,FIND(",",A142)-1),A142),"-",C142,"-",H142,".pdf"),"PDF"),""),"")</f>
        <v>PDF</v>
      </c>
      <c r="U142" s="8" t="s">
        <v>247</v>
      </c>
      <c r="V142" s="3" t="s">
        <v>13</v>
      </c>
      <c r="W142" s="3" t="s">
        <v>239</v>
      </c>
      <c r="Y142" s="84" t="str">
        <f>IF(J142="Yes",IF(Q142="","",IF(Q142="Include",IF(V142="","Include",IF(V142="Exclude","Consensus required",IF(V142="Include","Include","Check required"))),IF(Q142="Exclude",IF(V142="","Check required",IF(V142="Exclude","Exclude",IF(V142="Include","Consensus required","Check required"))),"Check required"))),IF(L142="","","Find PDF"))</f>
        <v>Exclude</v>
      </c>
      <c r="Z142" s="26" t="str">
        <f>IF(Y142="Exclude",R142,"")</f>
        <v>1. No relevant outcomes</v>
      </c>
    </row>
    <row r="143" spans="1:26" x14ac:dyDescent="0.25">
      <c r="A143" s="21" t="s">
        <v>939</v>
      </c>
      <c r="B143" s="22" t="s">
        <v>480</v>
      </c>
      <c r="C143" s="22">
        <v>2024</v>
      </c>
      <c r="D143" s="22" t="s">
        <v>481</v>
      </c>
      <c r="E143" s="22">
        <v>34</v>
      </c>
      <c r="F143" s="22" t="s">
        <v>482</v>
      </c>
      <c r="H143" s="22">
        <v>10959</v>
      </c>
      <c r="I143" s="22" t="s">
        <v>483</v>
      </c>
      <c r="J143" s="9" t="s">
        <v>468</v>
      </c>
      <c r="K143" s="15" t="str">
        <f>IF(LEFT(I143,2)="10",HYPERLINK(_xlfn.CONCAT("https://doi.org/",I143),"Link"),IF(I143="","",HYPERLINK(I143,"Link")))</f>
        <v>Link</v>
      </c>
      <c r="L143" s="16" t="str">
        <f>IF(A143&lt;&gt;"",IF(J143="No",_xlfn.CONCAT(IF(ISERROR(FIND(",",A143))=FALSE,LEFT(A143,FIND(",",A143)-1),A143),"-",C143,"-",H143),""),"")</f>
        <v/>
      </c>
      <c r="M143" s="24" t="str">
        <f>IF(A143&lt;&gt;"",_xlfn.CONCAT("{",IF(ISERROR(FIND(",",A143))=FALSE,LEFT(A143,FIND(",",A143)-1),A143),", ",C143," #",H143,"}"),"")</f>
        <v>{WHO Regional Office for Europe, 2024 #10959}</v>
      </c>
      <c r="N143" s="4" t="s">
        <v>945</v>
      </c>
      <c r="O143" s="15" t="str">
        <f>IF(J143="Yes",IF(P143&lt;&gt;"",HYPERLINK(_xlfn.CONCAT(VLOOKUP(P143,AE:AF,2,FALSE),"\",IF(ISERROR(FIND(",",A143))=FALSE,LEFT(A143,FIND(",",A143)-1),A143),"-",C143,"-",H143,".pdf"),"PDF"),""),"")</f>
        <v>PDF</v>
      </c>
      <c r="P143" s="8" t="s">
        <v>223</v>
      </c>
      <c r="Q143" s="3" t="s">
        <v>13</v>
      </c>
      <c r="R143" s="71" t="s">
        <v>243</v>
      </c>
      <c r="S143" s="4" t="s">
        <v>1001</v>
      </c>
      <c r="T143" s="15" t="str">
        <f>IF(J143="Yes",IF(U143&lt;&gt;"",HYPERLINK(_xlfn.CONCAT(VLOOKUP(U143,AE:AF,2,FALSE),"\",IF(ISERROR(FIND(",",A143))=FALSE,LEFT(A143,FIND(",",A143)-1),A143),"-",C143,"-",H143,".pdf"),"PDF"),""),"")</f>
        <v>PDF</v>
      </c>
      <c r="U143" s="8" t="s">
        <v>247</v>
      </c>
      <c r="V143" s="3" t="s">
        <v>13</v>
      </c>
      <c r="W143" s="71" t="s">
        <v>243</v>
      </c>
      <c r="Y143" s="84" t="str">
        <f>IF(J143="Yes",IF(Q143="","",IF(Q143="Include",IF(V143="","Include",IF(V143="Exclude","Consensus required",IF(V143="Include","Include","Check required"))),IF(Q143="Exclude",IF(V143="","Check required",IF(V143="Exclude","Exclude",IF(V143="Include","Consensus required","Check required"))),"Check required"))),IF(L143="","","Find PDF"))</f>
        <v>Exclude</v>
      </c>
      <c r="Z143" s="26" t="str">
        <f>IF(Y143="Exclude",R143,"")</f>
        <v>5. Wrong study design</v>
      </c>
    </row>
    <row r="144" spans="1:26" x14ac:dyDescent="0.25">
      <c r="A144" s="21" t="s">
        <v>447</v>
      </c>
      <c r="B144" s="22" t="s">
        <v>448</v>
      </c>
      <c r="C144" s="22">
        <v>2023</v>
      </c>
      <c r="D144" s="22" t="s">
        <v>449</v>
      </c>
      <c r="E144" s="22">
        <v>63</v>
      </c>
      <c r="F144" s="22">
        <v>2</v>
      </c>
      <c r="G144" s="22" t="s">
        <v>450</v>
      </c>
      <c r="H144" s="22">
        <v>10918</v>
      </c>
      <c r="I144" s="22" t="s">
        <v>451</v>
      </c>
      <c r="J144" s="9" t="s">
        <v>468</v>
      </c>
      <c r="K144" s="15" t="str">
        <f>IF(LEFT(I144,2)="10",HYPERLINK(_xlfn.CONCAT("https://doi.org/",I144),"Link"),IF(I144="","",HYPERLINK(I144,"Link")))</f>
        <v>Link</v>
      </c>
      <c r="L144" s="16" t="str">
        <f>IF(A144&lt;&gt;"",IF(J144="No",_xlfn.CONCAT(IF(ISERROR(FIND(",",A144))=FALSE,LEFT(A144,FIND(",",A144)-1),A144),"-",C144,"-",H144),""),"")</f>
        <v/>
      </c>
      <c r="M144" s="24" t="str">
        <f>IF(A144&lt;&gt;"",_xlfn.CONCAT("{",IF(ISERROR(FIND(",",A144))=FALSE,LEFT(A144,FIND(",",A144)-1),A144),", ",C144," #",H144,"}"),"")</f>
        <v>{Xia, 2023 #10918}</v>
      </c>
      <c r="N144" s="4" t="s">
        <v>945</v>
      </c>
      <c r="O144" s="15" t="str">
        <f>IF(J144="Yes",IF(P144&lt;&gt;"",HYPERLINK(_xlfn.CONCAT(VLOOKUP(P144,AE:AF,2,FALSE),"\",IF(ISERROR(FIND(",",A144))=FALSE,LEFT(A144,FIND(",",A144)-1),A144),"-",C144,"-",H144,".pdf"),"PDF"),""),"")</f>
        <v>PDF</v>
      </c>
      <c r="P144" s="8" t="s">
        <v>223</v>
      </c>
      <c r="Q144" s="3" t="s">
        <v>13</v>
      </c>
      <c r="R144" s="71" t="s">
        <v>239</v>
      </c>
      <c r="S144" s="4" t="s">
        <v>1061</v>
      </c>
      <c r="T144" s="15" t="str">
        <f>IF(J144="Yes",IF(U144&lt;&gt;"",HYPERLINK(_xlfn.CONCAT(VLOOKUP(U144,AE:AF,2,FALSE),"\",IF(ISERROR(FIND(",",A144))=FALSE,LEFT(A144,FIND(",",A144)-1),A144),"-",C144,"-",H144,".pdf"),"PDF"),""),"")</f>
        <v>PDF</v>
      </c>
      <c r="U144" s="8" t="s">
        <v>247</v>
      </c>
      <c r="V144" s="3" t="s">
        <v>13</v>
      </c>
      <c r="W144" s="3" t="s">
        <v>239</v>
      </c>
      <c r="Y144" s="84" t="str">
        <f>IF(J144="Yes",IF(Q144="","",IF(Q144="Include",IF(V144="","Include",IF(V144="Exclude","Consensus required",IF(V144="Include","Include","Check required"))),IF(Q144="Exclude",IF(V144="","Check required",IF(V144="Exclude","Exclude",IF(V144="Include","Consensus required","Check required"))),"Check required"))),IF(L144="","","Find PDF"))</f>
        <v>Exclude</v>
      </c>
      <c r="Z144" s="26" t="str">
        <f>IF(Y144="Exclude",R144,"")</f>
        <v>1. No relevant outcomes</v>
      </c>
    </row>
    <row r="145" spans="1:26" x14ac:dyDescent="0.25">
      <c r="A145" s="21" t="s">
        <v>905</v>
      </c>
      <c r="B145" s="22" t="s">
        <v>906</v>
      </c>
      <c r="C145" s="22">
        <v>2024</v>
      </c>
      <c r="D145" s="22" t="s">
        <v>512</v>
      </c>
      <c r="E145" s="22">
        <v>12</v>
      </c>
      <c r="G145" s="22">
        <v>1515871</v>
      </c>
      <c r="H145" s="22">
        <v>10897</v>
      </c>
      <c r="I145" s="22" t="s">
        <v>907</v>
      </c>
      <c r="J145" s="9" t="s">
        <v>468</v>
      </c>
      <c r="K145" s="15" t="str">
        <f>IF(LEFT(I145,2)="10",HYPERLINK(_xlfn.CONCAT("https://doi.org/",I145),"Link"),IF(I145="","",HYPERLINK(I145,"Link")))</f>
        <v>Link</v>
      </c>
      <c r="L145" s="16" t="str">
        <f>IF(A145&lt;&gt;"",IF(J145="No",_xlfn.CONCAT(IF(ISERROR(FIND(",",A145))=FALSE,LEFT(A145,FIND(",",A145)-1),A145),"-",C145,"-",H145),""),"")</f>
        <v/>
      </c>
      <c r="M145" s="24" t="str">
        <f>IF(A145&lt;&gt;"",_xlfn.CONCAT("{",IF(ISERROR(FIND(",",A145))=FALSE,LEFT(A145,FIND(",",A145)-1),A145),", ",C145," #",H145,"}"),"")</f>
        <v>{Xia, 2024 #10897}</v>
      </c>
      <c r="N145" s="4" t="s">
        <v>945</v>
      </c>
      <c r="O145" s="15" t="str">
        <f>IF(J145="Yes",IF(P145&lt;&gt;"",HYPERLINK(_xlfn.CONCAT(VLOOKUP(P145,AE:AF,2,FALSE),"\",IF(ISERROR(FIND(",",A145))=FALSE,LEFT(A145,FIND(",",A145)-1),A145),"-",C145,"-",H145,".pdf"),"PDF"),""),"")</f>
        <v>PDF</v>
      </c>
      <c r="P145" s="8" t="s">
        <v>223</v>
      </c>
      <c r="Q145" s="3" t="s">
        <v>13</v>
      </c>
      <c r="R145" s="71" t="s">
        <v>238</v>
      </c>
      <c r="S145" s="4" t="s">
        <v>23</v>
      </c>
      <c r="T145" s="15" t="str">
        <f>IF(J145="Yes",IF(U145&lt;&gt;"",HYPERLINK(_xlfn.CONCAT(VLOOKUP(U145,AE:AF,2,FALSE),"\",IF(ISERROR(FIND(",",A145))=FALSE,LEFT(A145,FIND(",",A145)-1),A145),"-",C145,"-",H145,".pdf"),"PDF"),""),"")</f>
        <v>PDF</v>
      </c>
      <c r="U145" s="8" t="s">
        <v>247</v>
      </c>
      <c r="V145" s="3" t="s">
        <v>13</v>
      </c>
      <c r="W145" s="71" t="s">
        <v>238</v>
      </c>
      <c r="Y145" s="84" t="str">
        <f>IF(J145="Yes",IF(Q145="","",IF(Q145="Include",IF(V145="","Include",IF(V145="Exclude","Consensus required",IF(V145="Include","Include","Check required"))),IF(Q145="Exclude",IF(V145="","Check required",IF(V145="Exclude","Exclude",IF(V145="Include","Consensus required","Check required"))),"Check required"))),IF(L145="","","Find PDF"))</f>
        <v>Exclude</v>
      </c>
      <c r="Z145" s="26" t="str">
        <f>IF(Y145="Exclude",R145,"")</f>
        <v>2. Wrong country</v>
      </c>
    </row>
    <row r="146" spans="1:26" x14ac:dyDescent="0.25">
      <c r="A146" s="21" t="s">
        <v>908</v>
      </c>
      <c r="B146" s="22" t="s">
        <v>909</v>
      </c>
      <c r="C146" s="22">
        <v>2025</v>
      </c>
      <c r="D146" s="22" t="s">
        <v>910</v>
      </c>
      <c r="E146" s="22">
        <v>18</v>
      </c>
      <c r="F146" s="22">
        <v>3</v>
      </c>
      <c r="G146" s="22" t="s">
        <v>911</v>
      </c>
      <c r="H146" s="22">
        <v>10896</v>
      </c>
      <c r="I146" s="22" t="s">
        <v>912</v>
      </c>
      <c r="J146" s="9" t="s">
        <v>468</v>
      </c>
      <c r="K146" s="15" t="str">
        <f>IF(LEFT(I146,2)="10",HYPERLINK(_xlfn.CONCAT("https://doi.org/",I146),"Link"),IF(I146="","",HYPERLINK(I146,"Link")))</f>
        <v>Link</v>
      </c>
      <c r="L146" s="16" t="str">
        <f>IF(A146&lt;&gt;"",IF(J146="No",_xlfn.CONCAT(IF(ISERROR(FIND(",",A146))=FALSE,LEFT(A146,FIND(",",A146)-1),A146),"-",C146,"-",H146),""),"")</f>
        <v/>
      </c>
      <c r="M146" s="24" t="str">
        <f>IF(A146&lt;&gt;"",_xlfn.CONCAT("{",IF(ISERROR(FIND(",",A146))=FALSE,LEFT(A146,FIND(",",A146)-1),A146),", ",C146," #",H146,"}"),"")</f>
        <v>{Young, 2025 #10896}</v>
      </c>
      <c r="N146" s="4" t="s">
        <v>945</v>
      </c>
      <c r="O146" s="15" t="str">
        <f>IF(J146="Yes",IF(P146&lt;&gt;"",HYPERLINK(_xlfn.CONCAT(VLOOKUP(P146,AE:AF,2,FALSE),"\",IF(ISERROR(FIND(",",A146))=FALSE,LEFT(A146,FIND(",",A146)-1),A146),"-",C146,"-",H146,".pdf"),"PDF"),""),"")</f>
        <v>PDF</v>
      </c>
      <c r="P146" s="8" t="s">
        <v>223</v>
      </c>
      <c r="Q146" s="3" t="s">
        <v>13</v>
      </c>
      <c r="R146" s="71" t="s">
        <v>239</v>
      </c>
      <c r="S146" s="4" t="s">
        <v>1062</v>
      </c>
      <c r="T146" s="15" t="str">
        <f>IF(J146="Yes",IF(U146&lt;&gt;"",HYPERLINK(_xlfn.CONCAT(VLOOKUP(U146,AE:AF,2,FALSE),"\",IF(ISERROR(FIND(",",A146))=FALSE,LEFT(A146,FIND(",",A146)-1),A146),"-",C146,"-",H146,".pdf"),"PDF"),""),"")</f>
        <v>PDF</v>
      </c>
      <c r="U146" s="8" t="s">
        <v>247</v>
      </c>
      <c r="V146" s="3" t="s">
        <v>13</v>
      </c>
      <c r="W146" s="3" t="s">
        <v>239</v>
      </c>
      <c r="Y146" s="84" t="str">
        <f>IF(J146="Yes",IF(Q146="","",IF(Q146="Include",IF(V146="","Include",IF(V146="Exclude","Consensus required",IF(V146="Include","Include","Check required"))),IF(Q146="Exclude",IF(V146="","Check required",IF(V146="Exclude","Exclude",IF(V146="Include","Consensus required","Check required"))),"Check required"))),IF(L146="","","Find PDF"))</f>
        <v>Exclude</v>
      </c>
      <c r="Z146" s="26" t="str">
        <f>IF(Y146="Exclude",R146,"")</f>
        <v>1. No relevant outcomes</v>
      </c>
    </row>
    <row r="147" spans="1:26" x14ac:dyDescent="0.25">
      <c r="A147" s="21" t="s">
        <v>452</v>
      </c>
      <c r="B147" s="22" t="s">
        <v>453</v>
      </c>
      <c r="C147" s="22">
        <v>2024</v>
      </c>
      <c r="D147" s="22" t="s">
        <v>379</v>
      </c>
      <c r="E147" s="22">
        <v>14</v>
      </c>
      <c r="F147" s="22">
        <v>1</v>
      </c>
      <c r="G147" s="22">
        <v>31427</v>
      </c>
      <c r="H147" s="22">
        <v>10866</v>
      </c>
      <c r="I147" s="22" t="s">
        <v>454</v>
      </c>
      <c r="J147" s="9" t="s">
        <v>468</v>
      </c>
      <c r="K147" s="15" t="str">
        <f>IF(LEFT(I147,2)="10",HYPERLINK(_xlfn.CONCAT("https://doi.org/",I147),"Link"),IF(I147="","",HYPERLINK(I147,"Link")))</f>
        <v>Link</v>
      </c>
      <c r="L147" s="16" t="str">
        <f>IF(A147&lt;&gt;"",IF(J147="No",_xlfn.CONCAT(IF(ISERROR(FIND(",",A147))=FALSE,LEFT(A147,FIND(",",A147)-1),A147),"-",C147,"-",H147),""),"")</f>
        <v/>
      </c>
      <c r="M147" s="24" t="str">
        <f>IF(A147&lt;&gt;"",_xlfn.CONCAT("{",IF(ISERROR(FIND(",",A147))=FALSE,LEFT(A147,FIND(",",A147)-1),A147),", ",C147," #",H147,"}"),"")</f>
        <v>{Yu, 2024 #10866}</v>
      </c>
      <c r="N147" s="4" t="s">
        <v>945</v>
      </c>
      <c r="O147" s="15" t="str">
        <f>IF(J147="Yes",IF(P147&lt;&gt;"",HYPERLINK(_xlfn.CONCAT(VLOOKUP(P147,AE:AF,2,FALSE),"\",IF(ISERROR(FIND(",",A147))=FALSE,LEFT(A147,FIND(",",A147)-1),A147),"-",C147,"-",H147,".pdf"),"PDF"),""),"")</f>
        <v>PDF</v>
      </c>
      <c r="P147" s="8" t="s">
        <v>223</v>
      </c>
      <c r="Q147" s="3" t="s">
        <v>13</v>
      </c>
      <c r="R147" s="71" t="s">
        <v>239</v>
      </c>
      <c r="S147" s="4" t="s">
        <v>1063</v>
      </c>
      <c r="T147" s="15" t="str">
        <f>IF(J147="Yes",IF(U147&lt;&gt;"",HYPERLINK(_xlfn.CONCAT(VLOOKUP(U147,AE:AF,2,FALSE),"\",IF(ISERROR(FIND(",",A147))=FALSE,LEFT(A147,FIND(",",A147)-1),A147),"-",C147,"-",H147,".pdf"),"PDF"),""),"")</f>
        <v>PDF</v>
      </c>
      <c r="U147" s="8" t="s">
        <v>247</v>
      </c>
      <c r="V147" s="3" t="s">
        <v>13</v>
      </c>
      <c r="W147" s="3" t="s">
        <v>239</v>
      </c>
      <c r="Y147" s="84" t="str">
        <f>IF(J147="Yes",IF(Q147="","",IF(Q147="Include",IF(V147="","Include",IF(V147="Exclude","Consensus required",IF(V147="Include","Include","Check required"))),IF(Q147="Exclude",IF(V147="","Check required",IF(V147="Exclude","Exclude",IF(V147="Include","Consensus required","Check required"))),"Check required"))),IF(L147="","","Find PDF"))</f>
        <v>Exclude</v>
      </c>
      <c r="Z147" s="26" t="str">
        <f>IF(Y147="Exclude",R147,"")</f>
        <v>1. No relevant outcomes</v>
      </c>
    </row>
    <row r="148" spans="1:26" x14ac:dyDescent="0.25">
      <c r="A148" s="21" t="s">
        <v>913</v>
      </c>
      <c r="B148" s="22" t="s">
        <v>914</v>
      </c>
      <c r="C148" s="22">
        <v>2024</v>
      </c>
      <c r="E148" s="22">
        <v>13259</v>
      </c>
      <c r="H148" s="22">
        <v>10958</v>
      </c>
      <c r="I148" s="22" t="s">
        <v>915</v>
      </c>
      <c r="J148" s="9" t="s">
        <v>468</v>
      </c>
      <c r="K148" s="15" t="str">
        <f>IF(LEFT(I148,2)="10",HYPERLINK(_xlfn.CONCAT("https://doi.org/",I148),"Link"),IF(I148="","",HYPERLINK(I148,"Link")))</f>
        <v>Link</v>
      </c>
      <c r="L148" s="16" t="str">
        <f>IF(A148&lt;&gt;"",IF(J148="No",_xlfn.CONCAT(IF(ISERROR(FIND(",",A148))=FALSE,LEFT(A148,FIND(",",A148)-1),A148),"-",C148,"-",H148),""),"")</f>
        <v/>
      </c>
      <c r="M148" s="24" t="str">
        <f>IF(A148&lt;&gt;"",_xlfn.CONCAT("{",IF(ISERROR(FIND(",",A148))=FALSE,LEFT(A148,FIND(",",A148)-1),A148),", ",C148," #",H148,"}"),"")</f>
        <v>{Yuhan, 2024 #10958}</v>
      </c>
      <c r="N148" s="4" t="s">
        <v>945</v>
      </c>
      <c r="O148" s="15" t="str">
        <f>IF(J148="Yes",IF(P148&lt;&gt;"",HYPERLINK(_xlfn.CONCAT(VLOOKUP(P148,AE:AF,2,FALSE),"\",IF(ISERROR(FIND(",",A148))=FALSE,LEFT(A148,FIND(",",A148)-1),A148),"-",C148,"-",H148,".pdf"),"PDF"),""),"")</f>
        <v>PDF</v>
      </c>
      <c r="P148" s="8" t="s">
        <v>223</v>
      </c>
      <c r="Q148" s="3" t="s">
        <v>13</v>
      </c>
      <c r="R148" s="71" t="s">
        <v>239</v>
      </c>
      <c r="S148" s="4" t="s">
        <v>1064</v>
      </c>
      <c r="T148" s="15" t="str">
        <f>IF(J148="Yes",IF(U148&lt;&gt;"",HYPERLINK(_xlfn.CONCAT(VLOOKUP(U148,AE:AF,2,FALSE),"\",IF(ISERROR(FIND(",",A148))=FALSE,LEFT(A148,FIND(",",A148)-1),A148),"-",C148,"-",H148,".pdf"),"PDF"),""),"")</f>
        <v>PDF</v>
      </c>
      <c r="U148" s="8" t="s">
        <v>247</v>
      </c>
      <c r="V148" s="3" t="s">
        <v>13</v>
      </c>
      <c r="W148" s="3" t="s">
        <v>239</v>
      </c>
      <c r="Y148" s="84" t="str">
        <f>IF(J148="Yes",IF(Q148="","",IF(Q148="Include",IF(V148="","Include",IF(V148="Exclude","Consensus required",IF(V148="Include","Include","Check required"))),IF(Q148="Exclude",IF(V148="","Check required",IF(V148="Exclude","Exclude",IF(V148="Include","Consensus required","Check required"))),"Check required"))),IF(L148="","","Find PDF"))</f>
        <v>Exclude</v>
      </c>
      <c r="Z148" s="26" t="str">
        <f>IF(Y148="Exclude",R148,"")</f>
        <v>1. No relevant outcomes</v>
      </c>
    </row>
    <row r="149" spans="1:26" x14ac:dyDescent="0.25">
      <c r="A149" s="21" t="s">
        <v>916</v>
      </c>
      <c r="B149" s="22" t="s">
        <v>917</v>
      </c>
      <c r="C149" s="22">
        <v>2021</v>
      </c>
      <c r="D149" s="22" t="s">
        <v>918</v>
      </c>
      <c r="G149" s="22" t="s">
        <v>919</v>
      </c>
      <c r="H149" s="22">
        <v>10882</v>
      </c>
      <c r="I149" s="22" t="s">
        <v>920</v>
      </c>
      <c r="J149" s="9" t="s">
        <v>468</v>
      </c>
      <c r="K149" s="15" t="str">
        <f>IF(LEFT(I149,2)="10",HYPERLINK(_xlfn.CONCAT("https://doi.org/",I149),"Link"),IF(I149="","",HYPERLINK(I149,"Link")))</f>
        <v>Link</v>
      </c>
      <c r="L149" s="16" t="str">
        <f>IF(A149&lt;&gt;"",IF(J149="No",_xlfn.CONCAT(IF(ISERROR(FIND(",",A149))=FALSE,LEFT(A149,FIND(",",A149)-1),A149),"-",C149,"-",H149),""),"")</f>
        <v/>
      </c>
      <c r="M149" s="24" t="str">
        <f>IF(A149&lt;&gt;"",_xlfn.CONCAT("{",IF(ISERROR(FIND(",",A149))=FALSE,LEFT(A149,FIND(",",A149)-1),A149),", ",C149," #",H149,"}"),"")</f>
        <v>{Zeng, 2021 #10882}</v>
      </c>
      <c r="N149" s="4" t="s">
        <v>945</v>
      </c>
      <c r="O149" s="15" t="str">
        <f>IF(J149="Yes",IF(P149&lt;&gt;"",HYPERLINK(_xlfn.CONCAT(VLOOKUP(P149,AE:AF,2,FALSE),"\",IF(ISERROR(FIND(",",A149))=FALSE,LEFT(A149,FIND(",",A149)-1),A149),"-",C149,"-",H149,".pdf"),"PDF"),""),"")</f>
        <v>PDF</v>
      </c>
      <c r="P149" s="8" t="s">
        <v>223</v>
      </c>
      <c r="Q149" s="3" t="s">
        <v>13</v>
      </c>
      <c r="R149" s="71" t="s">
        <v>243</v>
      </c>
      <c r="S149" s="4" t="s">
        <v>1065</v>
      </c>
      <c r="T149" s="15" t="str">
        <f>IF(J149="Yes",IF(U149&lt;&gt;"",HYPERLINK(_xlfn.CONCAT(VLOOKUP(U149,AE:AF,2,FALSE),"\",IF(ISERROR(FIND(",",A149))=FALSE,LEFT(A149,FIND(",",A149)-1),A149),"-",C149,"-",H149,".pdf"),"PDF"),""),"")</f>
        <v>PDF</v>
      </c>
      <c r="U149" s="8" t="s">
        <v>247</v>
      </c>
      <c r="V149" s="3" t="s">
        <v>13</v>
      </c>
      <c r="W149" s="71" t="s">
        <v>243</v>
      </c>
      <c r="Y149" s="84" t="str">
        <f>IF(J149="Yes",IF(Q149="","",IF(Q149="Include",IF(V149="","Include",IF(V149="Exclude","Consensus required",IF(V149="Include","Include","Check required"))),IF(Q149="Exclude",IF(V149="","Check required",IF(V149="Exclude","Exclude",IF(V149="Include","Consensus required","Check required"))),"Check required"))),IF(L149="","","Find PDF"))</f>
        <v>Exclude</v>
      </c>
      <c r="Z149" s="26" t="str">
        <f>IF(Y149="Exclude",R149,"")</f>
        <v>5. Wrong study design</v>
      </c>
    </row>
    <row r="150" spans="1:26" x14ac:dyDescent="0.25">
      <c r="A150" s="21" t="s">
        <v>921</v>
      </c>
      <c r="B150" s="22" t="s">
        <v>922</v>
      </c>
      <c r="C150" s="22">
        <v>2023</v>
      </c>
      <c r="D150" s="22" t="s">
        <v>923</v>
      </c>
      <c r="E150" s="22">
        <v>135</v>
      </c>
      <c r="G150" s="22" t="s">
        <v>924</v>
      </c>
      <c r="H150" s="22">
        <v>10931</v>
      </c>
      <c r="I150" s="22" t="s">
        <v>944</v>
      </c>
      <c r="J150" s="9" t="s">
        <v>468</v>
      </c>
      <c r="K150" s="15" t="str">
        <f>IF(LEFT(I150,2)="10",HYPERLINK(_xlfn.CONCAT("https://doi.org/",I150),"Link"),IF(I150="","",HYPERLINK(I150,"Link")))</f>
        <v>Link</v>
      </c>
      <c r="L150" s="16" t="str">
        <f>IF(A150&lt;&gt;"",IF(J150="No",_xlfn.CONCAT(IF(ISERROR(FIND(",",A150))=FALSE,LEFT(A150,FIND(",",A150)-1),A150),"-",C150,"-",H150),""),"")</f>
        <v/>
      </c>
      <c r="M150" s="24" t="str">
        <f>IF(A150&lt;&gt;"",_xlfn.CONCAT("{",IF(ISERROR(FIND(",",A150))=FALSE,LEFT(A150,FIND(",",A150)-1),A150),", ",C150," #",H150,"}"),"")</f>
        <v>{Zhang, 2023 #10931}</v>
      </c>
      <c r="N150" s="4" t="s">
        <v>945</v>
      </c>
      <c r="O150" s="15" t="str">
        <f>IF(J150="Yes",IF(P150&lt;&gt;"",HYPERLINK(_xlfn.CONCAT(VLOOKUP(P150,AE:AF,2,FALSE),"\",IF(ISERROR(FIND(",",A150))=FALSE,LEFT(A150,FIND(",",A150)-1),A150),"-",C150,"-",H150,".pdf"),"PDF"),""),"")</f>
        <v>PDF</v>
      </c>
      <c r="P150" s="8" t="s">
        <v>223</v>
      </c>
      <c r="Q150" s="3" t="s">
        <v>13</v>
      </c>
      <c r="R150" s="71" t="s">
        <v>243</v>
      </c>
      <c r="S150" s="4" t="s">
        <v>1066</v>
      </c>
      <c r="T150" s="15" t="str">
        <f>IF(J150="Yes",IF(U150&lt;&gt;"",HYPERLINK(_xlfn.CONCAT(VLOOKUP(U150,AE:AF,2,FALSE),"\",IF(ISERROR(FIND(",",A150))=FALSE,LEFT(A150,FIND(",",A150)-1),A150),"-",C150,"-",H150,".pdf"),"PDF"),""),"")</f>
        <v>PDF</v>
      </c>
      <c r="U150" s="8" t="s">
        <v>247</v>
      </c>
      <c r="V150" s="3" t="s">
        <v>13</v>
      </c>
      <c r="W150" s="71" t="s">
        <v>243</v>
      </c>
      <c r="Y150" s="84" t="str">
        <f>IF(J150="Yes",IF(Q150="","",IF(Q150="Include",IF(V150="","Include",IF(V150="Exclude","Consensus required",IF(V150="Include","Include","Check required"))),IF(Q150="Exclude",IF(V150="","Check required",IF(V150="Exclude","Exclude",IF(V150="Include","Consensus required","Check required"))),"Check required"))),IF(L150="","","Find PDF"))</f>
        <v>Exclude</v>
      </c>
      <c r="Z150" s="26" t="str">
        <f>IF(Y150="Exclude",R150,"")</f>
        <v>5. Wrong study design</v>
      </c>
    </row>
    <row r="151" spans="1:26" x14ac:dyDescent="0.25">
      <c r="A151" s="21" t="s">
        <v>929</v>
      </c>
      <c r="B151" s="22" t="s">
        <v>930</v>
      </c>
      <c r="C151" s="22">
        <v>2021</v>
      </c>
      <c r="D151" s="22" t="s">
        <v>931</v>
      </c>
      <c r="E151" s="22">
        <v>12</v>
      </c>
      <c r="G151" s="22">
        <v>594031</v>
      </c>
      <c r="H151" s="22">
        <v>10915</v>
      </c>
      <c r="I151" s="22" t="s">
        <v>932</v>
      </c>
      <c r="J151" s="9" t="s">
        <v>468</v>
      </c>
      <c r="K151" s="15" t="str">
        <f>IF(LEFT(I151,2)="10",HYPERLINK(_xlfn.CONCAT("https://doi.org/",I151),"Link"),IF(I151="","",HYPERLINK(I151,"Link")))</f>
        <v>Link</v>
      </c>
      <c r="L151" s="16" t="str">
        <f>IF(A151&lt;&gt;"",IF(J151="No",_xlfn.CONCAT(IF(ISERROR(FIND(",",A151))=FALSE,LEFT(A151,FIND(",",A151)-1),A151),"-",C151,"-",H151),""),"")</f>
        <v/>
      </c>
      <c r="M151" s="24" t="str">
        <f>IF(A151&lt;&gt;"",_xlfn.CONCAT("{",IF(ISERROR(FIND(",",A151))=FALSE,LEFT(A151,FIND(",",A151)-1),A151),", ",C151," #",H151,"}"),"")</f>
        <v>{Zheng, 2021 #10915}</v>
      </c>
      <c r="N151" s="4" t="s">
        <v>945</v>
      </c>
      <c r="O151" s="15" t="str">
        <f>IF(J151="Yes",IF(P151&lt;&gt;"",HYPERLINK(_xlfn.CONCAT(VLOOKUP(P151,AE:AF,2,FALSE),"\",IF(ISERROR(FIND(",",A151))=FALSE,LEFT(A151,FIND(",",A151)-1),A151),"-",C151,"-",H151,".pdf"),"PDF"),""),"")</f>
        <v>PDF</v>
      </c>
      <c r="P151" s="8" t="s">
        <v>223</v>
      </c>
      <c r="Q151" s="3" t="s">
        <v>13</v>
      </c>
      <c r="R151" s="71" t="s">
        <v>238</v>
      </c>
      <c r="S151" s="4" t="s">
        <v>23</v>
      </c>
      <c r="T151" s="15" t="str">
        <f>IF(J151="Yes",IF(U151&lt;&gt;"",HYPERLINK(_xlfn.CONCAT(VLOOKUP(U151,AE:AF,2,FALSE),"\",IF(ISERROR(FIND(",",A151))=FALSE,LEFT(A151,FIND(",",A151)-1),A151),"-",C151,"-",H151,".pdf"),"PDF"),""),"")</f>
        <v>PDF</v>
      </c>
      <c r="U151" s="8" t="s">
        <v>247</v>
      </c>
      <c r="V151" s="3" t="s">
        <v>13</v>
      </c>
      <c r="W151" s="71" t="s">
        <v>238</v>
      </c>
      <c r="Y151" s="84" t="str">
        <f>IF(J151="Yes",IF(Q151="","",IF(Q151="Include",IF(V151="","Include",IF(V151="Exclude","Consensus required",IF(V151="Include","Include","Check required"))),IF(Q151="Exclude",IF(V151="","Check required",IF(V151="Exclude","Exclude",IF(V151="Include","Consensus required","Check required"))),"Check required"))),IF(L151="","","Find PDF"))</f>
        <v>Exclude</v>
      </c>
      <c r="Z151" s="26" t="str">
        <f>IF(Y151="Exclude",R151,"")</f>
        <v>2. Wrong country</v>
      </c>
    </row>
    <row r="152" spans="1:26" x14ac:dyDescent="0.25">
      <c r="A152" s="21" t="s">
        <v>925</v>
      </c>
      <c r="B152" s="22" t="s">
        <v>926</v>
      </c>
      <c r="C152" s="22">
        <v>2022</v>
      </c>
      <c r="D152" s="22" t="s">
        <v>499</v>
      </c>
      <c r="E152" s="22">
        <v>8</v>
      </c>
      <c r="F152" s="22">
        <v>5</v>
      </c>
      <c r="G152" s="22" t="s">
        <v>927</v>
      </c>
      <c r="H152" s="22">
        <v>10943</v>
      </c>
      <c r="I152" s="22" t="s">
        <v>928</v>
      </c>
      <c r="J152" s="9" t="s">
        <v>468</v>
      </c>
      <c r="K152" s="15" t="str">
        <f>IF(LEFT(I152,2)="10",HYPERLINK(_xlfn.CONCAT("https://doi.org/",I152),"Link"),IF(I152="","",HYPERLINK(I152,"Link")))</f>
        <v>Link</v>
      </c>
      <c r="L152" s="16" t="str">
        <f>IF(A152&lt;&gt;"",IF(J152="No",_xlfn.CONCAT(IF(ISERROR(FIND(",",A152))=FALSE,LEFT(A152,FIND(",",A152)-1),A152),"-",C152,"-",H152),""),"")</f>
        <v/>
      </c>
      <c r="M152" s="24" t="str">
        <f>IF(A152&lt;&gt;"",_xlfn.CONCAT("{",IF(ISERROR(FIND(",",A152))=FALSE,LEFT(A152,FIND(",",A152)-1),A152),", ",C152," #",H152,"}"),"")</f>
        <v>{Zheng, 2022 #10943}</v>
      </c>
      <c r="N152" s="4" t="s">
        <v>945</v>
      </c>
      <c r="O152" s="15" t="str">
        <f>IF(J152="Yes",IF(P152&lt;&gt;"",HYPERLINK(_xlfn.CONCAT(VLOOKUP(P152,AE:AF,2,FALSE),"\",IF(ISERROR(FIND(",",A152))=FALSE,LEFT(A152,FIND(",",A152)-1),A152),"-",C152,"-",H152,".pdf"),"PDF"),""),"")</f>
        <v>PDF</v>
      </c>
      <c r="P152" s="8" t="s">
        <v>223</v>
      </c>
      <c r="Q152" s="3" t="s">
        <v>13</v>
      </c>
      <c r="R152" s="71" t="s">
        <v>239</v>
      </c>
      <c r="S152" s="4" t="s">
        <v>1067</v>
      </c>
      <c r="T152" s="15" t="str">
        <f>IF(J152="Yes",IF(U152&lt;&gt;"",HYPERLINK(_xlfn.CONCAT(VLOOKUP(U152,AE:AF,2,FALSE),"\",IF(ISERROR(FIND(",",A152))=FALSE,LEFT(A152,FIND(",",A152)-1),A152),"-",C152,"-",H152,".pdf"),"PDF"),""),"")</f>
        <v>PDF</v>
      </c>
      <c r="U152" s="8" t="s">
        <v>247</v>
      </c>
      <c r="V152" s="3" t="s">
        <v>13</v>
      </c>
      <c r="W152" s="3" t="s">
        <v>239</v>
      </c>
      <c r="Y152" s="84" t="str">
        <f>IF(J152="Yes",IF(Q152="","",IF(Q152="Include",IF(V152="","Include",IF(V152="Exclude","Consensus required",IF(V152="Include","Include","Check required"))),IF(Q152="Exclude",IF(V152="","Check required",IF(V152="Exclude","Exclude",IF(V152="Include","Consensus required","Check required"))),"Check required"))),IF(L152="","","Find PDF"))</f>
        <v>Exclude</v>
      </c>
      <c r="Z152" s="26" t="str">
        <f>IF(Y152="Exclude",R152,"")</f>
        <v>1. No relevant outcomes</v>
      </c>
    </row>
    <row r="153" spans="1:26" x14ac:dyDescent="0.25">
      <c r="A153" s="21" t="s">
        <v>455</v>
      </c>
      <c r="B153" s="22" t="s">
        <v>456</v>
      </c>
      <c r="C153" s="22">
        <v>2022</v>
      </c>
      <c r="D153" s="22" t="s">
        <v>457</v>
      </c>
      <c r="E153" s="22">
        <v>31</v>
      </c>
      <c r="F153" s="22">
        <v>1</v>
      </c>
      <c r="G153" s="22" t="s">
        <v>458</v>
      </c>
      <c r="H153" s="22">
        <v>10948</v>
      </c>
      <c r="I153" s="22" t="s">
        <v>459</v>
      </c>
      <c r="J153" s="9" t="s">
        <v>468</v>
      </c>
      <c r="K153" s="15" t="str">
        <f>IF(LEFT(I153,2)="10",HYPERLINK(_xlfn.CONCAT("https://doi.org/",I153),"Link"),IF(I153="","",HYPERLINK(I153,"Link")))</f>
        <v>Link</v>
      </c>
      <c r="L153" s="16" t="str">
        <f>IF(A153&lt;&gt;"",IF(J153="No",_xlfn.CONCAT(IF(ISERROR(FIND(",",A153))=FALSE,LEFT(A153,FIND(",",A153)-1),A153),"-",C153,"-",H153),""),"")</f>
        <v/>
      </c>
      <c r="M153" s="24" t="str">
        <f>IF(A153&lt;&gt;"",_xlfn.CONCAT("{",IF(ISERROR(FIND(",",A153))=FALSE,LEFT(A153,FIND(",",A153)-1),A153),", ",C153," #",H153,"}"),"")</f>
        <v>{Zheng, 2022 #10948}</v>
      </c>
      <c r="N153" s="4" t="s">
        <v>945</v>
      </c>
      <c r="O153" s="15" t="str">
        <f>IF(J153="Yes",IF(P153&lt;&gt;"",HYPERLINK(_xlfn.CONCAT(VLOOKUP(P153,AE:AF,2,FALSE),"\",IF(ISERROR(FIND(",",A153))=FALSE,LEFT(A153,FIND(",",A153)-1),A153),"-",C153,"-",H153,".pdf"),"PDF"),""),"")</f>
        <v>PDF</v>
      </c>
      <c r="P153" s="8" t="s">
        <v>223</v>
      </c>
      <c r="Q153" s="3" t="s">
        <v>13</v>
      </c>
      <c r="R153" s="71" t="s">
        <v>239</v>
      </c>
      <c r="S153" s="4" t="s">
        <v>1068</v>
      </c>
      <c r="T153" s="15" t="str">
        <f>IF(J153="Yes",IF(U153&lt;&gt;"",HYPERLINK(_xlfn.CONCAT(VLOOKUP(U153,AE:AF,2,FALSE),"\",IF(ISERROR(FIND(",",A153))=FALSE,LEFT(A153,FIND(",",A153)-1),A153),"-",C153,"-",H153,".pdf"),"PDF"),""),"")</f>
        <v>PDF</v>
      </c>
      <c r="U153" s="8" t="s">
        <v>247</v>
      </c>
      <c r="V153" s="3" t="s">
        <v>13</v>
      </c>
      <c r="W153" s="3" t="s">
        <v>239</v>
      </c>
      <c r="Y153" s="84" t="str">
        <f>IF(J153="Yes",IF(Q153="","",IF(Q153="Include",IF(V153="","Include",IF(V153="Exclude","Consensus required",IF(V153="Include","Include","Check required"))),IF(Q153="Exclude",IF(V153="","Check required",IF(V153="Exclude","Exclude",IF(V153="Include","Consensus required","Check required"))),"Check required"))),IF(L153="","","Find PDF"))</f>
        <v>Exclude</v>
      </c>
      <c r="Z153" s="26" t="str">
        <f>IF(Y153="Exclude",R153,"")</f>
        <v>1. No relevant outcomes</v>
      </c>
    </row>
    <row r="154" spans="1:26" x14ac:dyDescent="0.25">
      <c r="A154" s="21" t="s">
        <v>460</v>
      </c>
      <c r="B154" s="22" t="s">
        <v>461</v>
      </c>
      <c r="C154" s="22">
        <v>2022</v>
      </c>
      <c r="D154" s="22" t="s">
        <v>462</v>
      </c>
      <c r="E154" s="22">
        <v>18</v>
      </c>
      <c r="F154" s="22">
        <v>1</v>
      </c>
      <c r="G154" s="22">
        <v>2017216</v>
      </c>
      <c r="H154" s="22">
        <v>10932</v>
      </c>
      <c r="I154" s="22" t="s">
        <v>463</v>
      </c>
      <c r="J154" s="9" t="s">
        <v>468</v>
      </c>
      <c r="K154" s="15" t="str">
        <f>IF(LEFT(I154,2)="10",HYPERLINK(_xlfn.CONCAT("https://doi.org/",I154),"Link"),IF(I154="","",HYPERLINK(I154,"Link")))</f>
        <v>Link</v>
      </c>
      <c r="L154" s="16" t="str">
        <f>IF(A154&lt;&gt;"",IF(J154="No",_xlfn.CONCAT(IF(ISERROR(FIND(",",A154))=FALSE,LEFT(A154,FIND(",",A154)-1),A154),"-",C154,"-",H154),""),"")</f>
        <v/>
      </c>
      <c r="M154" s="24" t="str">
        <f>IF(A154&lt;&gt;"",_xlfn.CONCAT("{",IF(ISERROR(FIND(",",A154))=FALSE,LEFT(A154,FIND(",",A154)-1),A154),", ",C154," #",H154,"}"),"")</f>
        <v>{Zhou, 2022 #10932}</v>
      </c>
      <c r="N154" s="4" t="s">
        <v>945</v>
      </c>
      <c r="O154" s="15" t="str">
        <f>IF(J154="Yes",IF(P154&lt;&gt;"",HYPERLINK(_xlfn.CONCAT(VLOOKUP(P154,AE:AF,2,FALSE),"\",IF(ISERROR(FIND(",",A154))=FALSE,LEFT(A154,FIND(",",A154)-1),A154),"-",C154,"-",H154,".pdf"),"PDF"),""),"")</f>
        <v>PDF</v>
      </c>
      <c r="P154" s="8" t="s">
        <v>223</v>
      </c>
      <c r="Q154" s="3" t="s">
        <v>13</v>
      </c>
      <c r="R154" s="71" t="s">
        <v>239</v>
      </c>
      <c r="S154" s="4" t="s">
        <v>1069</v>
      </c>
      <c r="T154" s="15" t="str">
        <f>IF(J154="Yes",IF(U154&lt;&gt;"",HYPERLINK(_xlfn.CONCAT(VLOOKUP(U154,AE:AF,2,FALSE),"\",IF(ISERROR(FIND(",",A154))=FALSE,LEFT(A154,FIND(",",A154)-1),A154),"-",C154,"-",H154,".pdf"),"PDF"),""),"")</f>
        <v>PDF</v>
      </c>
      <c r="U154" s="8" t="s">
        <v>247</v>
      </c>
      <c r="V154" s="3" t="s">
        <v>13</v>
      </c>
      <c r="W154" s="3" t="s">
        <v>239</v>
      </c>
      <c r="Y154" s="84" t="str">
        <f>IF(J154="Yes",IF(Q154="","",IF(Q154="Include",IF(V154="","Include",IF(V154="Exclude","Consensus required",IF(V154="Include","Include","Check required"))),IF(Q154="Exclude",IF(V154="","Check required",IF(V154="Exclude","Exclude",IF(V154="Include","Consensus required","Check required"))),"Check required"))),IF(L154="","","Find PDF"))</f>
        <v>Exclude</v>
      </c>
      <c r="Z154" s="26" t="str">
        <f>IF(Y154="Exclude",R154,"")</f>
        <v>1. No relevant outcomes</v>
      </c>
    </row>
    <row r="155" spans="1:26" x14ac:dyDescent="0.25">
      <c r="A155" s="21" t="s">
        <v>464</v>
      </c>
      <c r="B155" s="22" t="s">
        <v>465</v>
      </c>
      <c r="C155" s="22">
        <v>2023</v>
      </c>
      <c r="D155" s="22" t="s">
        <v>387</v>
      </c>
      <c r="E155" s="22">
        <v>9</v>
      </c>
      <c r="G155" s="22" t="s">
        <v>466</v>
      </c>
      <c r="H155" s="22">
        <v>10906</v>
      </c>
      <c r="I155" s="22" t="s">
        <v>467</v>
      </c>
      <c r="J155" s="9" t="s">
        <v>468</v>
      </c>
      <c r="K155" s="15" t="str">
        <f>IF(LEFT(I155,2)="10",HYPERLINK(_xlfn.CONCAT("https://doi.org/",I155),"Link"),IF(I155="","",HYPERLINK(I155,"Link")))</f>
        <v>Link</v>
      </c>
      <c r="L155" s="16" t="str">
        <f>IF(A155&lt;&gt;"",IF(J155="No",_xlfn.CONCAT(IF(ISERROR(FIND(",",A155))=FALSE,LEFT(A155,FIND(",",A155)-1),A155),"-",C155,"-",H155),""),"")</f>
        <v/>
      </c>
      <c r="M155" s="24" t="str">
        <f>IF(A155&lt;&gt;"",_xlfn.CONCAT("{",IF(ISERROR(FIND(",",A155))=FALSE,LEFT(A155,FIND(",",A155)-1),A155),", ",C155," #",H155,"}"),"")</f>
        <v>{Zhou, 2023 #10906}</v>
      </c>
      <c r="N155" s="4" t="s">
        <v>945</v>
      </c>
      <c r="O155" s="15" t="str">
        <f>IF(J155="Yes",IF(P155&lt;&gt;"",HYPERLINK(_xlfn.CONCAT(VLOOKUP(P155,AE:AF,2,FALSE),"\",IF(ISERROR(FIND(",",A155))=FALSE,LEFT(A155,FIND(",",A155)-1),A155),"-",C155,"-",H155,".pdf"),"PDF"),""),"")</f>
        <v>PDF</v>
      </c>
      <c r="P155" s="8" t="s">
        <v>223</v>
      </c>
      <c r="Q155" s="3" t="s">
        <v>13</v>
      </c>
      <c r="R155" s="71" t="s">
        <v>239</v>
      </c>
      <c r="S155" s="4" t="s">
        <v>1063</v>
      </c>
      <c r="T155" s="15" t="str">
        <f>IF(J155="Yes",IF(U155&lt;&gt;"",HYPERLINK(_xlfn.CONCAT(VLOOKUP(U155,AE:AF,2,FALSE),"\",IF(ISERROR(FIND(",",A155))=FALSE,LEFT(A155,FIND(",",A155)-1),A155),"-",C155,"-",H155,".pdf"),"PDF"),""),"")</f>
        <v>PDF</v>
      </c>
      <c r="U155" s="8" t="s">
        <v>247</v>
      </c>
      <c r="V155" s="3" t="s">
        <v>13</v>
      </c>
      <c r="W155" s="3" t="s">
        <v>239</v>
      </c>
      <c r="Y155" s="84" t="str">
        <f>IF(J155="Yes",IF(Q155="","",IF(Q155="Include",IF(V155="","Include",IF(V155="Exclude","Consensus required",IF(V155="Include","Include","Check required"))),IF(Q155="Exclude",IF(V155="","Check required",IF(V155="Exclude","Exclude",IF(V155="Include","Consensus required","Check required"))),"Check required"))),IF(L155="","","Find PDF"))</f>
        <v>Exclude</v>
      </c>
      <c r="Z155" s="26" t="str">
        <f>IF(Y155="Exclude",R155,"")</f>
        <v>1. No relevant outcomes</v>
      </c>
    </row>
    <row r="156" spans="1:26" x14ac:dyDescent="0.25">
      <c r="A156" s="21" t="s">
        <v>933</v>
      </c>
      <c r="B156" s="22" t="s">
        <v>934</v>
      </c>
      <c r="C156" s="22">
        <v>2025</v>
      </c>
      <c r="D156" s="22" t="s">
        <v>935</v>
      </c>
      <c r="E156" s="22">
        <v>13</v>
      </c>
      <c r="F156" s="22">
        <v>5</v>
      </c>
      <c r="H156" s="22">
        <v>10852</v>
      </c>
      <c r="I156" s="22" t="s">
        <v>936</v>
      </c>
      <c r="J156" s="9" t="s">
        <v>468</v>
      </c>
      <c r="K156" s="15" t="str">
        <f>IF(LEFT(I156,2)="10",HYPERLINK(_xlfn.CONCAT("https://doi.org/",I156),"Link"),IF(I156="","",HYPERLINK(I156,"Link")))</f>
        <v>Link</v>
      </c>
      <c r="L156" s="16" t="str">
        <f>IF(A156&lt;&gt;"",IF(J156="No",_xlfn.CONCAT(IF(ISERROR(FIND(",",A156))=FALSE,LEFT(A156,FIND(",",A156)-1),A156),"-",C156,"-",H156),""),"")</f>
        <v/>
      </c>
      <c r="M156" s="24" t="str">
        <f>IF(A156&lt;&gt;"",_xlfn.CONCAT("{",IF(ISERROR(FIND(",",A156))=FALSE,LEFT(A156,FIND(",",A156)-1),A156),", ",C156," #",H156,"}"),"")</f>
        <v>{Zhu, 2025 #10852}</v>
      </c>
      <c r="N156" s="4" t="s">
        <v>945</v>
      </c>
      <c r="O156" s="15" t="str">
        <f>IF(J156="Yes",IF(P156&lt;&gt;"",HYPERLINK(_xlfn.CONCAT(VLOOKUP(P156,AE:AF,2,FALSE),"\",IF(ISERROR(FIND(",",A156))=FALSE,LEFT(A156,FIND(",",A156)-1),A156),"-",C156,"-",H156,".pdf"),"PDF"),""),"")</f>
        <v>PDF</v>
      </c>
      <c r="P156" s="8" t="s">
        <v>223</v>
      </c>
      <c r="Q156" s="3" t="s">
        <v>13</v>
      </c>
      <c r="R156" s="71" t="s">
        <v>243</v>
      </c>
      <c r="S156" s="4" t="s">
        <v>1070</v>
      </c>
      <c r="T156" s="15" t="str">
        <f>IF(J156="Yes",IF(U156&lt;&gt;"",HYPERLINK(_xlfn.CONCAT(VLOOKUP(U156,AE:AF,2,FALSE),"\",IF(ISERROR(FIND(",",A156))=FALSE,LEFT(A156,FIND(",",A156)-1),A156),"-",C156,"-",H156,".pdf"),"PDF"),""),"")</f>
        <v>PDF</v>
      </c>
      <c r="U156" s="8" t="s">
        <v>247</v>
      </c>
      <c r="V156" s="3" t="s">
        <v>13</v>
      </c>
      <c r="W156" s="71" t="s">
        <v>243</v>
      </c>
      <c r="Y156" s="84" t="str">
        <f>IF(J156="Yes",IF(Q156="","",IF(Q156="Include",IF(V156="","Include",IF(V156="Exclude","Consensus required",IF(V156="Include","Include","Check required"))),IF(Q156="Exclude",IF(V156="","Check required",IF(V156="Exclude","Exclude",IF(V156="Include","Consensus required","Check required"))),"Check required"))),IF(L156="","","Find PDF"))</f>
        <v>Exclude</v>
      </c>
      <c r="Z156" s="26" t="str">
        <f>IF(Y156="Exclude",R156,"")</f>
        <v>5. Wrong study design</v>
      </c>
    </row>
  </sheetData>
  <sortState xmlns:xlrd2="http://schemas.microsoft.com/office/spreadsheetml/2017/richdata2" ref="A2:AA156">
    <sortCondition ref="M8:M156"/>
  </sortState>
  <conditionalFormatting sqref="J1:J1048576 L1:L1048576">
    <cfRule type="cellIs" dxfId="22" priority="55" operator="equal">
      <formula>"Yes"</formula>
    </cfRule>
    <cfRule type="cellIs" dxfId="21" priority="56" operator="equal">
      <formula>"No"</formula>
    </cfRule>
  </conditionalFormatting>
  <conditionalFormatting sqref="P1:P1048576 U1:U1048576">
    <cfRule type="cellIs" dxfId="20" priority="1" operator="equal">
      <formula>"GMT"</formula>
    </cfRule>
    <cfRule type="cellIs" dxfId="19" priority="2" operator="equal">
      <formula>"RE"</formula>
    </cfRule>
    <cfRule type="cellIs" dxfId="18" priority="3" operator="equal">
      <formula>"JK"</formula>
    </cfRule>
    <cfRule type="cellIs" dxfId="17" priority="4" operator="equal">
      <formula>"CT"</formula>
    </cfRule>
    <cfRule type="cellIs" dxfId="16" priority="5" operator="equal">
      <formula>"SH"</formula>
    </cfRule>
  </conditionalFormatting>
  <conditionalFormatting sqref="Q1:Q1048576 V1:V1048576 Y1:Y1048576">
    <cfRule type="cellIs" dxfId="15" priority="57" operator="equal">
      <formula>"Exclude"</formula>
    </cfRule>
    <cfRule type="cellIs" dxfId="14" priority="58" operator="equal">
      <formula>"Include"</formula>
    </cfRule>
  </conditionalFormatting>
  <conditionalFormatting sqref="Y1:Y1048576">
    <cfRule type="cellIs" dxfId="13" priority="79" operator="equal">
      <formula>"Check for supplement"</formula>
    </cfRule>
    <cfRule type="cellIs" dxfId="12" priority="111" operator="equal">
      <formula>"Consensus required"</formula>
    </cfRule>
    <cfRule type="cellIs" dxfId="11" priority="112" operator="equal">
      <formula>"Check required"</formula>
    </cfRule>
  </conditionalFormatting>
  <dataValidations count="1">
    <dataValidation type="list" allowBlank="1" sqref="R2:R1048576 W2:W1048576" xr:uid="{9662B2F9-38B6-444B-A673-AA1E805A9318}">
      <formula1>$AC$2:$AC$7</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D1CA1-9AD4-4EF8-B63E-354304A97B41}">
  <sheetPr>
    <tabColor theme="9" tint="-0.499984740745262"/>
  </sheetPr>
  <dimension ref="A1:O50"/>
  <sheetViews>
    <sheetView workbookViewId="0"/>
  </sheetViews>
  <sheetFormatPr defaultColWidth="8.7109375" defaultRowHeight="15" x14ac:dyDescent="0.25"/>
  <cols>
    <col min="1" max="1" width="26.28515625" style="54" customWidth="1"/>
    <col min="2" max="2" width="35.7109375" style="22" customWidth="1"/>
    <col min="3" max="3" width="5" style="22" bestFit="1" customWidth="1"/>
    <col min="4" max="7" width="5" style="55" customWidth="1"/>
    <col min="8" max="8" width="10.7109375" style="22" customWidth="1"/>
    <col min="9" max="9" width="4.28515625" style="22" bestFit="1" customWidth="1"/>
    <col min="10" max="10" width="17.85546875" style="56" bestFit="1" customWidth="1"/>
    <col min="11" max="11" width="5.7109375" style="112" bestFit="1" customWidth="1"/>
    <col min="12" max="12" width="5.7109375" style="16" bestFit="1" customWidth="1"/>
  </cols>
  <sheetData>
    <row r="1" spans="1:15" s="1" customFormat="1" ht="15.75" thickBot="1" x14ac:dyDescent="0.3">
      <c r="A1" s="49" t="s">
        <v>219</v>
      </c>
      <c r="B1" s="50" t="s">
        <v>0</v>
      </c>
      <c r="C1" s="50" t="s">
        <v>1</v>
      </c>
      <c r="D1" s="51" t="s">
        <v>15</v>
      </c>
      <c r="E1" s="51" t="s">
        <v>16</v>
      </c>
      <c r="F1" s="51" t="s">
        <v>17</v>
      </c>
      <c r="G1" s="51" t="s">
        <v>18</v>
      </c>
      <c r="H1" s="50" t="s">
        <v>2</v>
      </c>
      <c r="I1" s="50" t="s">
        <v>228</v>
      </c>
      <c r="J1" s="52" t="s">
        <v>5</v>
      </c>
      <c r="K1" s="85" t="s">
        <v>271</v>
      </c>
      <c r="L1" s="86" t="s">
        <v>272</v>
      </c>
      <c r="N1" s="1" t="s">
        <v>21</v>
      </c>
      <c r="O1" s="1" t="s">
        <v>244</v>
      </c>
    </row>
    <row r="2" spans="1:15" x14ac:dyDescent="0.25">
      <c r="A2" s="72" t="s">
        <v>550</v>
      </c>
      <c r="B2" s="53" t="s">
        <v>551</v>
      </c>
      <c r="C2" s="53">
        <v>2025</v>
      </c>
      <c r="D2" s="73" t="s">
        <v>552</v>
      </c>
      <c r="E2" s="73">
        <v>22</v>
      </c>
      <c r="F2" s="73">
        <v>2</v>
      </c>
      <c r="G2" s="73"/>
      <c r="H2" s="53">
        <v>10927</v>
      </c>
      <c r="I2" s="53" t="s">
        <v>553</v>
      </c>
      <c r="J2" s="109" t="s">
        <v>1073</v>
      </c>
      <c r="K2" s="87" t="str">
        <f t="shared" ref="K2:K33" si="0">IF(A2&lt;&gt;"",HYPERLINK(_xlfn.CONCAT(O$2,"\",IF(ISERROR(FIND(",",A2))=FALSE,LEFT(A2,FIND(",",A2)-1),A2),"-",C2,"-",H2,".pdf"),"PDF"),"")</f>
        <v>PDF</v>
      </c>
      <c r="L2" s="88" t="str">
        <f t="shared" ref="L2:L33" si="1">IF(A2&lt;&gt;"",HYPERLINK(_xlfn.CONCAT(O$3,"\",IF(ISERROR(FIND(",",A2))=FALSE,LEFT(A2,FIND(",",A2)-1),A2),"-",C2,"-",H2,".pdf"),"PDF"),"")</f>
        <v>PDF</v>
      </c>
      <c r="N2">
        <v>1</v>
      </c>
    </row>
    <row r="3" spans="1:15" x14ac:dyDescent="0.25">
      <c r="A3" s="62" t="s">
        <v>667</v>
      </c>
      <c r="B3" s="20" t="s">
        <v>668</v>
      </c>
      <c r="C3" s="20">
        <v>2025</v>
      </c>
      <c r="D3" s="63" t="s">
        <v>669</v>
      </c>
      <c r="E3" s="63">
        <v>14</v>
      </c>
      <c r="F3" s="63">
        <v>3</v>
      </c>
      <c r="G3" s="63">
        <v>101032</v>
      </c>
      <c r="H3" s="20">
        <v>10979</v>
      </c>
      <c r="I3" s="20" t="s">
        <v>670</v>
      </c>
      <c r="J3" s="64" t="s">
        <v>1074</v>
      </c>
      <c r="K3" s="110" t="str">
        <f t="shared" si="0"/>
        <v>PDF</v>
      </c>
      <c r="L3" s="111" t="str">
        <f t="shared" si="1"/>
        <v>PDF</v>
      </c>
      <c r="N3">
        <v>2</v>
      </c>
    </row>
    <row r="4" spans="1:15" x14ac:dyDescent="0.25">
      <c r="A4" s="62" t="s">
        <v>705</v>
      </c>
      <c r="B4" s="20" t="s">
        <v>706</v>
      </c>
      <c r="C4" s="20">
        <v>2024</v>
      </c>
      <c r="D4" s="63" t="s">
        <v>707</v>
      </c>
      <c r="E4" s="63">
        <v>21</v>
      </c>
      <c r="F4" s="63"/>
      <c r="G4" s="63">
        <v>100575</v>
      </c>
      <c r="H4" s="20">
        <v>10904</v>
      </c>
      <c r="I4" s="20" t="s">
        <v>708</v>
      </c>
      <c r="J4" s="64" t="s">
        <v>1075</v>
      </c>
      <c r="K4" s="110" t="str">
        <f t="shared" si="0"/>
        <v>PDF</v>
      </c>
      <c r="L4" s="111" t="str">
        <f t="shared" si="1"/>
        <v>PDF</v>
      </c>
    </row>
    <row r="5" spans="1:15" x14ac:dyDescent="0.25">
      <c r="A5" s="62" t="s">
        <v>718</v>
      </c>
      <c r="B5" s="20" t="s">
        <v>719</v>
      </c>
      <c r="C5" s="20">
        <v>2025</v>
      </c>
      <c r="D5" s="63"/>
      <c r="E5" s="63"/>
      <c r="F5" s="63"/>
      <c r="G5" s="63"/>
      <c r="H5" s="20">
        <v>10985</v>
      </c>
      <c r="I5" s="20" t="s">
        <v>720</v>
      </c>
      <c r="J5" s="64" t="s">
        <v>1076</v>
      </c>
      <c r="K5" s="110" t="str">
        <f t="shared" si="0"/>
        <v>PDF</v>
      </c>
      <c r="L5" s="111" t="str">
        <f t="shared" si="1"/>
        <v>PDF</v>
      </c>
    </row>
    <row r="6" spans="1:15" x14ac:dyDescent="0.25">
      <c r="A6" s="62" t="s">
        <v>407</v>
      </c>
      <c r="B6" s="20" t="s">
        <v>408</v>
      </c>
      <c r="C6" s="20">
        <v>2024</v>
      </c>
      <c r="D6" s="63" t="s">
        <v>346</v>
      </c>
      <c r="E6" s="63"/>
      <c r="F6" s="63"/>
      <c r="G6" s="63"/>
      <c r="H6" s="20">
        <v>10989</v>
      </c>
      <c r="I6" s="20" t="s">
        <v>409</v>
      </c>
      <c r="J6" s="64" t="s">
        <v>1072</v>
      </c>
      <c r="K6" s="110" t="str">
        <f t="shared" si="0"/>
        <v>PDF</v>
      </c>
      <c r="L6" s="111" t="str">
        <f t="shared" si="1"/>
        <v>PDF</v>
      </c>
    </row>
    <row r="7" spans="1:15" x14ac:dyDescent="0.25">
      <c r="A7" s="62" t="s">
        <v>858</v>
      </c>
      <c r="B7" s="20" t="s">
        <v>859</v>
      </c>
      <c r="C7" s="20">
        <v>2021</v>
      </c>
      <c r="D7" s="63" t="s">
        <v>490</v>
      </c>
      <c r="E7" s="63">
        <v>23</v>
      </c>
      <c r="F7" s="63">
        <v>9</v>
      </c>
      <c r="G7" s="63" t="s">
        <v>860</v>
      </c>
      <c r="H7" s="20">
        <v>10893</v>
      </c>
      <c r="I7" s="20" t="s">
        <v>861</v>
      </c>
      <c r="J7" s="64" t="s">
        <v>1077</v>
      </c>
      <c r="K7" s="110" t="str">
        <f t="shared" si="0"/>
        <v>PDF</v>
      </c>
      <c r="L7" s="111" t="str">
        <f t="shared" si="1"/>
        <v>PDF</v>
      </c>
    </row>
    <row r="8" spans="1:15" x14ac:dyDescent="0.25">
      <c r="A8" s="62" t="s">
        <v>426</v>
      </c>
      <c r="B8" s="20" t="s">
        <v>862</v>
      </c>
      <c r="C8" s="20">
        <v>2025</v>
      </c>
      <c r="D8" s="63" t="s">
        <v>863</v>
      </c>
      <c r="E8" s="63">
        <v>51</v>
      </c>
      <c r="F8" s="63">
        <v>3</v>
      </c>
      <c r="G8" s="63" t="s">
        <v>864</v>
      </c>
      <c r="H8" s="20">
        <v>10929</v>
      </c>
      <c r="I8" s="20" t="s">
        <v>865</v>
      </c>
      <c r="J8" s="64" t="s">
        <v>1078</v>
      </c>
      <c r="K8" s="89" t="str">
        <f t="shared" si="0"/>
        <v>PDF</v>
      </c>
      <c r="L8" s="90" t="str">
        <f t="shared" si="1"/>
        <v>PDF</v>
      </c>
    </row>
    <row r="9" spans="1:15" x14ac:dyDescent="0.25">
      <c r="A9" s="62" t="s">
        <v>870</v>
      </c>
      <c r="B9" s="20" t="s">
        <v>871</v>
      </c>
      <c r="C9" s="20">
        <v>2024</v>
      </c>
      <c r="D9" s="63" t="s">
        <v>872</v>
      </c>
      <c r="E9" s="63">
        <v>21</v>
      </c>
      <c r="F9" s="63">
        <v>3</v>
      </c>
      <c r="G9" s="63" t="s">
        <v>873</v>
      </c>
      <c r="H9" s="20">
        <v>10846</v>
      </c>
      <c r="I9" s="20" t="s">
        <v>874</v>
      </c>
      <c r="J9" s="64" t="s">
        <v>1079</v>
      </c>
      <c r="K9" s="89" t="str">
        <f t="shared" si="0"/>
        <v>PDF</v>
      </c>
      <c r="L9" s="90" t="str">
        <f t="shared" si="1"/>
        <v>PDF</v>
      </c>
    </row>
    <row r="10" spans="1:15" x14ac:dyDescent="0.25">
      <c r="A10" s="62"/>
      <c r="B10" s="20"/>
      <c r="C10" s="20"/>
      <c r="D10" s="63"/>
      <c r="E10" s="63"/>
      <c r="F10" s="63"/>
      <c r="G10" s="63"/>
      <c r="H10" s="20"/>
      <c r="I10" s="20"/>
      <c r="J10" s="64"/>
      <c r="K10" s="89" t="str">
        <f t="shared" si="0"/>
        <v/>
      </c>
      <c r="L10" s="90" t="str">
        <f t="shared" si="1"/>
        <v/>
      </c>
    </row>
    <row r="11" spans="1:15" x14ac:dyDescent="0.25">
      <c r="A11" s="62"/>
      <c r="B11" s="20"/>
      <c r="C11" s="20"/>
      <c r="D11" s="63"/>
      <c r="E11" s="63"/>
      <c r="F11" s="63"/>
      <c r="G11" s="63"/>
      <c r="H11" s="20"/>
      <c r="I11" s="20"/>
      <c r="J11" s="64"/>
      <c r="K11" s="89" t="str">
        <f t="shared" si="0"/>
        <v/>
      </c>
      <c r="L11" s="90" t="str">
        <f t="shared" si="1"/>
        <v/>
      </c>
    </row>
    <row r="12" spans="1:15" x14ac:dyDescent="0.25">
      <c r="A12" s="62"/>
      <c r="B12" s="20"/>
      <c r="C12" s="20"/>
      <c r="D12" s="63"/>
      <c r="E12" s="63"/>
      <c r="F12" s="63"/>
      <c r="G12" s="63"/>
      <c r="H12" s="20"/>
      <c r="I12" s="20"/>
      <c r="J12" s="64"/>
      <c r="K12" s="89" t="str">
        <f t="shared" si="0"/>
        <v/>
      </c>
      <c r="L12" s="90" t="str">
        <f t="shared" si="1"/>
        <v/>
      </c>
    </row>
    <row r="13" spans="1:15" x14ac:dyDescent="0.25">
      <c r="A13" s="62"/>
      <c r="B13" s="20"/>
      <c r="C13" s="20"/>
      <c r="D13" s="63"/>
      <c r="E13" s="63"/>
      <c r="F13" s="63"/>
      <c r="G13" s="63"/>
      <c r="H13" s="20"/>
      <c r="I13" s="20"/>
      <c r="J13" s="64"/>
      <c r="K13" s="89" t="str">
        <f t="shared" si="0"/>
        <v/>
      </c>
      <c r="L13" s="90" t="str">
        <f t="shared" si="1"/>
        <v/>
      </c>
    </row>
    <row r="14" spans="1:15" x14ac:dyDescent="0.25">
      <c r="A14" s="62"/>
      <c r="B14" s="20"/>
      <c r="C14" s="20"/>
      <c r="D14" s="63"/>
      <c r="E14" s="63"/>
      <c r="F14" s="63"/>
      <c r="G14" s="63"/>
      <c r="H14" s="20"/>
      <c r="I14" s="20"/>
      <c r="J14" s="64"/>
      <c r="K14" s="89" t="str">
        <f t="shared" si="0"/>
        <v/>
      </c>
      <c r="L14" s="90" t="str">
        <f t="shared" si="1"/>
        <v/>
      </c>
    </row>
    <row r="15" spans="1:15" x14ac:dyDescent="0.25">
      <c r="A15" s="62"/>
      <c r="B15" s="20"/>
      <c r="C15" s="20"/>
      <c r="D15" s="63"/>
      <c r="E15" s="63"/>
      <c r="F15" s="63"/>
      <c r="G15" s="63"/>
      <c r="H15" s="20"/>
      <c r="I15" s="20"/>
      <c r="J15" s="64"/>
      <c r="K15" s="89" t="str">
        <f t="shared" si="0"/>
        <v/>
      </c>
      <c r="L15" s="90" t="str">
        <f t="shared" si="1"/>
        <v/>
      </c>
    </row>
    <row r="16" spans="1:15" x14ac:dyDescent="0.25">
      <c r="A16" s="62"/>
      <c r="B16" s="20"/>
      <c r="C16" s="20"/>
      <c r="D16" s="63"/>
      <c r="E16" s="63"/>
      <c r="F16" s="63"/>
      <c r="G16" s="63"/>
      <c r="H16" s="20"/>
      <c r="I16" s="20"/>
      <c r="J16" s="64"/>
      <c r="K16" s="89" t="str">
        <f t="shared" si="0"/>
        <v/>
      </c>
      <c r="L16" s="90" t="str">
        <f t="shared" si="1"/>
        <v/>
      </c>
    </row>
    <row r="17" spans="1:12" x14ac:dyDescent="0.25">
      <c r="A17" s="62"/>
      <c r="B17" s="20"/>
      <c r="C17" s="20"/>
      <c r="D17" s="63"/>
      <c r="E17" s="63"/>
      <c r="F17" s="63"/>
      <c r="G17" s="63"/>
      <c r="H17" s="20"/>
      <c r="I17" s="20"/>
      <c r="J17" s="64"/>
      <c r="K17" s="89" t="str">
        <f t="shared" si="0"/>
        <v/>
      </c>
      <c r="L17" s="90" t="str">
        <f t="shared" si="1"/>
        <v/>
      </c>
    </row>
    <row r="18" spans="1:12" x14ac:dyDescent="0.25">
      <c r="A18" s="62"/>
      <c r="B18" s="20"/>
      <c r="C18" s="20"/>
      <c r="D18" s="63"/>
      <c r="E18" s="63"/>
      <c r="F18" s="63"/>
      <c r="G18" s="63"/>
      <c r="H18" s="20"/>
      <c r="I18" s="20"/>
      <c r="J18" s="64"/>
      <c r="K18" s="89" t="str">
        <f t="shared" si="0"/>
        <v/>
      </c>
      <c r="L18" s="90" t="str">
        <f t="shared" si="1"/>
        <v/>
      </c>
    </row>
    <row r="19" spans="1:12" x14ac:dyDescent="0.25">
      <c r="A19" s="62"/>
      <c r="B19" s="20"/>
      <c r="C19" s="20"/>
      <c r="D19" s="63"/>
      <c r="E19" s="63"/>
      <c r="F19" s="63"/>
      <c r="G19" s="63"/>
      <c r="H19" s="20"/>
      <c r="I19" s="20"/>
      <c r="J19" s="64"/>
      <c r="K19" s="89" t="str">
        <f t="shared" si="0"/>
        <v/>
      </c>
      <c r="L19" s="90" t="str">
        <f t="shared" si="1"/>
        <v/>
      </c>
    </row>
    <row r="20" spans="1:12" x14ac:dyDescent="0.25">
      <c r="A20" s="62"/>
      <c r="B20" s="20"/>
      <c r="C20" s="20"/>
      <c r="D20" s="63"/>
      <c r="E20" s="63"/>
      <c r="F20" s="63"/>
      <c r="G20" s="63"/>
      <c r="H20" s="20"/>
      <c r="I20" s="20"/>
      <c r="J20" s="64"/>
      <c r="K20" s="89" t="str">
        <f t="shared" si="0"/>
        <v/>
      </c>
      <c r="L20" s="90" t="str">
        <f t="shared" si="1"/>
        <v/>
      </c>
    </row>
    <row r="21" spans="1:12" x14ac:dyDescent="0.25">
      <c r="A21" s="62"/>
      <c r="B21" s="20"/>
      <c r="C21" s="20"/>
      <c r="D21" s="63"/>
      <c r="E21" s="63"/>
      <c r="F21" s="63"/>
      <c r="G21" s="63"/>
      <c r="H21" s="20"/>
      <c r="I21" s="20"/>
      <c r="J21" s="64"/>
      <c r="K21" s="89" t="str">
        <f t="shared" si="0"/>
        <v/>
      </c>
      <c r="L21" s="90" t="str">
        <f t="shared" si="1"/>
        <v/>
      </c>
    </row>
    <row r="22" spans="1:12" x14ac:dyDescent="0.25">
      <c r="A22" s="62"/>
      <c r="B22" s="20"/>
      <c r="C22" s="20"/>
      <c r="D22" s="63"/>
      <c r="E22" s="63"/>
      <c r="F22" s="63"/>
      <c r="G22" s="63"/>
      <c r="H22" s="20"/>
      <c r="I22" s="20"/>
      <c r="J22" s="64"/>
      <c r="K22" s="89" t="str">
        <f t="shared" si="0"/>
        <v/>
      </c>
      <c r="L22" s="90" t="str">
        <f t="shared" si="1"/>
        <v/>
      </c>
    </row>
    <row r="23" spans="1:12" x14ac:dyDescent="0.25">
      <c r="A23" s="62"/>
      <c r="B23" s="20"/>
      <c r="C23" s="20"/>
      <c r="D23" s="63"/>
      <c r="E23" s="63"/>
      <c r="F23" s="63"/>
      <c r="G23" s="63"/>
      <c r="H23" s="20"/>
      <c r="I23" s="20"/>
      <c r="J23" s="64"/>
      <c r="K23" s="89" t="str">
        <f t="shared" si="0"/>
        <v/>
      </c>
      <c r="L23" s="90" t="str">
        <f t="shared" si="1"/>
        <v/>
      </c>
    </row>
    <row r="24" spans="1:12" x14ac:dyDescent="0.25">
      <c r="A24" s="62"/>
      <c r="B24" s="20"/>
      <c r="C24" s="20"/>
      <c r="D24" s="63"/>
      <c r="E24" s="63"/>
      <c r="F24" s="63"/>
      <c r="G24" s="63"/>
      <c r="H24" s="20"/>
      <c r="I24" s="20"/>
      <c r="J24" s="64"/>
      <c r="K24" s="89" t="str">
        <f t="shared" si="0"/>
        <v/>
      </c>
      <c r="L24" s="90" t="str">
        <f t="shared" si="1"/>
        <v/>
      </c>
    </row>
    <row r="25" spans="1:12" x14ac:dyDescent="0.25">
      <c r="A25" s="62"/>
      <c r="B25" s="20"/>
      <c r="C25" s="20"/>
      <c r="D25" s="63"/>
      <c r="E25" s="63"/>
      <c r="F25" s="63"/>
      <c r="G25" s="63"/>
      <c r="H25" s="20"/>
      <c r="I25" s="20"/>
      <c r="J25" s="64"/>
      <c r="K25" s="89" t="str">
        <f t="shared" si="0"/>
        <v/>
      </c>
      <c r="L25" s="90" t="str">
        <f t="shared" si="1"/>
        <v/>
      </c>
    </row>
    <row r="26" spans="1:12" x14ac:dyDescent="0.25">
      <c r="A26" s="62"/>
      <c r="B26" s="20"/>
      <c r="C26" s="20"/>
      <c r="D26" s="63"/>
      <c r="E26" s="63"/>
      <c r="F26" s="63"/>
      <c r="G26" s="63"/>
      <c r="H26" s="20"/>
      <c r="I26" s="20"/>
      <c r="J26" s="64"/>
      <c r="K26" s="89" t="str">
        <f t="shared" si="0"/>
        <v/>
      </c>
      <c r="L26" s="90" t="str">
        <f t="shared" si="1"/>
        <v/>
      </c>
    </row>
    <row r="27" spans="1:12" x14ac:dyDescent="0.25">
      <c r="A27" s="62"/>
      <c r="B27" s="20"/>
      <c r="C27" s="20"/>
      <c r="D27" s="63"/>
      <c r="E27" s="63"/>
      <c r="F27" s="63"/>
      <c r="G27" s="63"/>
      <c r="H27" s="20"/>
      <c r="I27" s="20"/>
      <c r="J27" s="64"/>
      <c r="K27" s="89" t="str">
        <f t="shared" si="0"/>
        <v/>
      </c>
      <c r="L27" s="90" t="str">
        <f t="shared" si="1"/>
        <v/>
      </c>
    </row>
    <row r="28" spans="1:12" x14ac:dyDescent="0.25">
      <c r="A28" s="62"/>
      <c r="B28" s="20"/>
      <c r="C28" s="20"/>
      <c r="D28" s="63"/>
      <c r="E28" s="63"/>
      <c r="F28" s="63"/>
      <c r="G28" s="63"/>
      <c r="H28" s="20"/>
      <c r="I28" s="20"/>
      <c r="J28" s="64"/>
      <c r="K28" s="89" t="str">
        <f t="shared" si="0"/>
        <v/>
      </c>
      <c r="L28" s="90" t="str">
        <f t="shared" si="1"/>
        <v/>
      </c>
    </row>
    <row r="29" spans="1:12" x14ac:dyDescent="0.25">
      <c r="A29" s="62"/>
      <c r="B29" s="20"/>
      <c r="C29" s="20"/>
      <c r="D29" s="63"/>
      <c r="E29" s="63"/>
      <c r="F29" s="63"/>
      <c r="G29" s="63"/>
      <c r="H29" s="20"/>
      <c r="I29" s="20"/>
      <c r="J29" s="64"/>
      <c r="K29" s="89" t="str">
        <f t="shared" si="0"/>
        <v/>
      </c>
      <c r="L29" s="90" t="str">
        <f t="shared" si="1"/>
        <v/>
      </c>
    </row>
    <row r="30" spans="1:12" x14ac:dyDescent="0.25">
      <c r="A30" s="62"/>
      <c r="B30" s="20"/>
      <c r="C30" s="20"/>
      <c r="D30" s="63"/>
      <c r="E30" s="63"/>
      <c r="F30" s="63"/>
      <c r="G30" s="63"/>
      <c r="H30" s="20"/>
      <c r="I30" s="20"/>
      <c r="J30" s="64"/>
      <c r="K30" s="89" t="str">
        <f t="shared" si="0"/>
        <v/>
      </c>
      <c r="L30" s="90" t="str">
        <f t="shared" si="1"/>
        <v/>
      </c>
    </row>
    <row r="31" spans="1:12" x14ac:dyDescent="0.25">
      <c r="A31" s="62"/>
      <c r="B31" s="20"/>
      <c r="C31" s="20"/>
      <c r="D31" s="63"/>
      <c r="E31" s="63"/>
      <c r="F31" s="63"/>
      <c r="G31" s="63"/>
      <c r="H31" s="20"/>
      <c r="I31" s="20"/>
      <c r="J31" s="64"/>
      <c r="K31" s="89" t="str">
        <f t="shared" si="0"/>
        <v/>
      </c>
      <c r="L31" s="90" t="str">
        <f t="shared" si="1"/>
        <v/>
      </c>
    </row>
    <row r="32" spans="1:12" x14ac:dyDescent="0.25">
      <c r="A32" s="62"/>
      <c r="B32" s="20"/>
      <c r="C32" s="20"/>
      <c r="D32" s="63"/>
      <c r="E32" s="63"/>
      <c r="F32" s="63"/>
      <c r="G32" s="63"/>
      <c r="H32" s="20"/>
      <c r="I32" s="20"/>
      <c r="J32" s="64"/>
      <c r="K32" s="89" t="str">
        <f t="shared" si="0"/>
        <v/>
      </c>
      <c r="L32" s="90" t="str">
        <f t="shared" si="1"/>
        <v/>
      </c>
    </row>
    <row r="33" spans="1:12" x14ac:dyDescent="0.25">
      <c r="A33" s="62"/>
      <c r="B33" s="20"/>
      <c r="C33" s="20"/>
      <c r="D33" s="63"/>
      <c r="E33" s="63"/>
      <c r="F33" s="63"/>
      <c r="G33" s="63"/>
      <c r="H33" s="20"/>
      <c r="I33" s="20"/>
      <c r="J33" s="64"/>
      <c r="K33" s="89" t="str">
        <f t="shared" si="0"/>
        <v/>
      </c>
      <c r="L33" s="90" t="str">
        <f t="shared" si="1"/>
        <v/>
      </c>
    </row>
    <row r="34" spans="1:12" x14ac:dyDescent="0.25">
      <c r="A34" s="62"/>
      <c r="B34" s="20"/>
      <c r="C34" s="20"/>
      <c r="D34" s="63"/>
      <c r="E34" s="63"/>
      <c r="F34" s="63"/>
      <c r="G34" s="63"/>
      <c r="H34" s="20"/>
      <c r="I34" s="20"/>
      <c r="J34" s="64"/>
      <c r="K34" s="89" t="str">
        <f t="shared" ref="K34:K50" si="2">IF(A34&lt;&gt;"",HYPERLINK(_xlfn.CONCAT(O$2,"\",IF(ISERROR(FIND(",",A34))=FALSE,LEFT(A34,FIND(",",A34)-1),A34),"-",C34,"-",H34,".pdf"),"PDF"),"")</f>
        <v/>
      </c>
      <c r="L34" s="90" t="str">
        <f t="shared" ref="L34:L50" si="3">IF(A34&lt;&gt;"",HYPERLINK(_xlfn.CONCAT(O$3,"\",IF(ISERROR(FIND(",",A34))=FALSE,LEFT(A34,FIND(",",A34)-1),A34),"-",C34,"-",H34,".pdf"),"PDF"),"")</f>
        <v/>
      </c>
    </row>
    <row r="35" spans="1:12" x14ac:dyDescent="0.25">
      <c r="A35" s="62"/>
      <c r="B35" s="20"/>
      <c r="C35" s="20"/>
      <c r="D35" s="63"/>
      <c r="E35" s="63"/>
      <c r="F35" s="63"/>
      <c r="G35" s="63"/>
      <c r="H35" s="20"/>
      <c r="I35" s="20"/>
      <c r="J35" s="64"/>
      <c r="K35" s="89" t="str">
        <f t="shared" si="2"/>
        <v/>
      </c>
      <c r="L35" s="90" t="str">
        <f t="shared" si="3"/>
        <v/>
      </c>
    </row>
    <row r="36" spans="1:12" x14ac:dyDescent="0.25">
      <c r="A36" s="62"/>
      <c r="B36" s="20"/>
      <c r="C36" s="20"/>
      <c r="D36" s="63"/>
      <c r="E36" s="63"/>
      <c r="F36" s="63"/>
      <c r="G36" s="63"/>
      <c r="H36" s="20"/>
      <c r="I36" s="20"/>
      <c r="J36" s="64"/>
      <c r="K36" s="89" t="str">
        <f t="shared" si="2"/>
        <v/>
      </c>
      <c r="L36" s="90" t="str">
        <f t="shared" si="3"/>
        <v/>
      </c>
    </row>
    <row r="37" spans="1:12" x14ac:dyDescent="0.25">
      <c r="A37" s="62"/>
      <c r="B37" s="20"/>
      <c r="C37" s="20"/>
      <c r="D37" s="63"/>
      <c r="E37" s="63"/>
      <c r="F37" s="63"/>
      <c r="G37" s="63"/>
      <c r="H37" s="20"/>
      <c r="I37" s="20"/>
      <c r="J37" s="64"/>
      <c r="K37" s="89" t="str">
        <f t="shared" si="2"/>
        <v/>
      </c>
      <c r="L37" s="90" t="str">
        <f t="shared" si="3"/>
        <v/>
      </c>
    </row>
    <row r="38" spans="1:12" x14ac:dyDescent="0.25">
      <c r="A38" s="62"/>
      <c r="B38" s="20"/>
      <c r="C38" s="20"/>
      <c r="D38" s="63"/>
      <c r="E38" s="63"/>
      <c r="F38" s="63"/>
      <c r="G38" s="63"/>
      <c r="H38" s="20"/>
      <c r="I38" s="20"/>
      <c r="J38" s="64"/>
      <c r="K38" s="89" t="str">
        <f t="shared" si="2"/>
        <v/>
      </c>
      <c r="L38" s="90" t="str">
        <f t="shared" si="3"/>
        <v/>
      </c>
    </row>
    <row r="39" spans="1:12" x14ac:dyDescent="0.25">
      <c r="A39" s="62"/>
      <c r="B39" s="20"/>
      <c r="C39" s="20"/>
      <c r="D39" s="63"/>
      <c r="E39" s="63"/>
      <c r="F39" s="63"/>
      <c r="G39" s="63"/>
      <c r="H39" s="20"/>
      <c r="I39" s="20"/>
      <c r="J39" s="64"/>
      <c r="K39" s="89" t="str">
        <f t="shared" si="2"/>
        <v/>
      </c>
      <c r="L39" s="90" t="str">
        <f t="shared" si="3"/>
        <v/>
      </c>
    </row>
    <row r="40" spans="1:12" x14ac:dyDescent="0.25">
      <c r="A40" s="62"/>
      <c r="B40" s="20"/>
      <c r="C40" s="20"/>
      <c r="D40" s="63"/>
      <c r="E40" s="63"/>
      <c r="F40" s="63"/>
      <c r="G40" s="63"/>
      <c r="H40" s="20"/>
      <c r="I40" s="20"/>
      <c r="J40" s="64"/>
      <c r="K40" s="89" t="str">
        <f t="shared" si="2"/>
        <v/>
      </c>
      <c r="L40" s="90" t="str">
        <f t="shared" si="3"/>
        <v/>
      </c>
    </row>
    <row r="41" spans="1:12" x14ac:dyDescent="0.25">
      <c r="A41" s="62"/>
      <c r="B41" s="20"/>
      <c r="C41" s="20"/>
      <c r="D41" s="63"/>
      <c r="E41" s="63"/>
      <c r="F41" s="63"/>
      <c r="G41" s="63"/>
      <c r="H41" s="20"/>
      <c r="I41" s="20"/>
      <c r="J41" s="64"/>
      <c r="K41" s="89" t="str">
        <f t="shared" si="2"/>
        <v/>
      </c>
      <c r="L41" s="90" t="str">
        <f t="shared" si="3"/>
        <v/>
      </c>
    </row>
    <row r="42" spans="1:12" x14ac:dyDescent="0.25">
      <c r="A42" s="62"/>
      <c r="B42" s="20"/>
      <c r="C42" s="20"/>
      <c r="D42" s="63"/>
      <c r="E42" s="63"/>
      <c r="F42" s="63"/>
      <c r="G42" s="63"/>
      <c r="H42" s="20"/>
      <c r="I42" s="20"/>
      <c r="J42" s="64"/>
      <c r="K42" s="89" t="str">
        <f t="shared" si="2"/>
        <v/>
      </c>
      <c r="L42" s="90" t="str">
        <f t="shared" si="3"/>
        <v/>
      </c>
    </row>
    <row r="43" spans="1:12" x14ac:dyDescent="0.25">
      <c r="A43" s="62"/>
      <c r="B43" s="20"/>
      <c r="C43" s="20"/>
      <c r="D43" s="63"/>
      <c r="E43" s="63"/>
      <c r="F43" s="63"/>
      <c r="G43" s="63"/>
      <c r="H43" s="20"/>
      <c r="I43" s="20"/>
      <c r="J43" s="64"/>
      <c r="K43" s="89" t="str">
        <f t="shared" si="2"/>
        <v/>
      </c>
      <c r="L43" s="90" t="str">
        <f t="shared" si="3"/>
        <v/>
      </c>
    </row>
    <row r="44" spans="1:12" x14ac:dyDescent="0.25">
      <c r="A44" s="62"/>
      <c r="B44" s="20"/>
      <c r="C44" s="20"/>
      <c r="D44" s="63"/>
      <c r="E44" s="63"/>
      <c r="F44" s="63"/>
      <c r="G44" s="63"/>
      <c r="H44" s="20"/>
      <c r="I44" s="20"/>
      <c r="J44" s="64"/>
      <c r="K44" s="89" t="str">
        <f t="shared" si="2"/>
        <v/>
      </c>
      <c r="L44" s="90" t="str">
        <f t="shared" si="3"/>
        <v/>
      </c>
    </row>
    <row r="45" spans="1:12" x14ac:dyDescent="0.25">
      <c r="A45" s="62"/>
      <c r="B45" s="20"/>
      <c r="C45" s="20"/>
      <c r="D45" s="63"/>
      <c r="E45" s="63"/>
      <c r="F45" s="63"/>
      <c r="G45" s="63"/>
      <c r="H45" s="20"/>
      <c r="I45" s="20"/>
      <c r="J45" s="64"/>
      <c r="K45" s="89" t="str">
        <f t="shared" si="2"/>
        <v/>
      </c>
      <c r="L45" s="90" t="str">
        <f t="shared" si="3"/>
        <v/>
      </c>
    </row>
    <row r="46" spans="1:12" x14ac:dyDescent="0.25">
      <c r="A46" s="62"/>
      <c r="B46" s="20"/>
      <c r="C46" s="20"/>
      <c r="D46" s="63"/>
      <c r="E46" s="63"/>
      <c r="F46" s="63"/>
      <c r="G46" s="63"/>
      <c r="H46" s="20"/>
      <c r="I46" s="20"/>
      <c r="J46" s="64"/>
      <c r="K46" s="89" t="str">
        <f t="shared" si="2"/>
        <v/>
      </c>
      <c r="L46" s="90" t="str">
        <f t="shared" si="3"/>
        <v/>
      </c>
    </row>
    <row r="47" spans="1:12" x14ac:dyDescent="0.25">
      <c r="A47" s="62"/>
      <c r="B47" s="20"/>
      <c r="C47" s="20"/>
      <c r="D47" s="63"/>
      <c r="E47" s="63"/>
      <c r="F47" s="63"/>
      <c r="G47" s="63"/>
      <c r="H47" s="20"/>
      <c r="I47" s="20"/>
      <c r="J47" s="64"/>
      <c r="K47" s="89" t="str">
        <f t="shared" si="2"/>
        <v/>
      </c>
      <c r="L47" s="90" t="str">
        <f t="shared" si="3"/>
        <v/>
      </c>
    </row>
    <row r="48" spans="1:12" x14ac:dyDescent="0.25">
      <c r="A48" s="62"/>
      <c r="B48" s="20"/>
      <c r="C48" s="20"/>
      <c r="D48" s="63"/>
      <c r="E48" s="63"/>
      <c r="F48" s="63"/>
      <c r="G48" s="63"/>
      <c r="H48" s="20"/>
      <c r="I48" s="20"/>
      <c r="J48" s="64"/>
      <c r="K48" s="89" t="str">
        <f t="shared" si="2"/>
        <v/>
      </c>
      <c r="L48" s="90" t="str">
        <f t="shared" si="3"/>
        <v/>
      </c>
    </row>
    <row r="49" spans="1:12" x14ac:dyDescent="0.25">
      <c r="A49" s="62"/>
      <c r="B49" s="20"/>
      <c r="C49" s="20"/>
      <c r="D49" s="63"/>
      <c r="E49" s="63"/>
      <c r="F49" s="63"/>
      <c r="G49" s="63"/>
      <c r="H49" s="20"/>
      <c r="I49" s="20"/>
      <c r="J49" s="64"/>
      <c r="K49" s="89" t="str">
        <f t="shared" si="2"/>
        <v/>
      </c>
      <c r="L49" s="90" t="str">
        <f t="shared" si="3"/>
        <v/>
      </c>
    </row>
    <row r="50" spans="1:12" x14ac:dyDescent="0.25">
      <c r="A50" s="62"/>
      <c r="B50" s="20"/>
      <c r="C50" s="20"/>
      <c r="D50" s="63"/>
      <c r="E50" s="63"/>
      <c r="F50" s="63"/>
      <c r="G50" s="63"/>
      <c r="H50" s="20"/>
      <c r="I50" s="20"/>
      <c r="J50" s="64"/>
      <c r="K50" s="89" t="str">
        <f t="shared" si="2"/>
        <v/>
      </c>
      <c r="L50" s="90" t="str">
        <f t="shared" si="3"/>
        <v/>
      </c>
    </row>
  </sheetData>
  <sortState xmlns:xlrd2="http://schemas.microsoft.com/office/spreadsheetml/2017/richdata2" ref="A2:L50">
    <sortCondition ref="J5:J50"/>
  </sortState>
  <conditionalFormatting sqref="N1:N2">
    <cfRule type="cellIs" dxfId="10" priority="12" operator="equal">
      <formula>"JK"</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B8EA9-2593-496E-94F1-0937AB5AF922}">
  <sheetPr>
    <tabColor theme="8" tint="0.79998168889431442"/>
  </sheetPr>
  <dimension ref="A1:P29"/>
  <sheetViews>
    <sheetView zoomScaleNormal="100" workbookViewId="0">
      <pane ySplit="1" topLeftCell="A2" activePane="bottomLeft" state="frozen"/>
      <selection pane="bottomLeft"/>
    </sheetView>
  </sheetViews>
  <sheetFormatPr defaultColWidth="8.85546875" defaultRowHeight="15" x14ac:dyDescent="0.25"/>
  <cols>
    <col min="1" max="2" width="11.85546875" customWidth="1"/>
    <col min="3" max="3" width="32.28515625" bestFit="1" customWidth="1"/>
    <col min="4" max="4" width="10.7109375" customWidth="1"/>
    <col min="5" max="5" width="15.85546875" bestFit="1" customWidth="1"/>
    <col min="6" max="6" width="14.28515625" bestFit="1" customWidth="1"/>
    <col min="7" max="7" width="14.7109375" customWidth="1"/>
    <col min="8" max="8" width="18" style="74" bestFit="1" customWidth="1"/>
    <col min="9" max="9" width="18" style="74" customWidth="1"/>
    <col min="10" max="10" width="16.85546875" style="74" customWidth="1"/>
    <col min="11" max="11" width="16.85546875" customWidth="1"/>
    <col min="12" max="12" width="17.7109375" customWidth="1"/>
    <col min="13" max="13" width="10.7109375" bestFit="1" customWidth="1"/>
    <col min="14" max="14" width="35.28515625" customWidth="1"/>
  </cols>
  <sheetData>
    <row r="1" spans="1:16" s="66" customFormat="1" ht="30.75" thickBot="1" x14ac:dyDescent="0.3">
      <c r="A1" s="68" t="s">
        <v>6</v>
      </c>
      <c r="B1" s="6" t="s">
        <v>10</v>
      </c>
      <c r="C1" s="120" t="s">
        <v>5</v>
      </c>
      <c r="D1" s="29" t="s">
        <v>1093</v>
      </c>
      <c r="E1" s="30" t="s">
        <v>22</v>
      </c>
      <c r="F1" s="41" t="s">
        <v>225</v>
      </c>
      <c r="G1" s="38" t="s">
        <v>1086</v>
      </c>
      <c r="H1" s="59" t="s">
        <v>1124</v>
      </c>
      <c r="I1" s="114" t="s">
        <v>1083</v>
      </c>
      <c r="J1" s="116" t="s">
        <v>1092</v>
      </c>
      <c r="K1" s="34" t="s">
        <v>221</v>
      </c>
      <c r="L1" s="42" t="s">
        <v>222</v>
      </c>
      <c r="M1" s="29" t="s">
        <v>227</v>
      </c>
      <c r="N1" s="29" t="s">
        <v>9</v>
      </c>
      <c r="O1" s="65"/>
      <c r="P1" s="65"/>
    </row>
    <row r="2" spans="1:16" ht="15.75" x14ac:dyDescent="0.25">
      <c r="A2" s="69" t="s">
        <v>223</v>
      </c>
      <c r="B2" s="4" t="s">
        <v>247</v>
      </c>
      <c r="C2" s="57" t="s">
        <v>1073</v>
      </c>
      <c r="D2" s="28" t="s">
        <v>937</v>
      </c>
      <c r="E2" s="32" t="s">
        <v>26</v>
      </c>
      <c r="F2" s="40" t="str">
        <f>IF(E2&lt;&gt;"",IF(ISERROR(VLOOKUP(E2,Lists!A:B,2,FALSE))=TRUE,"ERROR",VLOOKUP(E2,Lists!A:B,2,FALSE)),"")</f>
        <v>North America</v>
      </c>
      <c r="G2" s="39" t="s">
        <v>1094</v>
      </c>
      <c r="H2" s="60" t="s">
        <v>1125</v>
      </c>
      <c r="I2" s="115" t="s">
        <v>1095</v>
      </c>
      <c r="J2" s="117" t="s">
        <v>1096</v>
      </c>
      <c r="K2" s="35" t="s">
        <v>1192</v>
      </c>
      <c r="L2" s="43" t="s">
        <v>1097</v>
      </c>
      <c r="M2" s="28" t="s">
        <v>468</v>
      </c>
      <c r="N2" s="28"/>
    </row>
    <row r="3" spans="1:16" ht="15.75" x14ac:dyDescent="0.25">
      <c r="A3" s="69" t="s">
        <v>223</v>
      </c>
      <c r="B3" s="4" t="s">
        <v>247</v>
      </c>
      <c r="C3" s="58" t="s">
        <v>1074</v>
      </c>
      <c r="D3" s="28" t="s">
        <v>937</v>
      </c>
      <c r="E3" s="32" t="s">
        <v>1107</v>
      </c>
      <c r="F3" s="40" t="s">
        <v>1107</v>
      </c>
      <c r="G3" s="39" t="s">
        <v>1108</v>
      </c>
      <c r="H3" s="60" t="s">
        <v>1123</v>
      </c>
      <c r="I3" s="115" t="s">
        <v>1109</v>
      </c>
      <c r="J3" s="117" t="s">
        <v>1110</v>
      </c>
      <c r="K3" s="35" t="s">
        <v>1112</v>
      </c>
      <c r="L3" s="43" t="s">
        <v>1113</v>
      </c>
      <c r="M3" s="28" t="s">
        <v>468</v>
      </c>
      <c r="N3" s="28"/>
    </row>
    <row r="4" spans="1:16" ht="15.75" x14ac:dyDescent="0.25">
      <c r="A4" s="69" t="s">
        <v>223</v>
      </c>
      <c r="B4" s="4" t="s">
        <v>247</v>
      </c>
      <c r="C4" s="58" t="s">
        <v>1075</v>
      </c>
      <c r="D4" s="28" t="s">
        <v>937</v>
      </c>
      <c r="E4" s="32" t="s">
        <v>185</v>
      </c>
      <c r="F4" s="40" t="str">
        <f>IF(E4&lt;&gt;"",IF(ISERROR(VLOOKUP(E4,Lists!A:B,2,FALSE))=TRUE,"ERROR",VLOOKUP(E4,Lists!A:B,2,FALSE)),"")</f>
        <v>North America</v>
      </c>
      <c r="G4" s="39" t="s">
        <v>1082</v>
      </c>
      <c r="H4" s="60" t="s">
        <v>1126</v>
      </c>
      <c r="I4" s="115" t="s">
        <v>1127</v>
      </c>
      <c r="J4" s="117" t="s">
        <v>1128</v>
      </c>
      <c r="K4" s="35" t="s">
        <v>1129</v>
      </c>
      <c r="L4" s="43" t="s">
        <v>1130</v>
      </c>
      <c r="M4" s="28" t="s">
        <v>468</v>
      </c>
      <c r="N4" s="28"/>
    </row>
    <row r="5" spans="1:16" ht="15.75" x14ac:dyDescent="0.25">
      <c r="A5" s="69" t="s">
        <v>223</v>
      </c>
      <c r="B5" s="4" t="s">
        <v>247</v>
      </c>
      <c r="C5" s="58" t="s">
        <v>1076</v>
      </c>
      <c r="D5" s="28" t="s">
        <v>937</v>
      </c>
      <c r="E5" s="32" t="s">
        <v>116</v>
      </c>
      <c r="F5" s="40" t="str">
        <f>IF(E5&lt;&gt;"",IF(ISERROR(VLOOKUP(E5,Lists!A:B,2,FALSE))=TRUE,"ERROR",VLOOKUP(E5,Lists!A:B,2,FALSE)),"")</f>
        <v>Asia</v>
      </c>
      <c r="G5" s="39" t="s">
        <v>1136</v>
      </c>
      <c r="H5" s="60" t="s">
        <v>1139</v>
      </c>
      <c r="I5" s="115" t="s">
        <v>1095</v>
      </c>
      <c r="J5" s="117" t="s">
        <v>1142</v>
      </c>
      <c r="K5" s="35" t="s">
        <v>1143</v>
      </c>
      <c r="L5" s="43" t="s">
        <v>24</v>
      </c>
      <c r="M5" s="28" t="s">
        <v>468</v>
      </c>
      <c r="N5" s="28"/>
    </row>
    <row r="6" spans="1:16" ht="15.75" x14ac:dyDescent="0.25">
      <c r="A6" s="69" t="s">
        <v>223</v>
      </c>
      <c r="B6" s="4" t="s">
        <v>247</v>
      </c>
      <c r="C6" s="58" t="s">
        <v>1072</v>
      </c>
      <c r="D6" s="28" t="s">
        <v>937</v>
      </c>
      <c r="E6" s="32" t="s">
        <v>27</v>
      </c>
      <c r="F6" s="40" t="str">
        <f>IF(E6&lt;&gt;"",IF(ISERROR(VLOOKUP(E6,Lists!A:B,2,FALSE))=TRUE,"ERROR",VLOOKUP(E6,Lists!A:B,2,FALSE)),"")</f>
        <v>UK</v>
      </c>
      <c r="G6" s="39" t="s">
        <v>1147</v>
      </c>
      <c r="H6" s="60" t="s">
        <v>1148</v>
      </c>
      <c r="I6" s="115" t="s">
        <v>1149</v>
      </c>
      <c r="J6" s="117" t="s">
        <v>1150</v>
      </c>
      <c r="K6" s="35" t="s">
        <v>1151</v>
      </c>
      <c r="L6" s="43" t="s">
        <v>1097</v>
      </c>
      <c r="M6" s="28" t="s">
        <v>468</v>
      </c>
      <c r="N6" s="28"/>
    </row>
    <row r="7" spans="1:16" ht="15.75" x14ac:dyDescent="0.25">
      <c r="A7" s="69" t="s">
        <v>223</v>
      </c>
      <c r="B7" s="4" t="s">
        <v>247</v>
      </c>
      <c r="C7" s="58" t="s">
        <v>1077</v>
      </c>
      <c r="D7" s="28" t="s">
        <v>937</v>
      </c>
      <c r="E7" s="32" t="s">
        <v>185</v>
      </c>
      <c r="F7" s="40" t="str">
        <f>IF(E7&lt;&gt;"",IF(ISERROR(VLOOKUP(E7,Lists!A:B,2,FALSE))=TRUE,"ERROR",VLOOKUP(E7,Lists!A:B,2,FALSE)),"")</f>
        <v>North America</v>
      </c>
      <c r="G7" s="39" t="s">
        <v>1160</v>
      </c>
      <c r="H7" s="60" t="s">
        <v>1159</v>
      </c>
      <c r="I7" s="115" t="s">
        <v>1163</v>
      </c>
      <c r="J7" s="117" t="s">
        <v>1128</v>
      </c>
      <c r="K7" s="35" t="s">
        <v>1161</v>
      </c>
      <c r="L7" s="43" t="s">
        <v>1162</v>
      </c>
      <c r="M7" s="28" t="s">
        <v>1164</v>
      </c>
      <c r="N7" s="28"/>
    </row>
    <row r="8" spans="1:16" ht="15.75" x14ac:dyDescent="0.25">
      <c r="A8" s="69" t="s">
        <v>223</v>
      </c>
      <c r="B8" s="4" t="s">
        <v>247</v>
      </c>
      <c r="C8" s="58" t="s">
        <v>1078</v>
      </c>
      <c r="D8" s="28" t="s">
        <v>937</v>
      </c>
      <c r="E8" s="32" t="s">
        <v>27</v>
      </c>
      <c r="F8" s="40" t="str">
        <f>IF(E8&lt;&gt;"",IF(ISERROR(VLOOKUP(E8,Lists!A:B,2,FALSE))=TRUE,"ERROR",VLOOKUP(E8,Lists!A:B,2,FALSE)),"")</f>
        <v>UK</v>
      </c>
      <c r="G8" s="39" t="s">
        <v>1082</v>
      </c>
      <c r="H8" s="60" t="s">
        <v>1170</v>
      </c>
      <c r="I8" s="115" t="s">
        <v>1163</v>
      </c>
      <c r="J8" s="117" t="s">
        <v>1128</v>
      </c>
      <c r="K8" s="35" t="s">
        <v>1171</v>
      </c>
      <c r="L8" s="43" t="s">
        <v>1097</v>
      </c>
      <c r="M8" s="28" t="s">
        <v>468</v>
      </c>
      <c r="N8" s="28"/>
    </row>
    <row r="9" spans="1:16" ht="15.75" x14ac:dyDescent="0.25">
      <c r="A9" s="69" t="s">
        <v>223</v>
      </c>
      <c r="B9" s="4" t="s">
        <v>247</v>
      </c>
      <c r="C9" s="58" t="s">
        <v>1079</v>
      </c>
      <c r="D9" s="28" t="s">
        <v>937</v>
      </c>
      <c r="E9" s="32" t="s">
        <v>118</v>
      </c>
      <c r="F9" s="40" t="str">
        <f>IF(E9&lt;&gt;"",IF(ISERROR(VLOOKUP(E9,Lists!A:B,2,FALSE))=TRUE,"ERROR",VLOOKUP(E9,Lists!A:B,2,FALSE)),"")</f>
        <v>Asia</v>
      </c>
      <c r="G9" s="39" t="s">
        <v>1160</v>
      </c>
      <c r="H9" s="60" t="s">
        <v>1180</v>
      </c>
      <c r="I9" s="115" t="s">
        <v>1163</v>
      </c>
      <c r="J9" s="117" t="s">
        <v>1128</v>
      </c>
      <c r="K9" s="35" t="s">
        <v>1181</v>
      </c>
      <c r="L9" s="43" t="s">
        <v>1182</v>
      </c>
      <c r="M9" s="28" t="s">
        <v>468</v>
      </c>
      <c r="N9" s="28"/>
    </row>
    <row r="10" spans="1:16" x14ac:dyDescent="0.25">
      <c r="A10" s="9"/>
      <c r="B10" s="4"/>
      <c r="C10" s="58"/>
      <c r="D10" s="28"/>
      <c r="E10" s="32"/>
      <c r="F10" s="40" t="str">
        <f>IF(E10&lt;&gt;"",IF(ISERROR(VLOOKUP(E10,Lists!A:B,2,FALSE))=TRUE,"ERROR",VLOOKUP(E10,Lists!A:B,2,FALSE)),"")</f>
        <v/>
      </c>
      <c r="G10" s="39"/>
      <c r="H10" s="60"/>
      <c r="I10" s="115"/>
      <c r="J10" s="117"/>
      <c r="K10" s="35"/>
      <c r="L10" s="43"/>
      <c r="M10" s="28"/>
      <c r="N10" s="28"/>
    </row>
    <row r="11" spans="1:16" x14ac:dyDescent="0.25">
      <c r="A11" s="9"/>
      <c r="B11" s="4"/>
      <c r="C11" s="58"/>
      <c r="D11" s="28"/>
      <c r="E11" s="32"/>
      <c r="F11" s="40" t="str">
        <f>IF(E11&lt;&gt;"",IF(ISERROR(VLOOKUP(E11,Lists!A:B,2,FALSE))=TRUE,"ERROR",VLOOKUP(E11,Lists!A:B,2,FALSE)),"")</f>
        <v/>
      </c>
      <c r="G11" s="39"/>
      <c r="H11" s="60"/>
      <c r="I11" s="115"/>
      <c r="J11" s="117"/>
      <c r="K11" s="35"/>
      <c r="L11" s="43"/>
      <c r="M11" s="28"/>
      <c r="N11" s="28"/>
    </row>
    <row r="12" spans="1:16" x14ac:dyDescent="0.25">
      <c r="A12" s="9"/>
      <c r="B12" s="4"/>
      <c r="C12" s="58"/>
      <c r="D12" s="28"/>
      <c r="E12" s="32"/>
      <c r="F12" s="40" t="str">
        <f>IF(E12&lt;&gt;"",IF(ISERROR(VLOOKUP(E12,Lists!A:B,2,FALSE))=TRUE,"ERROR",VLOOKUP(E12,Lists!A:B,2,FALSE)),"")</f>
        <v/>
      </c>
      <c r="G12" s="39"/>
      <c r="H12" s="60"/>
      <c r="I12" s="115"/>
      <c r="J12" s="117"/>
      <c r="K12" s="35"/>
      <c r="L12" s="43"/>
      <c r="M12" s="28"/>
      <c r="N12" s="28"/>
    </row>
    <row r="13" spans="1:16" x14ac:dyDescent="0.25">
      <c r="A13" s="9"/>
      <c r="B13" s="4"/>
      <c r="C13" s="58"/>
      <c r="D13" s="28"/>
      <c r="E13" s="32"/>
      <c r="F13" s="40" t="str">
        <f>IF(E13&lt;&gt;"",IF(ISERROR(VLOOKUP(E13,Lists!A:B,2,FALSE))=TRUE,"ERROR",VLOOKUP(E13,Lists!A:B,2,FALSE)),"")</f>
        <v/>
      </c>
      <c r="G13" s="39"/>
      <c r="H13" s="60"/>
      <c r="I13" s="115"/>
      <c r="J13" s="117"/>
      <c r="K13" s="35"/>
      <c r="L13" s="43"/>
      <c r="M13" s="28"/>
      <c r="N13" s="28"/>
    </row>
    <row r="14" spans="1:16" x14ac:dyDescent="0.25">
      <c r="A14" s="9"/>
      <c r="B14" s="4"/>
      <c r="C14" s="58"/>
      <c r="D14" s="28"/>
      <c r="E14" s="32"/>
      <c r="F14" s="40" t="str">
        <f>IF(E14&lt;&gt;"",IF(ISERROR(VLOOKUP(E14,Lists!A:B,2,FALSE))=TRUE,"ERROR",VLOOKUP(E14,Lists!A:B,2,FALSE)),"")</f>
        <v/>
      </c>
      <c r="G14" s="39"/>
      <c r="H14" s="60"/>
      <c r="I14" s="115"/>
      <c r="J14" s="117"/>
      <c r="K14" s="35"/>
      <c r="L14" s="43"/>
      <c r="M14" s="28"/>
      <c r="N14" s="28"/>
    </row>
    <row r="15" spans="1:16" x14ac:dyDescent="0.25">
      <c r="A15" s="9"/>
      <c r="B15" s="4"/>
      <c r="C15" s="58"/>
      <c r="D15" s="28"/>
      <c r="E15" s="32"/>
      <c r="F15" s="40" t="str">
        <f>IF(E15&lt;&gt;"",IF(ISERROR(VLOOKUP(E15,Lists!A:B,2,FALSE))=TRUE,"ERROR",VLOOKUP(E15,Lists!A:B,2,FALSE)),"")</f>
        <v/>
      </c>
      <c r="G15" s="39"/>
      <c r="H15" s="60"/>
      <c r="I15" s="115"/>
      <c r="J15" s="117"/>
      <c r="K15" s="35"/>
      <c r="L15" s="43"/>
      <c r="M15" s="28"/>
      <c r="N15" s="28"/>
    </row>
    <row r="16" spans="1:16" x14ac:dyDescent="0.25">
      <c r="A16" s="9"/>
      <c r="B16" s="4"/>
      <c r="C16" s="58"/>
      <c r="D16" s="28"/>
      <c r="E16" s="32"/>
      <c r="F16" s="40" t="str">
        <f>IF(E16&lt;&gt;"",IF(ISERROR(VLOOKUP(E16,Lists!A:B,2,FALSE))=TRUE,"ERROR",VLOOKUP(E16,Lists!A:B,2,FALSE)),"")</f>
        <v/>
      </c>
      <c r="G16" s="39"/>
      <c r="H16" s="60"/>
      <c r="I16" s="115"/>
      <c r="J16" s="117"/>
      <c r="K16" s="35"/>
      <c r="L16" s="43"/>
      <c r="M16" s="28"/>
      <c r="N16" s="28"/>
    </row>
    <row r="17" spans="1:14" x14ac:dyDescent="0.25">
      <c r="A17" s="9"/>
      <c r="B17" s="4"/>
      <c r="C17" s="58"/>
      <c r="D17" s="28"/>
      <c r="E17" s="32"/>
      <c r="F17" s="40" t="str">
        <f>IF(E17&lt;&gt;"",IF(ISERROR(VLOOKUP(E17,Lists!A:B,2,FALSE))=TRUE,"ERROR",VLOOKUP(E17,Lists!A:B,2,FALSE)),"")</f>
        <v/>
      </c>
      <c r="G17" s="39"/>
      <c r="H17" s="60"/>
      <c r="I17" s="115"/>
      <c r="J17" s="117"/>
      <c r="K17" s="35"/>
      <c r="L17" s="43"/>
      <c r="M17" s="28"/>
      <c r="N17" s="28"/>
    </row>
    <row r="18" spans="1:14" x14ac:dyDescent="0.25">
      <c r="A18" s="9"/>
      <c r="B18" s="4"/>
      <c r="C18" s="58"/>
      <c r="D18" s="28"/>
      <c r="E18" s="32"/>
      <c r="F18" s="40" t="str">
        <f>IF(E18&lt;&gt;"",IF(ISERROR(VLOOKUP(E18,Lists!A:B,2,FALSE))=TRUE,"ERROR",VLOOKUP(E18,Lists!A:B,2,FALSE)),"")</f>
        <v/>
      </c>
      <c r="G18" s="39"/>
      <c r="H18" s="60"/>
      <c r="I18" s="115"/>
      <c r="J18" s="117"/>
      <c r="K18" s="35"/>
      <c r="L18" s="43"/>
      <c r="M18" s="28"/>
      <c r="N18" s="28"/>
    </row>
    <row r="19" spans="1:14" x14ac:dyDescent="0.25">
      <c r="A19" s="9"/>
      <c r="B19" s="4"/>
      <c r="C19" s="58"/>
      <c r="D19" s="28"/>
      <c r="E19" s="32"/>
      <c r="F19" s="40" t="str">
        <f>IF(E19&lt;&gt;"",IF(ISERROR(VLOOKUP(E19,Lists!A:B,2,FALSE))=TRUE,"ERROR",VLOOKUP(E19,Lists!A:B,2,FALSE)),"")</f>
        <v/>
      </c>
      <c r="G19" s="39"/>
      <c r="H19" s="60"/>
      <c r="I19" s="115"/>
      <c r="J19" s="117"/>
      <c r="K19" s="35"/>
      <c r="L19" s="43"/>
      <c r="M19" s="28"/>
      <c r="N19" s="28"/>
    </row>
    <row r="20" spans="1:14" x14ac:dyDescent="0.25">
      <c r="A20" s="9"/>
      <c r="B20" s="4"/>
      <c r="C20" s="58"/>
      <c r="D20" s="28"/>
      <c r="E20" s="32"/>
      <c r="F20" s="40" t="str">
        <f>IF(E20&lt;&gt;"",IF(ISERROR(VLOOKUP(E20,Lists!A:B,2,FALSE))=TRUE,"ERROR",VLOOKUP(E20,Lists!A:B,2,FALSE)),"")</f>
        <v/>
      </c>
      <c r="G20" s="39"/>
      <c r="H20" s="60"/>
      <c r="I20" s="115"/>
      <c r="J20" s="117"/>
      <c r="K20" s="35"/>
      <c r="L20" s="43"/>
      <c r="M20" s="28"/>
      <c r="N20" s="28"/>
    </row>
    <row r="21" spans="1:14" x14ac:dyDescent="0.25">
      <c r="A21" s="9"/>
      <c r="B21" s="4"/>
      <c r="C21" s="58"/>
      <c r="D21" s="28"/>
      <c r="E21" s="32"/>
      <c r="F21" s="40" t="str">
        <f>IF(E21&lt;&gt;"",IF(ISERROR(VLOOKUP(E21,Lists!A:B,2,FALSE))=TRUE,"ERROR",VLOOKUP(E21,Lists!A:B,2,FALSE)),"")</f>
        <v/>
      </c>
      <c r="G21" s="39"/>
      <c r="H21" s="60"/>
      <c r="I21" s="115"/>
      <c r="J21" s="117"/>
      <c r="K21" s="35"/>
      <c r="L21" s="43"/>
      <c r="M21" s="28"/>
      <c r="N21" s="28"/>
    </row>
    <row r="22" spans="1:14" x14ac:dyDescent="0.25">
      <c r="A22" s="9"/>
      <c r="B22" s="4"/>
      <c r="C22" s="58"/>
      <c r="D22" s="28"/>
      <c r="E22" s="32"/>
      <c r="F22" s="40" t="str">
        <f>IF(E22&lt;&gt;"",IF(ISERROR(VLOOKUP(E22,Lists!A:B,2,FALSE))=TRUE,"ERROR",VLOOKUP(E22,Lists!A:B,2,FALSE)),"")</f>
        <v/>
      </c>
      <c r="G22" s="39"/>
      <c r="H22" s="60"/>
      <c r="I22" s="115"/>
      <c r="J22" s="117"/>
      <c r="K22" s="35"/>
      <c r="L22" s="43"/>
      <c r="M22" s="28"/>
      <c r="N22" s="28"/>
    </row>
    <row r="23" spans="1:14" x14ac:dyDescent="0.25">
      <c r="A23" s="9"/>
      <c r="B23" s="4"/>
      <c r="C23" s="58"/>
      <c r="D23" s="28"/>
      <c r="E23" s="32"/>
      <c r="F23" s="40" t="str">
        <f>IF(E23&lt;&gt;"",IF(ISERROR(VLOOKUP(E23,Lists!A:B,2,FALSE))=TRUE,"ERROR",VLOOKUP(E23,Lists!A:B,2,FALSE)),"")</f>
        <v/>
      </c>
      <c r="G23" s="39"/>
      <c r="H23" s="60"/>
      <c r="I23" s="115"/>
      <c r="J23" s="117"/>
      <c r="K23" s="35"/>
      <c r="L23" s="43"/>
      <c r="M23" s="28"/>
      <c r="N23" s="28"/>
    </row>
    <row r="24" spans="1:14" x14ac:dyDescent="0.25">
      <c r="A24" s="9"/>
      <c r="B24" s="4"/>
      <c r="C24" s="58"/>
      <c r="D24" s="28"/>
      <c r="E24" s="32"/>
      <c r="F24" s="40" t="str">
        <f>IF(E24&lt;&gt;"",IF(ISERROR(VLOOKUP(E24,Lists!A:B,2,FALSE))=TRUE,"ERROR",VLOOKUP(E24,Lists!A:B,2,FALSE)),"")</f>
        <v/>
      </c>
      <c r="G24" s="39"/>
      <c r="H24" s="60"/>
      <c r="I24" s="115"/>
      <c r="J24" s="117"/>
      <c r="K24" s="35"/>
      <c r="L24" s="43"/>
      <c r="M24" s="28"/>
      <c r="N24" s="28"/>
    </row>
    <row r="25" spans="1:14" x14ac:dyDescent="0.25">
      <c r="A25" s="9"/>
      <c r="B25" s="4"/>
      <c r="C25" s="58"/>
      <c r="D25" s="28"/>
      <c r="E25" s="32"/>
      <c r="F25" s="40" t="str">
        <f>IF(E25&lt;&gt;"",IF(ISERROR(VLOOKUP(E25,Lists!A:B,2,FALSE))=TRUE,"ERROR",VLOOKUP(E25,Lists!A:B,2,FALSE)),"")</f>
        <v/>
      </c>
      <c r="G25" s="39"/>
      <c r="H25" s="60"/>
      <c r="I25" s="115"/>
      <c r="J25" s="117"/>
      <c r="K25" s="35"/>
      <c r="L25" s="43"/>
      <c r="M25" s="28"/>
      <c r="N25" s="28"/>
    </row>
    <row r="26" spans="1:14" x14ac:dyDescent="0.25">
      <c r="A26" s="9"/>
      <c r="B26" s="4"/>
      <c r="C26" s="58"/>
      <c r="D26" s="28"/>
      <c r="E26" s="32"/>
      <c r="F26" s="40" t="str">
        <f>IF(E26&lt;&gt;"",IF(ISERROR(VLOOKUP(E26,Lists!A:B,2,FALSE))=TRUE,"ERROR",VLOOKUP(E26,Lists!A:B,2,FALSE)),"")</f>
        <v/>
      </c>
      <c r="G26" s="39"/>
      <c r="H26" s="60"/>
      <c r="I26" s="115"/>
      <c r="J26" s="117"/>
      <c r="K26" s="35"/>
      <c r="L26" s="43"/>
      <c r="M26" s="28"/>
      <c r="N26" s="28"/>
    </row>
    <row r="27" spans="1:14" x14ac:dyDescent="0.25">
      <c r="A27" s="9"/>
      <c r="B27" s="4"/>
      <c r="C27" s="58"/>
      <c r="D27" s="28"/>
      <c r="E27" s="32"/>
      <c r="F27" s="40" t="str">
        <f>IF(E27&lt;&gt;"",IF(ISERROR(VLOOKUP(E27,Lists!A:B,2,FALSE))=TRUE,"ERROR",VLOOKUP(E27,Lists!A:B,2,FALSE)),"")</f>
        <v/>
      </c>
      <c r="G27" s="39"/>
      <c r="H27" s="60"/>
      <c r="I27" s="115"/>
      <c r="J27" s="117"/>
      <c r="K27" s="35"/>
      <c r="L27" s="43"/>
      <c r="M27" s="28"/>
      <c r="N27" s="28"/>
    </row>
    <row r="28" spans="1:14" x14ac:dyDescent="0.25">
      <c r="A28" s="9"/>
      <c r="B28" s="4"/>
      <c r="C28" s="58"/>
      <c r="D28" s="28"/>
      <c r="E28" s="32"/>
      <c r="F28" s="40" t="str">
        <f>IF(E28&lt;&gt;"",IF(ISERROR(VLOOKUP(E28,Lists!A:B,2,FALSE))=TRUE,"ERROR",VLOOKUP(E28,Lists!A:B,2,FALSE)),"")</f>
        <v/>
      </c>
      <c r="G28" s="39"/>
      <c r="H28" s="60"/>
      <c r="I28" s="115"/>
      <c r="J28" s="117"/>
      <c r="K28" s="35"/>
      <c r="L28" s="43"/>
      <c r="M28" s="28"/>
      <c r="N28" s="28"/>
    </row>
    <row r="29" spans="1:14" x14ac:dyDescent="0.25">
      <c r="A29" s="9"/>
      <c r="B29" s="4"/>
      <c r="C29" s="58"/>
      <c r="D29" s="28"/>
      <c r="E29" s="32"/>
      <c r="F29" s="40" t="str">
        <f>IF(E29&lt;&gt;"",IF(ISERROR(VLOOKUP(E29,Lists!A:B,2,FALSE))=TRUE,"ERROR",VLOOKUP(E29,Lists!A:B,2,FALSE)),"")</f>
        <v/>
      </c>
      <c r="G29" s="39"/>
      <c r="H29" s="60"/>
      <c r="I29" s="115"/>
      <c r="J29" s="117"/>
      <c r="K29" s="35"/>
      <c r="L29" s="43"/>
      <c r="M29" s="28"/>
      <c r="N29" s="28"/>
    </row>
  </sheetData>
  <sortState xmlns:xlrd2="http://schemas.microsoft.com/office/spreadsheetml/2017/richdata2" ref="A2:N13">
    <sortCondition ref="C7:C13"/>
  </sortState>
  <conditionalFormatting sqref="A1:B1048576">
    <cfRule type="cellIs" dxfId="9" priority="1" operator="equal">
      <formula>"GMT"</formula>
    </cfRule>
    <cfRule type="cellIs" dxfId="8" priority="2" operator="equal">
      <formula>"RE"</formula>
    </cfRule>
    <cfRule type="cellIs" dxfId="7" priority="3" operator="equal">
      <formula>"JK"</formula>
    </cfRule>
    <cfRule type="cellIs" dxfId="6" priority="4" operator="equal">
      <formula>"CT"</formula>
    </cfRule>
    <cfRule type="cellIs" dxfId="5" priority="5" operator="equal">
      <formula>"SH"</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46660-84C6-4121-828E-94991451CA93}">
  <sheetPr>
    <tabColor theme="8" tint="0.59999389629810485"/>
  </sheetPr>
  <dimension ref="A1:P27"/>
  <sheetViews>
    <sheetView zoomScaleNormal="100" workbookViewId="0">
      <pane ySplit="1" topLeftCell="A2" activePane="bottomLeft" state="frozen"/>
      <selection pane="bottomLeft"/>
    </sheetView>
  </sheetViews>
  <sheetFormatPr defaultColWidth="8.85546875" defaultRowHeight="15" x14ac:dyDescent="0.25"/>
  <cols>
    <col min="1" max="2" width="11.85546875" customWidth="1"/>
    <col min="3" max="3" width="32.28515625" bestFit="1" customWidth="1"/>
    <col min="4" max="4" width="16.140625" customWidth="1"/>
    <col min="5" max="5" width="18.140625" customWidth="1"/>
    <col min="6" max="6" width="27.42578125" customWidth="1"/>
    <col min="7" max="7" width="12.140625" customWidth="1"/>
    <col min="8" max="8" width="18" style="75" bestFit="1" customWidth="1"/>
    <col min="9" max="9" width="18.42578125" style="75" customWidth="1"/>
    <col min="10" max="10" width="13" customWidth="1"/>
    <col min="11" max="11" width="26.42578125" bestFit="1" customWidth="1"/>
    <col min="12" max="12" width="16.85546875" customWidth="1"/>
    <col min="13" max="13" width="10.7109375" bestFit="1" customWidth="1"/>
    <col min="14" max="14" width="35.28515625" customWidth="1"/>
  </cols>
  <sheetData>
    <row r="1" spans="1:16" s="66" customFormat="1" ht="45.75" thickBot="1" x14ac:dyDescent="0.3">
      <c r="A1" s="68" t="s">
        <v>6</v>
      </c>
      <c r="B1" s="6" t="s">
        <v>10</v>
      </c>
      <c r="C1" s="48" t="s">
        <v>5</v>
      </c>
      <c r="D1" s="30" t="s">
        <v>1087</v>
      </c>
      <c r="E1" s="41" t="s">
        <v>1080</v>
      </c>
      <c r="F1" s="31" t="s">
        <v>1088</v>
      </c>
      <c r="G1" s="41" t="s">
        <v>1089</v>
      </c>
      <c r="H1" s="121" t="s">
        <v>1090</v>
      </c>
      <c r="I1" s="124" t="s">
        <v>1101</v>
      </c>
      <c r="J1" s="36" t="s">
        <v>1085</v>
      </c>
      <c r="K1" s="61" t="s">
        <v>1084</v>
      </c>
      <c r="L1" s="118" t="s">
        <v>1091</v>
      </c>
      <c r="M1" s="29" t="s">
        <v>227</v>
      </c>
      <c r="N1" s="29" t="s">
        <v>9</v>
      </c>
      <c r="O1" s="65"/>
      <c r="P1" s="65"/>
    </row>
    <row r="2" spans="1:16" ht="15.75" x14ac:dyDescent="0.25">
      <c r="A2" s="69" t="s">
        <v>223</v>
      </c>
      <c r="B2" s="4" t="s">
        <v>247</v>
      </c>
      <c r="C2" s="24" t="s">
        <v>1073</v>
      </c>
      <c r="D2" s="32" t="s">
        <v>1098</v>
      </c>
      <c r="E2" s="40" t="s">
        <v>1116</v>
      </c>
      <c r="F2" s="33" t="s">
        <v>1117</v>
      </c>
      <c r="G2" s="40" t="s">
        <v>1099</v>
      </c>
      <c r="H2" s="122" t="s">
        <v>1103</v>
      </c>
      <c r="I2" s="125" t="s">
        <v>1102</v>
      </c>
      <c r="J2" s="37" t="s">
        <v>1105</v>
      </c>
      <c r="K2" s="27" t="s">
        <v>1104</v>
      </c>
      <c r="L2" s="113" t="s">
        <v>1111</v>
      </c>
      <c r="M2" s="28" t="s">
        <v>468</v>
      </c>
      <c r="N2" s="28" t="s">
        <v>1106</v>
      </c>
    </row>
    <row r="3" spans="1:16" x14ac:dyDescent="0.25">
      <c r="A3" s="67" t="s">
        <v>223</v>
      </c>
      <c r="B3" s="4" t="s">
        <v>247</v>
      </c>
      <c r="C3" s="24" t="s">
        <v>1074</v>
      </c>
      <c r="D3" s="32" t="s">
        <v>1114</v>
      </c>
      <c r="E3" s="40" t="s">
        <v>1115</v>
      </c>
      <c r="F3" s="33" t="s">
        <v>1118</v>
      </c>
      <c r="G3" s="40" t="s">
        <v>1099</v>
      </c>
      <c r="H3" s="122" t="s">
        <v>1119</v>
      </c>
      <c r="I3" s="125" t="s">
        <v>1100</v>
      </c>
      <c r="J3" s="37" t="s">
        <v>1121</v>
      </c>
      <c r="K3" s="27" t="s">
        <v>1120</v>
      </c>
      <c r="L3" s="113" t="s">
        <v>1122</v>
      </c>
      <c r="M3" s="28" t="s">
        <v>468</v>
      </c>
      <c r="N3" s="28"/>
    </row>
    <row r="4" spans="1:16" x14ac:dyDescent="0.25">
      <c r="A4" s="67" t="s">
        <v>223</v>
      </c>
      <c r="B4" s="4" t="s">
        <v>247</v>
      </c>
      <c r="C4" s="24" t="s">
        <v>1075</v>
      </c>
      <c r="D4" s="32" t="s">
        <v>1131</v>
      </c>
      <c r="E4" s="40" t="s">
        <v>1081</v>
      </c>
      <c r="F4" s="33" t="s">
        <v>1133</v>
      </c>
      <c r="G4" s="40" t="s">
        <v>1132</v>
      </c>
      <c r="H4" s="122" t="s">
        <v>1100</v>
      </c>
      <c r="I4" s="125" t="s">
        <v>1100</v>
      </c>
      <c r="J4" s="37" t="s">
        <v>1128</v>
      </c>
      <c r="K4" s="27" t="s">
        <v>1134</v>
      </c>
      <c r="L4" s="113" t="s">
        <v>1135</v>
      </c>
      <c r="M4" s="28" t="s">
        <v>468</v>
      </c>
      <c r="N4" s="28"/>
    </row>
    <row r="5" spans="1:16" x14ac:dyDescent="0.25">
      <c r="A5" s="67" t="s">
        <v>223</v>
      </c>
      <c r="B5" s="4" t="s">
        <v>247</v>
      </c>
      <c r="C5" s="24" t="s">
        <v>1076</v>
      </c>
      <c r="D5" s="76" t="s">
        <v>1137</v>
      </c>
      <c r="E5" s="77" t="s">
        <v>1138</v>
      </c>
      <c r="F5" s="78" t="s">
        <v>1145</v>
      </c>
      <c r="G5" s="77" t="s">
        <v>1144</v>
      </c>
      <c r="H5" s="123" t="s">
        <v>1140</v>
      </c>
      <c r="I5" s="126" t="s">
        <v>1141</v>
      </c>
      <c r="J5" s="79" t="s">
        <v>1105</v>
      </c>
      <c r="K5" s="80" t="s">
        <v>1104</v>
      </c>
      <c r="L5" s="119" t="s">
        <v>1146</v>
      </c>
      <c r="M5" s="81" t="s">
        <v>468</v>
      </c>
      <c r="N5" s="28"/>
    </row>
    <row r="6" spans="1:16" x14ac:dyDescent="0.25">
      <c r="A6" s="9" t="s">
        <v>223</v>
      </c>
      <c r="B6" s="4" t="s">
        <v>247</v>
      </c>
      <c r="C6" s="24" t="s">
        <v>1072</v>
      </c>
      <c r="D6" s="32" t="s">
        <v>1153</v>
      </c>
      <c r="E6" s="40" t="s">
        <v>1152</v>
      </c>
      <c r="F6" s="33" t="s">
        <v>1154</v>
      </c>
      <c r="G6" s="40" t="s">
        <v>24</v>
      </c>
      <c r="H6" s="122" t="s">
        <v>1155</v>
      </c>
      <c r="I6" s="125" t="s">
        <v>1100</v>
      </c>
      <c r="J6" s="37" t="s">
        <v>1158</v>
      </c>
      <c r="K6" s="27" t="s">
        <v>1156</v>
      </c>
      <c r="L6" s="113" t="s">
        <v>1157</v>
      </c>
      <c r="M6" s="28" t="s">
        <v>468</v>
      </c>
      <c r="N6" s="28"/>
    </row>
    <row r="7" spans="1:16" x14ac:dyDescent="0.25">
      <c r="A7" s="9" t="s">
        <v>223</v>
      </c>
      <c r="B7" s="4" t="s">
        <v>247</v>
      </c>
      <c r="C7" s="24" t="s">
        <v>1077</v>
      </c>
      <c r="D7" s="32" t="s">
        <v>1165</v>
      </c>
      <c r="E7" s="40" t="s">
        <v>1166</v>
      </c>
      <c r="F7" s="33" t="s">
        <v>1169</v>
      </c>
      <c r="G7" s="40" t="s">
        <v>1099</v>
      </c>
      <c r="H7" s="122" t="s">
        <v>1100</v>
      </c>
      <c r="I7" s="125" t="s">
        <v>1100</v>
      </c>
      <c r="J7" s="37" t="s">
        <v>1128</v>
      </c>
      <c r="K7" s="27" t="s">
        <v>1168</v>
      </c>
      <c r="L7" s="113" t="s">
        <v>1167</v>
      </c>
      <c r="M7" s="28" t="s">
        <v>468</v>
      </c>
      <c r="N7" s="28"/>
    </row>
    <row r="8" spans="1:16" x14ac:dyDescent="0.25">
      <c r="A8" s="9" t="s">
        <v>223</v>
      </c>
      <c r="B8" s="4" t="s">
        <v>247</v>
      </c>
      <c r="C8" s="24" t="s">
        <v>1078</v>
      </c>
      <c r="D8" s="32" t="s">
        <v>1172</v>
      </c>
      <c r="E8" s="40" t="s">
        <v>1176</v>
      </c>
      <c r="F8" s="33" t="s">
        <v>1173</v>
      </c>
      <c r="G8" s="40" t="s">
        <v>1175</v>
      </c>
      <c r="H8" s="122" t="s">
        <v>1100</v>
      </c>
      <c r="I8" s="125" t="s">
        <v>1178</v>
      </c>
      <c r="J8" s="37" t="s">
        <v>1174</v>
      </c>
      <c r="K8" s="27" t="s">
        <v>1177</v>
      </c>
      <c r="L8" s="113" t="s">
        <v>1179</v>
      </c>
      <c r="M8" s="28" t="s">
        <v>468</v>
      </c>
      <c r="N8" s="28"/>
    </row>
    <row r="9" spans="1:16" x14ac:dyDescent="0.25">
      <c r="A9" s="9" t="s">
        <v>223</v>
      </c>
      <c r="B9" s="4" t="s">
        <v>247</v>
      </c>
      <c r="C9" s="24" t="s">
        <v>1079</v>
      </c>
      <c r="D9" s="32" t="s">
        <v>1183</v>
      </c>
      <c r="E9" s="40" t="s">
        <v>1184</v>
      </c>
      <c r="F9" s="33" t="s">
        <v>1186</v>
      </c>
      <c r="G9" s="40" t="s">
        <v>1185</v>
      </c>
      <c r="H9" s="122" t="s">
        <v>1191</v>
      </c>
      <c r="I9" s="125" t="s">
        <v>1187</v>
      </c>
      <c r="J9" s="37" t="s">
        <v>1188</v>
      </c>
      <c r="K9" s="27" t="s">
        <v>1189</v>
      </c>
      <c r="L9" s="113" t="s">
        <v>1190</v>
      </c>
      <c r="M9" s="28" t="s">
        <v>468</v>
      </c>
      <c r="N9" s="28"/>
    </row>
    <row r="10" spans="1:16" x14ac:dyDescent="0.25">
      <c r="A10" s="9"/>
      <c r="B10" s="4"/>
      <c r="C10" s="24"/>
      <c r="D10" s="32"/>
      <c r="E10" s="40"/>
      <c r="F10" s="33"/>
      <c r="G10" s="40"/>
      <c r="H10" s="122"/>
      <c r="I10" s="125"/>
      <c r="J10" s="37"/>
      <c r="K10" s="27"/>
      <c r="L10" s="113"/>
      <c r="M10" s="28"/>
      <c r="N10" s="28"/>
    </row>
    <row r="11" spans="1:16" x14ac:dyDescent="0.25">
      <c r="A11" s="9"/>
      <c r="B11" s="4"/>
      <c r="C11" s="24"/>
      <c r="D11" s="32"/>
      <c r="E11" s="40"/>
      <c r="F11" s="33"/>
      <c r="G11" s="40"/>
      <c r="H11" s="122"/>
      <c r="I11" s="125"/>
      <c r="J11" s="37"/>
      <c r="K11" s="27"/>
      <c r="L11" s="113"/>
      <c r="M11" s="28"/>
      <c r="N11" s="28"/>
    </row>
    <row r="12" spans="1:16" x14ac:dyDescent="0.25">
      <c r="A12" s="9"/>
      <c r="B12" s="4"/>
      <c r="C12" s="24"/>
      <c r="D12" s="32"/>
      <c r="E12" s="40"/>
      <c r="F12" s="33"/>
      <c r="G12" s="40"/>
      <c r="H12" s="122"/>
      <c r="I12" s="125"/>
      <c r="J12" s="37"/>
      <c r="K12" s="27"/>
      <c r="L12" s="113"/>
      <c r="M12" s="28"/>
      <c r="N12" s="28"/>
    </row>
    <row r="13" spans="1:16" x14ac:dyDescent="0.25">
      <c r="A13" s="9"/>
      <c r="B13" s="4"/>
      <c r="C13" s="24"/>
      <c r="D13" s="32"/>
      <c r="E13" s="40"/>
      <c r="F13" s="33"/>
      <c r="G13" s="40"/>
      <c r="H13" s="122"/>
      <c r="I13" s="125"/>
      <c r="J13" s="37"/>
      <c r="K13" s="27"/>
      <c r="L13" s="113"/>
      <c r="M13" s="28"/>
      <c r="N13" s="28"/>
    </row>
    <row r="14" spans="1:16" x14ac:dyDescent="0.25">
      <c r="A14" s="9"/>
      <c r="B14" s="4"/>
      <c r="C14" s="24"/>
      <c r="D14" s="32"/>
      <c r="E14" s="40"/>
      <c r="F14" s="33"/>
      <c r="G14" s="40"/>
      <c r="H14" s="122"/>
      <c r="I14" s="125"/>
      <c r="J14" s="37"/>
      <c r="K14" s="27"/>
      <c r="L14" s="113"/>
      <c r="M14" s="28"/>
      <c r="N14" s="28"/>
    </row>
    <row r="15" spans="1:16" x14ac:dyDescent="0.25">
      <c r="A15" s="9"/>
      <c r="B15" s="4"/>
      <c r="C15" s="24"/>
      <c r="D15" s="32"/>
      <c r="E15" s="40"/>
      <c r="F15" s="33"/>
      <c r="G15" s="40"/>
      <c r="H15" s="122"/>
      <c r="I15" s="125"/>
      <c r="J15" s="37"/>
      <c r="K15" s="27"/>
      <c r="L15" s="113"/>
      <c r="M15" s="28"/>
      <c r="N15" s="28"/>
    </row>
    <row r="16" spans="1:16" x14ac:dyDescent="0.25">
      <c r="A16" s="9"/>
      <c r="B16" s="4"/>
      <c r="C16" s="24"/>
      <c r="D16" s="32"/>
      <c r="E16" s="40"/>
      <c r="F16" s="33"/>
      <c r="G16" s="40"/>
      <c r="H16" s="122"/>
      <c r="I16" s="125"/>
      <c r="J16" s="37"/>
      <c r="K16" s="27"/>
      <c r="L16" s="113"/>
      <c r="M16" s="28"/>
      <c r="N16" s="28"/>
    </row>
    <row r="17" spans="1:14" x14ac:dyDescent="0.25">
      <c r="A17" s="9"/>
      <c r="B17" s="4"/>
      <c r="C17" s="24"/>
      <c r="D17" s="32"/>
      <c r="E17" s="40"/>
      <c r="F17" s="33"/>
      <c r="G17" s="40"/>
      <c r="H17" s="122"/>
      <c r="I17" s="125"/>
      <c r="J17" s="37"/>
      <c r="K17" s="27"/>
      <c r="L17" s="113"/>
      <c r="M17" s="28"/>
      <c r="N17" s="28"/>
    </row>
    <row r="18" spans="1:14" x14ac:dyDescent="0.25">
      <c r="A18" s="9"/>
      <c r="B18" s="4"/>
      <c r="C18" s="24"/>
      <c r="D18" s="32"/>
      <c r="E18" s="40"/>
      <c r="F18" s="33"/>
      <c r="G18" s="40"/>
      <c r="H18" s="122"/>
      <c r="I18" s="125"/>
      <c r="J18" s="37"/>
      <c r="K18" s="27"/>
      <c r="L18" s="113"/>
      <c r="M18" s="28"/>
      <c r="N18" s="28"/>
    </row>
    <row r="19" spans="1:14" x14ac:dyDescent="0.25">
      <c r="A19" s="9"/>
      <c r="B19" s="4"/>
      <c r="C19" s="24"/>
      <c r="D19" s="32"/>
      <c r="E19" s="40"/>
      <c r="F19" s="33"/>
      <c r="G19" s="40"/>
      <c r="H19" s="122"/>
      <c r="I19" s="125"/>
      <c r="J19" s="37"/>
      <c r="K19" s="27"/>
      <c r="L19" s="113"/>
      <c r="M19" s="28"/>
      <c r="N19" s="28"/>
    </row>
    <row r="20" spans="1:14" x14ac:dyDescent="0.25">
      <c r="A20" s="9"/>
      <c r="B20" s="4"/>
      <c r="C20" s="24"/>
      <c r="D20" s="32"/>
      <c r="E20" s="40"/>
      <c r="F20" s="33"/>
      <c r="G20" s="40"/>
      <c r="H20" s="122"/>
      <c r="I20" s="125"/>
      <c r="J20" s="37"/>
      <c r="K20" s="27"/>
      <c r="L20" s="113"/>
      <c r="M20" s="28"/>
      <c r="N20" s="28"/>
    </row>
    <row r="21" spans="1:14" x14ac:dyDescent="0.25">
      <c r="A21" s="9"/>
      <c r="B21" s="4"/>
      <c r="C21" s="24"/>
      <c r="D21" s="32"/>
      <c r="E21" s="40"/>
      <c r="F21" s="33"/>
      <c r="G21" s="40"/>
      <c r="H21" s="122"/>
      <c r="I21" s="125"/>
      <c r="J21" s="37"/>
      <c r="K21" s="27"/>
      <c r="L21" s="113"/>
      <c r="M21" s="28"/>
      <c r="N21" s="28"/>
    </row>
    <row r="22" spans="1:14" x14ac:dyDescent="0.25">
      <c r="A22" s="9"/>
      <c r="B22" s="4"/>
      <c r="C22" s="24"/>
      <c r="D22" s="32"/>
      <c r="E22" s="40"/>
      <c r="F22" s="33"/>
      <c r="G22" s="40"/>
      <c r="H22" s="122"/>
      <c r="I22" s="125"/>
      <c r="J22" s="37"/>
      <c r="K22" s="27"/>
      <c r="L22" s="113"/>
      <c r="M22" s="28"/>
      <c r="N22" s="28"/>
    </row>
    <row r="23" spans="1:14" x14ac:dyDescent="0.25">
      <c r="A23" s="9"/>
      <c r="B23" s="4"/>
      <c r="C23" s="24"/>
      <c r="D23" s="32"/>
      <c r="E23" s="40"/>
      <c r="F23" s="33"/>
      <c r="G23" s="40"/>
      <c r="H23" s="122"/>
      <c r="I23" s="125"/>
      <c r="J23" s="37"/>
      <c r="K23" s="27"/>
      <c r="L23" s="113"/>
      <c r="M23" s="28"/>
      <c r="N23" s="28"/>
    </row>
    <row r="24" spans="1:14" x14ac:dyDescent="0.25">
      <c r="A24" s="9"/>
      <c r="B24" s="4"/>
      <c r="C24" s="24"/>
      <c r="D24" s="32"/>
      <c r="E24" s="40"/>
      <c r="F24" s="33"/>
      <c r="G24" s="40"/>
      <c r="H24" s="122"/>
      <c r="I24" s="125"/>
      <c r="J24" s="37"/>
      <c r="K24" s="27"/>
      <c r="L24" s="113"/>
      <c r="M24" s="28"/>
      <c r="N24" s="28"/>
    </row>
    <row r="25" spans="1:14" x14ac:dyDescent="0.25">
      <c r="A25" s="9"/>
      <c r="B25" s="4"/>
      <c r="C25" s="24"/>
      <c r="D25" s="32"/>
      <c r="E25" s="40"/>
      <c r="F25" s="33"/>
      <c r="G25" s="40"/>
      <c r="H25" s="122"/>
      <c r="I25" s="125"/>
      <c r="J25" s="37"/>
      <c r="K25" s="27"/>
      <c r="L25" s="113"/>
      <c r="M25" s="28"/>
      <c r="N25" s="28"/>
    </row>
    <row r="26" spans="1:14" x14ac:dyDescent="0.25">
      <c r="A26" s="9"/>
      <c r="B26" s="4"/>
      <c r="C26" s="24"/>
      <c r="D26" s="32"/>
      <c r="E26" s="40"/>
      <c r="F26" s="33"/>
      <c r="G26" s="40"/>
      <c r="H26" s="122"/>
      <c r="I26" s="125"/>
      <c r="J26" s="37"/>
      <c r="K26" s="27"/>
      <c r="L26" s="113"/>
      <c r="M26" s="28"/>
      <c r="N26" s="28"/>
    </row>
    <row r="27" spans="1:14" x14ac:dyDescent="0.25">
      <c r="A27" s="9"/>
      <c r="B27" s="4"/>
      <c r="C27" s="24"/>
      <c r="D27" s="32"/>
      <c r="E27" s="40"/>
      <c r="F27" s="33"/>
      <c r="G27" s="40"/>
      <c r="H27" s="122"/>
      <c r="I27" s="125"/>
      <c r="J27" s="37"/>
      <c r="K27" s="27"/>
      <c r="L27" s="113"/>
      <c r="M27" s="28"/>
      <c r="N27" s="28"/>
    </row>
  </sheetData>
  <sortState xmlns:xlrd2="http://schemas.microsoft.com/office/spreadsheetml/2017/richdata2" ref="A2:N13">
    <sortCondition ref="C6:C13"/>
  </sortState>
  <conditionalFormatting sqref="A1:B1048576">
    <cfRule type="cellIs" dxfId="4" priority="1" operator="equal">
      <formula>"GMT"</formula>
    </cfRule>
    <cfRule type="cellIs" dxfId="3" priority="2" operator="equal">
      <formula>"RE"</formula>
    </cfRule>
    <cfRule type="cellIs" dxfId="2" priority="3" operator="equal">
      <formula>"JK"</formula>
    </cfRule>
    <cfRule type="cellIs" dxfId="1" priority="4" operator="equal">
      <formula>"CT"</formula>
    </cfRule>
    <cfRule type="cellIs" dxfId="0" priority="5" operator="equal">
      <formula>"SH"</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0C87E-4870-4B09-AC9A-4E5789DCD512}">
  <sheetPr>
    <tabColor theme="2" tint="-9.9978637043366805E-2"/>
  </sheetPr>
  <dimension ref="A1:I200"/>
  <sheetViews>
    <sheetView workbookViewId="0">
      <selection activeCell="F5" sqref="F5"/>
    </sheetView>
  </sheetViews>
  <sheetFormatPr defaultColWidth="8.85546875" defaultRowHeight="15" x14ac:dyDescent="0.25"/>
  <cols>
    <col min="1" max="1" width="26.42578125" bestFit="1" customWidth="1"/>
    <col min="5" max="5" width="52" bestFit="1" customWidth="1"/>
    <col min="6" max="6" width="28.42578125" customWidth="1"/>
    <col min="7" max="7" width="21.85546875" customWidth="1"/>
    <col min="8" max="8" width="19" customWidth="1"/>
  </cols>
  <sheetData>
    <row r="1" spans="1:9" x14ac:dyDescent="0.25">
      <c r="A1" t="s">
        <v>27</v>
      </c>
      <c r="B1" t="s">
        <v>27</v>
      </c>
      <c r="E1" s="1" t="s">
        <v>235</v>
      </c>
    </row>
    <row r="2" spans="1:9" x14ac:dyDescent="0.25">
      <c r="A2" t="s">
        <v>28</v>
      </c>
      <c r="B2" t="s">
        <v>27</v>
      </c>
      <c r="E2" t="s">
        <v>234</v>
      </c>
      <c r="F2" t="s">
        <v>230</v>
      </c>
    </row>
    <row r="3" spans="1:9" x14ac:dyDescent="0.25">
      <c r="A3" t="s">
        <v>29</v>
      </c>
      <c r="B3" t="s">
        <v>27</v>
      </c>
      <c r="E3" t="s">
        <v>233</v>
      </c>
      <c r="F3" t="s">
        <v>229</v>
      </c>
    </row>
    <row r="4" spans="1:9" x14ac:dyDescent="0.25">
      <c r="A4" t="s">
        <v>30</v>
      </c>
      <c r="B4" t="s">
        <v>27</v>
      </c>
      <c r="E4" t="s">
        <v>232</v>
      </c>
      <c r="F4" t="s">
        <v>246</v>
      </c>
    </row>
    <row r="5" spans="1:9" x14ac:dyDescent="0.25">
      <c r="A5" t="s">
        <v>31</v>
      </c>
      <c r="B5" t="s">
        <v>27</v>
      </c>
      <c r="E5" t="s">
        <v>231</v>
      </c>
      <c r="F5" t="s">
        <v>245</v>
      </c>
    </row>
    <row r="7" spans="1:9" x14ac:dyDescent="0.25">
      <c r="A7" t="s">
        <v>32</v>
      </c>
      <c r="B7" t="s">
        <v>33</v>
      </c>
      <c r="E7" s="1" t="s">
        <v>252</v>
      </c>
      <c r="F7" s="1" t="s">
        <v>253</v>
      </c>
      <c r="G7" s="1" t="s">
        <v>255</v>
      </c>
      <c r="H7" s="1" t="s">
        <v>263</v>
      </c>
      <c r="I7" s="1" t="s">
        <v>267</v>
      </c>
    </row>
    <row r="8" spans="1:9" x14ac:dyDescent="0.25">
      <c r="A8" t="s">
        <v>34</v>
      </c>
      <c r="B8" t="s">
        <v>33</v>
      </c>
      <c r="E8" t="s">
        <v>248</v>
      </c>
      <c r="F8" t="s">
        <v>261</v>
      </c>
      <c r="G8" t="s">
        <v>224</v>
      </c>
      <c r="H8" t="s">
        <v>264</v>
      </c>
      <c r="I8" t="s">
        <v>268</v>
      </c>
    </row>
    <row r="9" spans="1:9" x14ac:dyDescent="0.25">
      <c r="A9" t="s">
        <v>35</v>
      </c>
      <c r="B9" t="s">
        <v>33</v>
      </c>
      <c r="E9" t="s">
        <v>249</v>
      </c>
      <c r="F9" t="s">
        <v>254</v>
      </c>
      <c r="G9" t="s">
        <v>256</v>
      </c>
      <c r="H9" t="s">
        <v>265</v>
      </c>
      <c r="I9" t="s">
        <v>269</v>
      </c>
    </row>
    <row r="10" spans="1:9" x14ac:dyDescent="0.25">
      <c r="A10" t="s">
        <v>36</v>
      </c>
      <c r="B10" t="s">
        <v>33</v>
      </c>
      <c r="E10" t="s">
        <v>250</v>
      </c>
      <c r="F10" t="s">
        <v>262</v>
      </c>
      <c r="G10" t="s">
        <v>257</v>
      </c>
      <c r="H10" t="s">
        <v>266</v>
      </c>
    </row>
    <row r="11" spans="1:9" x14ac:dyDescent="0.25">
      <c r="A11" t="s">
        <v>37</v>
      </c>
      <c r="B11" t="s">
        <v>33</v>
      </c>
      <c r="E11" t="s">
        <v>226</v>
      </c>
      <c r="G11" t="s">
        <v>258</v>
      </c>
    </row>
    <row r="12" spans="1:9" x14ac:dyDescent="0.25">
      <c r="A12" t="s">
        <v>38</v>
      </c>
      <c r="B12" t="s">
        <v>33</v>
      </c>
      <c r="E12" t="s">
        <v>251</v>
      </c>
      <c r="G12" t="s">
        <v>259</v>
      </c>
    </row>
    <row r="13" spans="1:9" x14ac:dyDescent="0.25">
      <c r="A13" t="s">
        <v>39</v>
      </c>
      <c r="B13" t="s">
        <v>33</v>
      </c>
      <c r="E13" t="s">
        <v>224</v>
      </c>
      <c r="G13" t="s">
        <v>260</v>
      </c>
    </row>
    <row r="14" spans="1:9" x14ac:dyDescent="0.25">
      <c r="A14" t="s">
        <v>40</v>
      </c>
      <c r="B14" t="s">
        <v>33</v>
      </c>
    </row>
    <row r="15" spans="1:9" x14ac:dyDescent="0.25">
      <c r="A15" t="s">
        <v>41</v>
      </c>
      <c r="B15" t="s">
        <v>33</v>
      </c>
    </row>
    <row r="16" spans="1:9" x14ac:dyDescent="0.25">
      <c r="A16" t="s">
        <v>42</v>
      </c>
      <c r="B16" t="s">
        <v>33</v>
      </c>
    </row>
    <row r="17" spans="1:2" x14ac:dyDescent="0.25">
      <c r="A17" t="s">
        <v>43</v>
      </c>
      <c r="B17" t="s">
        <v>33</v>
      </c>
    </row>
    <row r="18" spans="1:2" x14ac:dyDescent="0.25">
      <c r="A18" t="s">
        <v>44</v>
      </c>
      <c r="B18" t="s">
        <v>33</v>
      </c>
    </row>
    <row r="19" spans="1:2" x14ac:dyDescent="0.25">
      <c r="A19" t="s">
        <v>45</v>
      </c>
      <c r="B19" t="s">
        <v>33</v>
      </c>
    </row>
    <row r="20" spans="1:2" x14ac:dyDescent="0.25">
      <c r="A20" t="s">
        <v>46</v>
      </c>
      <c r="B20" t="s">
        <v>33</v>
      </c>
    </row>
    <row r="21" spans="1:2" x14ac:dyDescent="0.25">
      <c r="A21" t="s">
        <v>47</v>
      </c>
      <c r="B21" t="s">
        <v>33</v>
      </c>
    </row>
    <row r="22" spans="1:2" x14ac:dyDescent="0.25">
      <c r="A22" t="s">
        <v>48</v>
      </c>
      <c r="B22" t="s">
        <v>33</v>
      </c>
    </row>
    <row r="23" spans="1:2" x14ac:dyDescent="0.25">
      <c r="A23" t="s">
        <v>49</v>
      </c>
      <c r="B23" t="s">
        <v>33</v>
      </c>
    </row>
    <row r="24" spans="1:2" x14ac:dyDescent="0.25">
      <c r="A24" t="s">
        <v>50</v>
      </c>
      <c r="B24" t="s">
        <v>33</v>
      </c>
    </row>
    <row r="25" spans="1:2" x14ac:dyDescent="0.25">
      <c r="A25" t="s">
        <v>51</v>
      </c>
      <c r="B25" t="s">
        <v>33</v>
      </c>
    </row>
    <row r="26" spans="1:2" x14ac:dyDescent="0.25">
      <c r="A26" t="s">
        <v>52</v>
      </c>
      <c r="B26" t="s">
        <v>33</v>
      </c>
    </row>
    <row r="27" spans="1:2" x14ac:dyDescent="0.25">
      <c r="A27" t="s">
        <v>53</v>
      </c>
      <c r="B27" t="s">
        <v>33</v>
      </c>
    </row>
    <row r="28" spans="1:2" x14ac:dyDescent="0.25">
      <c r="A28" t="s">
        <v>54</v>
      </c>
      <c r="B28" t="s">
        <v>33</v>
      </c>
    </row>
    <row r="29" spans="1:2" x14ac:dyDescent="0.25">
      <c r="A29" t="s">
        <v>55</v>
      </c>
      <c r="B29" t="s">
        <v>33</v>
      </c>
    </row>
    <row r="30" spans="1:2" x14ac:dyDescent="0.25">
      <c r="A30" t="s">
        <v>56</v>
      </c>
      <c r="B30" t="s">
        <v>33</v>
      </c>
    </row>
    <row r="31" spans="1:2" x14ac:dyDescent="0.25">
      <c r="A31" t="s">
        <v>57</v>
      </c>
      <c r="B31" t="s">
        <v>33</v>
      </c>
    </row>
    <row r="32" spans="1:2" x14ac:dyDescent="0.25">
      <c r="A32" t="s">
        <v>58</v>
      </c>
      <c r="B32" t="s">
        <v>33</v>
      </c>
    </row>
    <row r="33" spans="1:2" x14ac:dyDescent="0.25">
      <c r="A33" t="s">
        <v>59</v>
      </c>
      <c r="B33" t="s">
        <v>33</v>
      </c>
    </row>
    <row r="34" spans="1:2" x14ac:dyDescent="0.25">
      <c r="A34" t="s">
        <v>60</v>
      </c>
      <c r="B34" t="s">
        <v>33</v>
      </c>
    </row>
    <row r="35" spans="1:2" x14ac:dyDescent="0.25">
      <c r="A35" t="s">
        <v>61</v>
      </c>
      <c r="B35" t="s">
        <v>33</v>
      </c>
    </row>
    <row r="36" spans="1:2" x14ac:dyDescent="0.25">
      <c r="A36" t="s">
        <v>62</v>
      </c>
      <c r="B36" t="s">
        <v>33</v>
      </c>
    </row>
    <row r="37" spans="1:2" x14ac:dyDescent="0.25">
      <c r="A37" t="s">
        <v>63</v>
      </c>
      <c r="B37" t="s">
        <v>33</v>
      </c>
    </row>
    <row r="38" spans="1:2" x14ac:dyDescent="0.25">
      <c r="A38" t="s">
        <v>64</v>
      </c>
      <c r="B38" t="s">
        <v>33</v>
      </c>
    </row>
    <row r="39" spans="1:2" x14ac:dyDescent="0.25">
      <c r="A39" t="s">
        <v>65</v>
      </c>
      <c r="B39" t="s">
        <v>33</v>
      </c>
    </row>
    <row r="40" spans="1:2" x14ac:dyDescent="0.25">
      <c r="A40" t="s">
        <v>66</v>
      </c>
      <c r="B40" t="s">
        <v>33</v>
      </c>
    </row>
    <row r="41" spans="1:2" x14ac:dyDescent="0.25">
      <c r="A41" t="s">
        <v>67</v>
      </c>
      <c r="B41" t="s">
        <v>33</v>
      </c>
    </row>
    <row r="42" spans="1:2" x14ac:dyDescent="0.25">
      <c r="A42" t="s">
        <v>68</v>
      </c>
      <c r="B42" t="s">
        <v>33</v>
      </c>
    </row>
    <row r="43" spans="1:2" x14ac:dyDescent="0.25">
      <c r="A43" t="s">
        <v>69</v>
      </c>
      <c r="B43" t="s">
        <v>33</v>
      </c>
    </row>
    <row r="44" spans="1:2" x14ac:dyDescent="0.25">
      <c r="A44" t="s">
        <v>70</v>
      </c>
      <c r="B44" t="s">
        <v>33</v>
      </c>
    </row>
    <row r="45" spans="1:2" x14ac:dyDescent="0.25">
      <c r="A45" t="s">
        <v>71</v>
      </c>
      <c r="B45" t="s">
        <v>33</v>
      </c>
    </row>
    <row r="46" spans="1:2" x14ac:dyDescent="0.25">
      <c r="A46" t="s">
        <v>72</v>
      </c>
      <c r="B46" t="s">
        <v>33</v>
      </c>
    </row>
    <row r="47" spans="1:2" x14ac:dyDescent="0.25">
      <c r="A47" t="s">
        <v>73</v>
      </c>
      <c r="B47" t="s">
        <v>33</v>
      </c>
    </row>
    <row r="48" spans="1:2" x14ac:dyDescent="0.25">
      <c r="A48" t="s">
        <v>74</v>
      </c>
      <c r="B48" t="s">
        <v>33</v>
      </c>
    </row>
    <row r="49" spans="1:2" x14ac:dyDescent="0.25">
      <c r="A49" t="s">
        <v>75</v>
      </c>
      <c r="B49" t="s">
        <v>33</v>
      </c>
    </row>
    <row r="50" spans="1:2" x14ac:dyDescent="0.25">
      <c r="A50" t="s">
        <v>76</v>
      </c>
      <c r="B50" t="s">
        <v>33</v>
      </c>
    </row>
    <row r="51" spans="1:2" x14ac:dyDescent="0.25">
      <c r="A51" t="s">
        <v>77</v>
      </c>
      <c r="B51" t="s">
        <v>33</v>
      </c>
    </row>
    <row r="52" spans="1:2" x14ac:dyDescent="0.25">
      <c r="A52" t="s">
        <v>78</v>
      </c>
      <c r="B52" t="s">
        <v>33</v>
      </c>
    </row>
    <row r="53" spans="1:2" x14ac:dyDescent="0.25">
      <c r="A53" t="s">
        <v>79</v>
      </c>
      <c r="B53" t="s">
        <v>33</v>
      </c>
    </row>
    <row r="54" spans="1:2" x14ac:dyDescent="0.25">
      <c r="A54" t="s">
        <v>80</v>
      </c>
      <c r="B54" t="s">
        <v>33</v>
      </c>
    </row>
    <row r="56" spans="1:2" x14ac:dyDescent="0.25">
      <c r="A56" t="s">
        <v>81</v>
      </c>
      <c r="B56" t="s">
        <v>82</v>
      </c>
    </row>
    <row r="57" spans="1:2" x14ac:dyDescent="0.25">
      <c r="A57" t="s">
        <v>83</v>
      </c>
      <c r="B57" t="s">
        <v>82</v>
      </c>
    </row>
    <row r="58" spans="1:2" x14ac:dyDescent="0.25">
      <c r="A58" t="s">
        <v>82</v>
      </c>
      <c r="B58" t="s">
        <v>82</v>
      </c>
    </row>
    <row r="59" spans="1:2" x14ac:dyDescent="0.25">
      <c r="A59" t="s">
        <v>84</v>
      </c>
      <c r="B59" t="s">
        <v>82</v>
      </c>
    </row>
    <row r="60" spans="1:2" x14ac:dyDescent="0.25">
      <c r="A60" t="s">
        <v>85</v>
      </c>
      <c r="B60" t="s">
        <v>82</v>
      </c>
    </row>
    <row r="61" spans="1:2" x14ac:dyDescent="0.25">
      <c r="A61" t="s">
        <v>86</v>
      </c>
      <c r="B61" t="s">
        <v>82</v>
      </c>
    </row>
    <row r="62" spans="1:2" x14ac:dyDescent="0.25">
      <c r="A62" t="s">
        <v>87</v>
      </c>
      <c r="B62" t="s">
        <v>82</v>
      </c>
    </row>
    <row r="63" spans="1:2" x14ac:dyDescent="0.25">
      <c r="A63" t="s">
        <v>88</v>
      </c>
      <c r="B63" t="s">
        <v>82</v>
      </c>
    </row>
    <row r="64" spans="1:2" x14ac:dyDescent="0.25">
      <c r="A64" t="s">
        <v>89</v>
      </c>
      <c r="B64" t="s">
        <v>82</v>
      </c>
    </row>
    <row r="65" spans="1:2" x14ac:dyDescent="0.25">
      <c r="A65" t="s">
        <v>23</v>
      </c>
      <c r="B65" t="s">
        <v>82</v>
      </c>
    </row>
    <row r="66" spans="1:2" x14ac:dyDescent="0.25">
      <c r="A66" t="s">
        <v>90</v>
      </c>
      <c r="B66" t="s">
        <v>82</v>
      </c>
    </row>
    <row r="67" spans="1:2" x14ac:dyDescent="0.25">
      <c r="A67" t="s">
        <v>91</v>
      </c>
      <c r="B67" t="s">
        <v>82</v>
      </c>
    </row>
    <row r="68" spans="1:2" x14ac:dyDescent="0.25">
      <c r="A68" t="s">
        <v>92</v>
      </c>
      <c r="B68" t="s">
        <v>82</v>
      </c>
    </row>
    <row r="69" spans="1:2" x14ac:dyDescent="0.25">
      <c r="A69" t="s">
        <v>93</v>
      </c>
      <c r="B69" t="s">
        <v>82</v>
      </c>
    </row>
    <row r="70" spans="1:2" x14ac:dyDescent="0.25">
      <c r="A70" t="s">
        <v>94</v>
      </c>
      <c r="B70" t="s">
        <v>82</v>
      </c>
    </row>
    <row r="71" spans="1:2" x14ac:dyDescent="0.25">
      <c r="A71" t="s">
        <v>95</v>
      </c>
      <c r="B71" t="s">
        <v>82</v>
      </c>
    </row>
    <row r="72" spans="1:2" x14ac:dyDescent="0.25">
      <c r="A72" t="s">
        <v>96</v>
      </c>
      <c r="B72" t="s">
        <v>82</v>
      </c>
    </row>
    <row r="73" spans="1:2" x14ac:dyDescent="0.25">
      <c r="A73" t="s">
        <v>97</v>
      </c>
      <c r="B73" t="s">
        <v>82</v>
      </c>
    </row>
    <row r="74" spans="1:2" x14ac:dyDescent="0.25">
      <c r="A74" t="s">
        <v>98</v>
      </c>
      <c r="B74" t="s">
        <v>82</v>
      </c>
    </row>
    <row r="75" spans="1:2" x14ac:dyDescent="0.25">
      <c r="A75" t="s">
        <v>99</v>
      </c>
      <c r="B75" t="s">
        <v>82</v>
      </c>
    </row>
    <row r="76" spans="1:2" x14ac:dyDescent="0.25">
      <c r="A76" t="s">
        <v>100</v>
      </c>
      <c r="B76" t="s">
        <v>82</v>
      </c>
    </row>
    <row r="77" spans="1:2" x14ac:dyDescent="0.25">
      <c r="A77" t="s">
        <v>101</v>
      </c>
      <c r="B77" t="s">
        <v>82</v>
      </c>
    </row>
    <row r="78" spans="1:2" x14ac:dyDescent="0.25">
      <c r="A78" t="s">
        <v>102</v>
      </c>
      <c r="B78" t="s">
        <v>82</v>
      </c>
    </row>
    <row r="79" spans="1:2" x14ac:dyDescent="0.25">
      <c r="A79" t="s">
        <v>103</v>
      </c>
      <c r="B79" t="s">
        <v>82</v>
      </c>
    </row>
    <row r="80" spans="1:2" x14ac:dyDescent="0.25">
      <c r="A80" t="s">
        <v>104</v>
      </c>
      <c r="B80" t="s">
        <v>82</v>
      </c>
    </row>
    <row r="81" spans="1:2" x14ac:dyDescent="0.25">
      <c r="A81" t="s">
        <v>105</v>
      </c>
      <c r="B81" t="s">
        <v>82</v>
      </c>
    </row>
    <row r="82" spans="1:2" x14ac:dyDescent="0.25">
      <c r="A82" t="s">
        <v>106</v>
      </c>
      <c r="B82" t="s">
        <v>82</v>
      </c>
    </row>
    <row r="83" spans="1:2" x14ac:dyDescent="0.25">
      <c r="A83" t="s">
        <v>107</v>
      </c>
      <c r="B83" t="s">
        <v>82</v>
      </c>
    </row>
    <row r="84" spans="1:2" x14ac:dyDescent="0.25">
      <c r="A84" t="s">
        <v>108</v>
      </c>
      <c r="B84" t="s">
        <v>82</v>
      </c>
    </row>
    <row r="85" spans="1:2" x14ac:dyDescent="0.25">
      <c r="A85" t="s">
        <v>109</v>
      </c>
      <c r="B85" t="s">
        <v>82</v>
      </c>
    </row>
    <row r="86" spans="1:2" x14ac:dyDescent="0.25">
      <c r="A86" t="s">
        <v>110</v>
      </c>
      <c r="B86" t="s">
        <v>82</v>
      </c>
    </row>
    <row r="87" spans="1:2" x14ac:dyDescent="0.25">
      <c r="A87" t="s">
        <v>111</v>
      </c>
      <c r="B87" t="s">
        <v>82</v>
      </c>
    </row>
    <row r="88" spans="1:2" x14ac:dyDescent="0.25">
      <c r="A88" t="s">
        <v>112</v>
      </c>
      <c r="B88" t="s">
        <v>82</v>
      </c>
    </row>
    <row r="89" spans="1:2" x14ac:dyDescent="0.25">
      <c r="A89" t="s">
        <v>113</v>
      </c>
      <c r="B89" t="s">
        <v>82</v>
      </c>
    </row>
    <row r="90" spans="1:2" x14ac:dyDescent="0.25">
      <c r="A90" t="s">
        <v>114</v>
      </c>
      <c r="B90" t="s">
        <v>82</v>
      </c>
    </row>
    <row r="91" spans="1:2" x14ac:dyDescent="0.25">
      <c r="A91" t="s">
        <v>115</v>
      </c>
      <c r="B91" t="s">
        <v>82</v>
      </c>
    </row>
    <row r="92" spans="1:2" x14ac:dyDescent="0.25">
      <c r="A92" t="s">
        <v>116</v>
      </c>
      <c r="B92" t="s">
        <v>82</v>
      </c>
    </row>
    <row r="93" spans="1:2" x14ac:dyDescent="0.25">
      <c r="A93" t="s">
        <v>117</v>
      </c>
      <c r="B93" t="s">
        <v>82</v>
      </c>
    </row>
    <row r="94" spans="1:2" x14ac:dyDescent="0.25">
      <c r="A94" t="s">
        <v>118</v>
      </c>
      <c r="B94" t="s">
        <v>82</v>
      </c>
    </row>
    <row r="95" spans="1:2" x14ac:dyDescent="0.25">
      <c r="A95" t="s">
        <v>119</v>
      </c>
      <c r="B95" t="s">
        <v>82</v>
      </c>
    </row>
    <row r="96" spans="1:2" x14ac:dyDescent="0.25">
      <c r="A96" t="s">
        <v>120</v>
      </c>
      <c r="B96" t="s">
        <v>82</v>
      </c>
    </row>
    <row r="97" spans="1:2" x14ac:dyDescent="0.25">
      <c r="A97" t="s">
        <v>270</v>
      </c>
      <c r="B97" t="s">
        <v>82</v>
      </c>
    </row>
    <row r="98" spans="1:2" x14ac:dyDescent="0.25">
      <c r="A98" t="s">
        <v>121</v>
      </c>
      <c r="B98" t="s">
        <v>82</v>
      </c>
    </row>
    <row r="99" spans="1:2" x14ac:dyDescent="0.25">
      <c r="A99" t="s">
        <v>25</v>
      </c>
      <c r="B99" t="s">
        <v>82</v>
      </c>
    </row>
    <row r="100" spans="1:2" x14ac:dyDescent="0.25">
      <c r="A100" t="s">
        <v>122</v>
      </c>
      <c r="B100" t="s">
        <v>82</v>
      </c>
    </row>
    <row r="101" spans="1:2" x14ac:dyDescent="0.25">
      <c r="A101" t="s">
        <v>123</v>
      </c>
      <c r="B101" t="s">
        <v>82</v>
      </c>
    </row>
    <row r="102" spans="1:2" x14ac:dyDescent="0.25">
      <c r="A102" t="s">
        <v>124</v>
      </c>
      <c r="B102" t="s">
        <v>82</v>
      </c>
    </row>
    <row r="103" spans="1:2" x14ac:dyDescent="0.25">
      <c r="A103" t="s">
        <v>125</v>
      </c>
      <c r="B103" t="s">
        <v>82</v>
      </c>
    </row>
    <row r="104" spans="1:2" x14ac:dyDescent="0.25">
      <c r="A104" t="s">
        <v>126</v>
      </c>
      <c r="B104" t="s">
        <v>82</v>
      </c>
    </row>
    <row r="105" spans="1:2" x14ac:dyDescent="0.25">
      <c r="A105" t="s">
        <v>127</v>
      </c>
      <c r="B105" t="s">
        <v>82</v>
      </c>
    </row>
    <row r="106" spans="1:2" x14ac:dyDescent="0.25">
      <c r="A106" t="s">
        <v>128</v>
      </c>
      <c r="B106" t="s">
        <v>82</v>
      </c>
    </row>
    <row r="108" spans="1:2" x14ac:dyDescent="0.25">
      <c r="A108" t="s">
        <v>129</v>
      </c>
      <c r="B108" t="s">
        <v>130</v>
      </c>
    </row>
    <row r="109" spans="1:2" x14ac:dyDescent="0.25">
      <c r="A109" t="s">
        <v>131</v>
      </c>
      <c r="B109" t="s">
        <v>130</v>
      </c>
    </row>
    <row r="110" spans="1:2" x14ac:dyDescent="0.25">
      <c r="A110" t="s">
        <v>132</v>
      </c>
      <c r="B110" t="s">
        <v>130</v>
      </c>
    </row>
    <row r="111" spans="1:2" x14ac:dyDescent="0.25">
      <c r="A111" t="s">
        <v>133</v>
      </c>
      <c r="B111" t="s">
        <v>130</v>
      </c>
    </row>
    <row r="112" spans="1:2" x14ac:dyDescent="0.25">
      <c r="A112" t="s">
        <v>134</v>
      </c>
      <c r="B112" t="s">
        <v>130</v>
      </c>
    </row>
    <row r="113" spans="1:2" x14ac:dyDescent="0.25">
      <c r="A113" t="s">
        <v>135</v>
      </c>
      <c r="B113" t="s">
        <v>130</v>
      </c>
    </row>
    <row r="114" spans="1:2" x14ac:dyDescent="0.25">
      <c r="A114" t="s">
        <v>136</v>
      </c>
      <c r="B114" t="s">
        <v>130</v>
      </c>
    </row>
    <row r="115" spans="1:2" x14ac:dyDescent="0.25">
      <c r="A115" t="s">
        <v>137</v>
      </c>
      <c r="B115" t="s">
        <v>130</v>
      </c>
    </row>
    <row r="116" spans="1:2" x14ac:dyDescent="0.25">
      <c r="A116" t="s">
        <v>138</v>
      </c>
      <c r="B116" t="s">
        <v>130</v>
      </c>
    </row>
    <row r="117" spans="1:2" x14ac:dyDescent="0.25">
      <c r="A117" t="s">
        <v>139</v>
      </c>
      <c r="B117" t="s">
        <v>130</v>
      </c>
    </row>
    <row r="118" spans="1:2" x14ac:dyDescent="0.25">
      <c r="A118" t="s">
        <v>139</v>
      </c>
      <c r="B118" t="s">
        <v>130</v>
      </c>
    </row>
    <row r="119" spans="1:2" x14ac:dyDescent="0.25">
      <c r="A119" t="s">
        <v>140</v>
      </c>
      <c r="B119" t="s">
        <v>130</v>
      </c>
    </row>
    <row r="120" spans="1:2" x14ac:dyDescent="0.25">
      <c r="A120" t="s">
        <v>141</v>
      </c>
      <c r="B120" t="s">
        <v>130</v>
      </c>
    </row>
    <row r="121" spans="1:2" x14ac:dyDescent="0.25">
      <c r="A121" t="s">
        <v>142</v>
      </c>
      <c r="B121" t="s">
        <v>130</v>
      </c>
    </row>
    <row r="122" spans="1:2" x14ac:dyDescent="0.25">
      <c r="A122" t="s">
        <v>143</v>
      </c>
      <c r="B122" t="s">
        <v>130</v>
      </c>
    </row>
    <row r="123" spans="1:2" x14ac:dyDescent="0.25">
      <c r="A123" t="s">
        <v>144</v>
      </c>
      <c r="B123" t="s">
        <v>130</v>
      </c>
    </row>
    <row r="124" spans="1:2" x14ac:dyDescent="0.25">
      <c r="A124" t="s">
        <v>145</v>
      </c>
      <c r="B124" t="s">
        <v>130</v>
      </c>
    </row>
    <row r="125" spans="1:2" x14ac:dyDescent="0.25">
      <c r="A125" t="s">
        <v>146</v>
      </c>
      <c r="B125" t="s">
        <v>130</v>
      </c>
    </row>
    <row r="126" spans="1:2" x14ac:dyDescent="0.25">
      <c r="A126" t="s">
        <v>147</v>
      </c>
      <c r="B126" t="s">
        <v>130</v>
      </c>
    </row>
    <row r="127" spans="1:2" x14ac:dyDescent="0.25">
      <c r="A127" t="s">
        <v>148</v>
      </c>
      <c r="B127" t="s">
        <v>130</v>
      </c>
    </row>
    <row r="128" spans="1:2" x14ac:dyDescent="0.25">
      <c r="A128" t="s">
        <v>149</v>
      </c>
      <c r="B128" t="s">
        <v>130</v>
      </c>
    </row>
    <row r="129" spans="1:2" x14ac:dyDescent="0.25">
      <c r="A129" t="s">
        <v>150</v>
      </c>
      <c r="B129" t="s">
        <v>130</v>
      </c>
    </row>
    <row r="130" spans="1:2" x14ac:dyDescent="0.25">
      <c r="A130" t="s">
        <v>151</v>
      </c>
      <c r="B130" t="s">
        <v>130</v>
      </c>
    </row>
    <row r="131" spans="1:2" x14ac:dyDescent="0.25">
      <c r="A131" t="s">
        <v>152</v>
      </c>
      <c r="B131" t="s">
        <v>130</v>
      </c>
    </row>
    <row r="132" spans="1:2" x14ac:dyDescent="0.25">
      <c r="A132" t="s">
        <v>153</v>
      </c>
      <c r="B132" t="s">
        <v>130</v>
      </c>
    </row>
    <row r="133" spans="1:2" x14ac:dyDescent="0.25">
      <c r="A133" t="s">
        <v>154</v>
      </c>
      <c r="B133" t="s">
        <v>130</v>
      </c>
    </row>
    <row r="134" spans="1:2" x14ac:dyDescent="0.25">
      <c r="A134" t="s">
        <v>155</v>
      </c>
      <c r="B134" t="s">
        <v>130</v>
      </c>
    </row>
    <row r="135" spans="1:2" x14ac:dyDescent="0.25">
      <c r="A135" t="s">
        <v>156</v>
      </c>
      <c r="B135" t="s">
        <v>130</v>
      </c>
    </row>
    <row r="136" spans="1:2" x14ac:dyDescent="0.25">
      <c r="A136" t="s">
        <v>157</v>
      </c>
      <c r="B136" t="s">
        <v>130</v>
      </c>
    </row>
    <row r="137" spans="1:2" x14ac:dyDescent="0.25">
      <c r="A137" t="s">
        <v>158</v>
      </c>
      <c r="B137" t="s">
        <v>130</v>
      </c>
    </row>
    <row r="138" spans="1:2" x14ac:dyDescent="0.25">
      <c r="A138" t="s">
        <v>159</v>
      </c>
      <c r="B138" t="s">
        <v>130</v>
      </c>
    </row>
    <row r="139" spans="1:2" x14ac:dyDescent="0.25">
      <c r="A139" t="s">
        <v>160</v>
      </c>
      <c r="B139" t="s">
        <v>130</v>
      </c>
    </row>
    <row r="140" spans="1:2" x14ac:dyDescent="0.25">
      <c r="A140" t="s">
        <v>161</v>
      </c>
      <c r="B140" t="s">
        <v>130</v>
      </c>
    </row>
    <row r="141" spans="1:2" x14ac:dyDescent="0.25">
      <c r="A141" t="s">
        <v>162</v>
      </c>
      <c r="B141" t="s">
        <v>130</v>
      </c>
    </row>
    <row r="142" spans="1:2" x14ac:dyDescent="0.25">
      <c r="A142" t="s">
        <v>163</v>
      </c>
      <c r="B142" t="s">
        <v>130</v>
      </c>
    </row>
    <row r="143" spans="1:2" x14ac:dyDescent="0.25">
      <c r="A143" t="s">
        <v>164</v>
      </c>
      <c r="B143" t="s">
        <v>130</v>
      </c>
    </row>
    <row r="144" spans="1:2" x14ac:dyDescent="0.25">
      <c r="A144" t="s">
        <v>165</v>
      </c>
      <c r="B144" t="s">
        <v>130</v>
      </c>
    </row>
    <row r="145" spans="1:2" x14ac:dyDescent="0.25">
      <c r="A145" t="s">
        <v>166</v>
      </c>
      <c r="B145" t="s">
        <v>130</v>
      </c>
    </row>
    <row r="146" spans="1:2" x14ac:dyDescent="0.25">
      <c r="A146" t="s">
        <v>167</v>
      </c>
      <c r="B146" t="s">
        <v>130</v>
      </c>
    </row>
    <row r="147" spans="1:2" x14ac:dyDescent="0.25">
      <c r="A147" t="s">
        <v>168</v>
      </c>
      <c r="B147" t="s">
        <v>130</v>
      </c>
    </row>
    <row r="148" spans="1:2" x14ac:dyDescent="0.25">
      <c r="A148" t="s">
        <v>169</v>
      </c>
      <c r="B148" t="s">
        <v>130</v>
      </c>
    </row>
    <row r="149" spans="1:2" x14ac:dyDescent="0.25">
      <c r="A149" t="s">
        <v>170</v>
      </c>
      <c r="B149" t="s">
        <v>130</v>
      </c>
    </row>
    <row r="150" spans="1:2" x14ac:dyDescent="0.25">
      <c r="A150" t="s">
        <v>171</v>
      </c>
      <c r="B150" t="s">
        <v>130</v>
      </c>
    </row>
    <row r="151" spans="1:2" x14ac:dyDescent="0.25">
      <c r="A151" t="s">
        <v>172</v>
      </c>
      <c r="B151" t="s">
        <v>130</v>
      </c>
    </row>
    <row r="152" spans="1:2" x14ac:dyDescent="0.25">
      <c r="A152" t="s">
        <v>173</v>
      </c>
      <c r="B152" t="s">
        <v>130</v>
      </c>
    </row>
    <row r="153" spans="1:2" x14ac:dyDescent="0.25">
      <c r="A153" t="s">
        <v>174</v>
      </c>
      <c r="B153" t="s">
        <v>130</v>
      </c>
    </row>
    <row r="154" spans="1:2" x14ac:dyDescent="0.25">
      <c r="A154" t="s">
        <v>175</v>
      </c>
      <c r="B154" t="s">
        <v>130</v>
      </c>
    </row>
    <row r="155" spans="1:2" x14ac:dyDescent="0.25">
      <c r="A155" t="s">
        <v>176</v>
      </c>
      <c r="B155" t="s">
        <v>130</v>
      </c>
    </row>
    <row r="156" spans="1:2" x14ac:dyDescent="0.25">
      <c r="A156" t="s">
        <v>177</v>
      </c>
      <c r="B156" t="s">
        <v>130</v>
      </c>
    </row>
    <row r="157" spans="1:2" x14ac:dyDescent="0.25">
      <c r="A157" t="s">
        <v>178</v>
      </c>
      <c r="B157" t="s">
        <v>130</v>
      </c>
    </row>
    <row r="158" spans="1:2" x14ac:dyDescent="0.25">
      <c r="A158" t="s">
        <v>179</v>
      </c>
      <c r="B158" t="s">
        <v>130</v>
      </c>
    </row>
    <row r="159" spans="1:2" x14ac:dyDescent="0.25">
      <c r="A159" t="s">
        <v>180</v>
      </c>
      <c r="B159" t="s">
        <v>130</v>
      </c>
    </row>
    <row r="161" spans="1:2" x14ac:dyDescent="0.25">
      <c r="A161" t="s">
        <v>181</v>
      </c>
      <c r="B161" t="s">
        <v>182</v>
      </c>
    </row>
    <row r="162" spans="1:2" x14ac:dyDescent="0.25">
      <c r="A162" t="s">
        <v>183</v>
      </c>
      <c r="B162" t="s">
        <v>182</v>
      </c>
    </row>
    <row r="163" spans="1:2" x14ac:dyDescent="0.25">
      <c r="A163" t="s">
        <v>184</v>
      </c>
      <c r="B163" t="s">
        <v>182</v>
      </c>
    </row>
    <row r="164" spans="1:2" x14ac:dyDescent="0.25">
      <c r="A164" t="s">
        <v>185</v>
      </c>
      <c r="B164" t="s">
        <v>182</v>
      </c>
    </row>
    <row r="165" spans="1:2" x14ac:dyDescent="0.25">
      <c r="A165" t="s">
        <v>186</v>
      </c>
      <c r="B165" t="s">
        <v>182</v>
      </c>
    </row>
    <row r="166" spans="1:2" x14ac:dyDescent="0.25">
      <c r="A166" t="s">
        <v>187</v>
      </c>
      <c r="B166" t="s">
        <v>182</v>
      </c>
    </row>
    <row r="167" spans="1:2" x14ac:dyDescent="0.25">
      <c r="A167" t="s">
        <v>188</v>
      </c>
      <c r="B167" t="s">
        <v>182</v>
      </c>
    </row>
    <row r="168" spans="1:2" x14ac:dyDescent="0.25">
      <c r="A168" t="s">
        <v>189</v>
      </c>
      <c r="B168" t="s">
        <v>182</v>
      </c>
    </row>
    <row r="169" spans="1:2" x14ac:dyDescent="0.25">
      <c r="A169" t="s">
        <v>190</v>
      </c>
      <c r="B169" t="s">
        <v>182</v>
      </c>
    </row>
    <row r="170" spans="1:2" x14ac:dyDescent="0.25">
      <c r="A170" t="s">
        <v>191</v>
      </c>
      <c r="B170" t="s">
        <v>182</v>
      </c>
    </row>
    <row r="171" spans="1:2" x14ac:dyDescent="0.25">
      <c r="A171" t="s">
        <v>192</v>
      </c>
      <c r="B171" t="s">
        <v>182</v>
      </c>
    </row>
    <row r="172" spans="1:2" x14ac:dyDescent="0.25">
      <c r="A172" t="s">
        <v>193</v>
      </c>
      <c r="B172" t="s">
        <v>182</v>
      </c>
    </row>
    <row r="173" spans="1:2" x14ac:dyDescent="0.25">
      <c r="A173" t="s">
        <v>194</v>
      </c>
      <c r="B173" t="s">
        <v>182</v>
      </c>
    </row>
    <row r="174" spans="1:2" x14ac:dyDescent="0.25">
      <c r="A174" t="s">
        <v>195</v>
      </c>
      <c r="B174" t="s">
        <v>182</v>
      </c>
    </row>
    <row r="175" spans="1:2" x14ac:dyDescent="0.25">
      <c r="A175" t="s">
        <v>26</v>
      </c>
      <c r="B175" t="s">
        <v>182</v>
      </c>
    </row>
    <row r="176" spans="1:2" x14ac:dyDescent="0.25">
      <c r="A176" t="s">
        <v>220</v>
      </c>
      <c r="B176" t="s">
        <v>182</v>
      </c>
    </row>
    <row r="178" spans="1:2" x14ac:dyDescent="0.25">
      <c r="A178" t="s">
        <v>196</v>
      </c>
      <c r="B178" t="s">
        <v>197</v>
      </c>
    </row>
    <row r="179" spans="1:2" x14ac:dyDescent="0.25">
      <c r="A179" t="s">
        <v>198</v>
      </c>
      <c r="B179" t="s">
        <v>197</v>
      </c>
    </row>
    <row r="180" spans="1:2" x14ac:dyDescent="0.25">
      <c r="A180" t="s">
        <v>199</v>
      </c>
      <c r="B180" t="s">
        <v>197</v>
      </c>
    </row>
    <row r="181" spans="1:2" x14ac:dyDescent="0.25">
      <c r="A181" t="s">
        <v>200</v>
      </c>
      <c r="B181" t="s">
        <v>197</v>
      </c>
    </row>
    <row r="182" spans="1:2" x14ac:dyDescent="0.25">
      <c r="A182" t="s">
        <v>201</v>
      </c>
      <c r="B182" t="s">
        <v>197</v>
      </c>
    </row>
    <row r="183" spans="1:2" x14ac:dyDescent="0.25">
      <c r="A183" t="s">
        <v>202</v>
      </c>
      <c r="B183" t="s">
        <v>197</v>
      </c>
    </row>
    <row r="184" spans="1:2" x14ac:dyDescent="0.25">
      <c r="A184" t="s">
        <v>203</v>
      </c>
      <c r="B184" t="s">
        <v>197</v>
      </c>
    </row>
    <row r="185" spans="1:2" x14ac:dyDescent="0.25">
      <c r="A185" t="s">
        <v>204</v>
      </c>
      <c r="B185" t="s">
        <v>197</v>
      </c>
    </row>
    <row r="186" spans="1:2" x14ac:dyDescent="0.25">
      <c r="A186" t="s">
        <v>205</v>
      </c>
      <c r="B186" t="s">
        <v>197</v>
      </c>
    </row>
    <row r="187" spans="1:2" x14ac:dyDescent="0.25">
      <c r="A187" t="s">
        <v>206</v>
      </c>
      <c r="B187" t="s">
        <v>197</v>
      </c>
    </row>
    <row r="188" spans="1:2" x14ac:dyDescent="0.25">
      <c r="A188" t="s">
        <v>207</v>
      </c>
      <c r="B188" t="s">
        <v>197</v>
      </c>
    </row>
    <row r="190" spans="1:2" x14ac:dyDescent="0.25">
      <c r="A190" t="s">
        <v>208</v>
      </c>
      <c r="B190" t="s">
        <v>209</v>
      </c>
    </row>
    <row r="191" spans="1:2" x14ac:dyDescent="0.25">
      <c r="A191" t="s">
        <v>210</v>
      </c>
      <c r="B191" t="s">
        <v>209</v>
      </c>
    </row>
    <row r="192" spans="1:2" x14ac:dyDescent="0.25">
      <c r="A192" t="s">
        <v>211</v>
      </c>
      <c r="B192" t="s">
        <v>209</v>
      </c>
    </row>
    <row r="193" spans="1:2" x14ac:dyDescent="0.25">
      <c r="A193" t="s">
        <v>212</v>
      </c>
      <c r="B193" t="s">
        <v>209</v>
      </c>
    </row>
    <row r="194" spans="1:2" x14ac:dyDescent="0.25">
      <c r="A194" t="s">
        <v>213</v>
      </c>
      <c r="B194" t="s">
        <v>209</v>
      </c>
    </row>
    <row r="195" spans="1:2" x14ac:dyDescent="0.25">
      <c r="A195" t="s">
        <v>214</v>
      </c>
      <c r="B195" t="s">
        <v>209</v>
      </c>
    </row>
    <row r="196" spans="1:2" x14ac:dyDescent="0.25">
      <c r="A196" t="s">
        <v>215</v>
      </c>
      <c r="B196" t="s">
        <v>209</v>
      </c>
    </row>
    <row r="197" spans="1:2" x14ac:dyDescent="0.25">
      <c r="A197" t="s">
        <v>216</v>
      </c>
      <c r="B197" t="s">
        <v>209</v>
      </c>
    </row>
    <row r="198" spans="1:2" x14ac:dyDescent="0.25">
      <c r="A198" t="s">
        <v>217</v>
      </c>
      <c r="B198" t="s">
        <v>209</v>
      </c>
    </row>
    <row r="200" spans="1:2" x14ac:dyDescent="0.25">
      <c r="A200" t="s">
        <v>24</v>
      </c>
      <c r="B200" t="s">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8541fda-cffd-44e2-a13b-861ea926a14d" xsi:nil="true"/>
    <lcf76f155ced4ddcb4097134ff3c332f xmlns="c7cdbcbb-0329-45af-b04b-6c1e0e0f198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7A3DEAA8040048882A6A0B096C4D83" ma:contentTypeVersion="12" ma:contentTypeDescription="Create a new document." ma:contentTypeScope="" ma:versionID="992386564fca76159a044902186e2647">
  <xsd:schema xmlns:xsd="http://www.w3.org/2001/XMLSchema" xmlns:xs="http://www.w3.org/2001/XMLSchema" xmlns:p="http://schemas.microsoft.com/office/2006/metadata/properties" xmlns:ns2="c7cdbcbb-0329-45af-b04b-6c1e0e0f198a" xmlns:ns3="e8541fda-cffd-44e2-a13b-861ea926a14d" targetNamespace="http://schemas.microsoft.com/office/2006/metadata/properties" ma:root="true" ma:fieldsID="f7de13023825d9a1336b2b096d90edba" ns2:_="" ns3:_="">
    <xsd:import namespace="c7cdbcbb-0329-45af-b04b-6c1e0e0f198a"/>
    <xsd:import namespace="e8541fda-cffd-44e2-a13b-861ea926a1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dbcbb-0329-45af-b04b-6c1e0e0f1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03e67f-0598-4a90-8a4a-cec34b03bfa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541fda-cffd-44e2-a13b-861ea926a1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c71690f-9e36-4158-a9a7-2e0822f98676}" ma:internalName="TaxCatchAll" ma:showField="CatchAllData" ma:web="e8541fda-cffd-44e2-a13b-861ea926a1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CDEE8A-73B5-4A42-853A-665E52A62369}">
  <ds:schemaRefs>
    <ds:schemaRef ds:uri="http://www.w3.org/XML/1998/namespace"/>
    <ds:schemaRef ds:uri="e8541fda-cffd-44e2-a13b-861ea926a14d"/>
    <ds:schemaRef ds:uri="http://purl.org/dc/terms/"/>
    <ds:schemaRef ds:uri="c7cdbcbb-0329-45af-b04b-6c1e0e0f198a"/>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87A941AD-31BE-4D1B-9EDE-D37DA8038839}">
  <ds:schemaRefs>
    <ds:schemaRef ds:uri="http://schemas.microsoft.com/sharepoint/v3/contenttype/forms"/>
  </ds:schemaRefs>
</ds:datastoreItem>
</file>

<file path=customXml/itemProps3.xml><?xml version="1.0" encoding="utf-8"?>
<ds:datastoreItem xmlns:ds="http://schemas.openxmlformats.org/officeDocument/2006/customXml" ds:itemID="{8A24E00F-4159-4CDA-BDB7-BEEC03E7D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dbcbb-0329-45af-b04b-6c1e0e0f198a"/>
    <ds:schemaRef ds:uri="e8541fda-cffd-44e2-a13b-861ea926a1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12a5d77-fb98-4eee-af32-1334d8f04a53}" enabled="0" method="" siteId="{912a5d77-fb98-4eee-af32-1334d8f04a5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PRISMA</vt:lpstr>
      <vt:lpstr>Full text screening</vt:lpstr>
      <vt:lpstr>Includes</vt:lpstr>
      <vt:lpstr>DE1 - Identification</vt:lpstr>
      <vt:lpstr>DE2 - Intervention</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Harrison</dc:creator>
  <cp:keywords/>
  <dc:description/>
  <cp:lastModifiedBy>Harrison, Sean</cp:lastModifiedBy>
  <cp:revision/>
  <dcterms:created xsi:type="dcterms:W3CDTF">2023-09-07T12:12:21Z</dcterms:created>
  <dcterms:modified xsi:type="dcterms:W3CDTF">2026-06-15T14:28:02Z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0x010100FC7A3DEAA8040048882A6A0B096C4D83</vt:lpwstr>
  </property>
  <property fmtid="{D5CDD505-2E9C-101B-9397-08002B2CF9AE}" pid="3" name="MediaServiceImageTags">
    <vt:lpwstr/>
  </property>
</Properties>
</file>