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4.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5.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6.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niversityofexeteruk.sharepoint.com/sites/PublicHealthreviewteam/Shared Documents/Reviews/004.a AI in public health - Past/6. Journal &amp; preprint submissions/00. MedrXiv/Alcohol and Smoking/"/>
    </mc:Choice>
  </mc:AlternateContent>
  <xr:revisionPtr revIDLastSave="15055" documentId="13_ncr:1_{B202696B-0AD3-4A3E-853B-C212582307A8}" xr6:coauthVersionLast="47" xr6:coauthVersionMax="47" xr10:uidLastSave="{05FCBC11-9D0B-4493-8545-70F4B270CB4A}"/>
  <bookViews>
    <workbookView xWindow="-120" yWindow="-120" windowWidth="29040" windowHeight="15720" tabRatio="786" xr2:uid="{B64DE646-F1C1-4A3F-A503-6164F153E497}"/>
  </bookViews>
  <sheets>
    <sheet name="Full text screening" sheetId="1" r:id="rId1"/>
    <sheet name="Reviews" sheetId="2" r:id="rId2"/>
    <sheet name="Reviews - Manual extra studies" sheetId="3" r:id="rId3"/>
    <sheet name="Includes" sheetId="19" r:id="rId4"/>
    <sheet name="DE1 - Identification" sheetId="7" r:id="rId5"/>
    <sheet name="DE2 - Methods" sheetId="11" r:id="rId6"/>
    <sheet name="DE3 - Population" sheetId="12" r:id="rId7"/>
    <sheet name="DE4 - Intervention" sheetId="14" r:id="rId8"/>
    <sheet name="DE5 - Baseline data" sheetId="13" r:id="rId9"/>
    <sheet name="DE6 - Outcomes" sheetId="15" r:id="rId10"/>
    <sheet name="RoB2 - Summary" sheetId="27" r:id="rId11"/>
    <sheet name="RoB2 - Preliminary" sheetId="17" r:id="rId12"/>
    <sheet name="RoB2 - Domain 1" sheetId="20" r:id="rId13"/>
    <sheet name="RoB2 - Domain 2 ITT" sheetId="23" r:id="rId14"/>
    <sheet name="RoB2 - Domain 2 PP" sheetId="21" r:id="rId15"/>
    <sheet name="RoB2 - Domain 3" sheetId="22" r:id="rId16"/>
    <sheet name="RoB2 - Domain 4" sheetId="24" r:id="rId17"/>
    <sheet name="RoB2 - Domain 5" sheetId="25" r:id="rId18"/>
    <sheet name="Lists" sheetId="10"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9" i="15" l="1"/>
  <c r="M35" i="19"/>
  <c r="T553" i="1"/>
  <c r="Z553" i="1"/>
  <c r="Z716" i="1"/>
  <c r="Z707" i="1"/>
  <c r="Z706" i="1"/>
  <c r="Z660" i="1"/>
  <c r="Z618" i="1"/>
  <c r="Z616" i="1"/>
  <c r="Z609" i="1"/>
  <c r="Z545" i="1"/>
  <c r="Z458" i="1"/>
  <c r="Z447" i="1"/>
  <c r="Z445" i="1"/>
  <c r="Z432" i="1"/>
  <c r="Z429" i="1"/>
  <c r="Z393" i="1"/>
  <c r="Z392" i="1"/>
  <c r="Z372" i="1"/>
  <c r="Z362" i="1"/>
  <c r="Z361" i="1"/>
  <c r="Z360" i="1"/>
  <c r="Z358" i="1"/>
  <c r="Z357" i="1"/>
  <c r="Z296" i="1"/>
  <c r="Z295" i="1"/>
  <c r="Z294" i="1"/>
  <c r="Z293" i="1"/>
  <c r="Z292" i="1"/>
  <c r="Z196" i="1"/>
  <c r="Z139" i="1"/>
  <c r="Z138" i="1"/>
  <c r="Z58" i="1"/>
  <c r="Z911" i="1"/>
  <c r="Z910" i="1"/>
  <c r="Z909" i="1"/>
  <c r="Z908" i="1"/>
  <c r="Z907" i="1"/>
  <c r="Z906" i="1"/>
  <c r="Z905" i="1"/>
  <c r="Z904" i="1"/>
  <c r="Z903" i="1"/>
  <c r="Z902" i="1"/>
  <c r="Z901" i="1"/>
  <c r="Z900" i="1"/>
  <c r="Z899" i="1"/>
  <c r="Z898" i="1"/>
  <c r="Z897" i="1"/>
  <c r="Z896" i="1"/>
  <c r="Z895" i="1"/>
  <c r="Z894" i="1"/>
  <c r="Z893" i="1"/>
  <c r="Z892" i="1"/>
  <c r="Z891" i="1"/>
  <c r="Z890" i="1"/>
  <c r="Z889" i="1"/>
  <c r="Z888" i="1"/>
  <c r="Z887" i="1"/>
  <c r="Z886" i="1"/>
  <c r="Z885" i="1"/>
  <c r="Z884" i="1"/>
  <c r="Z883" i="1"/>
  <c r="Z882" i="1"/>
  <c r="Z881" i="1"/>
  <c r="Z880" i="1"/>
  <c r="Z879" i="1"/>
  <c r="Z878" i="1"/>
  <c r="Z877" i="1"/>
  <c r="Z876" i="1"/>
  <c r="Z875" i="1"/>
  <c r="Z874" i="1"/>
  <c r="Z873" i="1"/>
  <c r="Z872" i="1"/>
  <c r="Z871" i="1"/>
  <c r="Z870" i="1"/>
  <c r="Z869" i="1"/>
  <c r="Z868" i="1"/>
  <c r="Z867" i="1"/>
  <c r="Z866" i="1"/>
  <c r="Z865" i="1"/>
  <c r="Z864" i="1"/>
  <c r="Z863" i="1"/>
  <c r="Z862" i="1"/>
  <c r="Z861" i="1"/>
  <c r="Z860" i="1"/>
  <c r="Z859" i="1"/>
  <c r="Z858" i="1"/>
  <c r="Z857" i="1"/>
  <c r="Z856" i="1"/>
  <c r="Z855" i="1"/>
  <c r="Z854" i="1"/>
  <c r="Z853" i="1"/>
  <c r="Z852" i="1"/>
  <c r="Z851" i="1"/>
  <c r="Z850" i="1"/>
  <c r="Z849" i="1"/>
  <c r="Z848" i="1"/>
  <c r="Z847" i="1"/>
  <c r="Z846" i="1"/>
  <c r="Z845" i="1"/>
  <c r="Z844" i="1"/>
  <c r="Z843" i="1"/>
  <c r="Z842" i="1"/>
  <c r="Z841" i="1"/>
  <c r="Z840" i="1"/>
  <c r="Z839" i="1"/>
  <c r="Z838" i="1"/>
  <c r="Z837" i="1"/>
  <c r="Z836" i="1"/>
  <c r="Z835" i="1"/>
  <c r="Z834" i="1"/>
  <c r="Z833" i="1"/>
  <c r="Z832" i="1"/>
  <c r="Z831" i="1"/>
  <c r="Z830" i="1"/>
  <c r="Z829" i="1"/>
  <c r="Z828" i="1"/>
  <c r="Z827" i="1"/>
  <c r="Z826" i="1"/>
  <c r="Z825" i="1"/>
  <c r="Z824" i="1"/>
  <c r="Z823" i="1"/>
  <c r="Z822" i="1"/>
  <c r="Z821" i="1"/>
  <c r="Z820" i="1"/>
  <c r="Z819" i="1"/>
  <c r="Z818" i="1"/>
  <c r="Z817" i="1"/>
  <c r="Z816" i="1"/>
  <c r="Z815" i="1"/>
  <c r="Z814" i="1"/>
  <c r="Z813" i="1"/>
  <c r="Z812" i="1"/>
  <c r="Z811" i="1"/>
  <c r="Z810" i="1"/>
  <c r="Z809" i="1"/>
  <c r="Z808" i="1"/>
  <c r="Z807" i="1"/>
  <c r="Z806" i="1"/>
  <c r="Z805" i="1"/>
  <c r="Z804" i="1"/>
  <c r="Z803" i="1"/>
  <c r="Z802" i="1"/>
  <c r="Z801" i="1"/>
  <c r="Z800" i="1"/>
  <c r="Z799" i="1"/>
  <c r="Z798" i="1"/>
  <c r="Z797" i="1"/>
  <c r="Z796" i="1"/>
  <c r="Z795" i="1"/>
  <c r="Z794" i="1"/>
  <c r="Z793" i="1"/>
  <c r="Z792" i="1"/>
  <c r="Z791" i="1"/>
  <c r="Z790" i="1"/>
  <c r="Z789" i="1"/>
  <c r="Z788" i="1"/>
  <c r="Z787" i="1"/>
  <c r="Z786" i="1"/>
  <c r="Z785" i="1"/>
  <c r="Z784" i="1"/>
  <c r="Z783" i="1"/>
  <c r="Z782" i="1"/>
  <c r="Z781" i="1"/>
  <c r="Z780" i="1"/>
  <c r="Z779" i="1"/>
  <c r="Z778" i="1"/>
  <c r="Z777" i="1"/>
  <c r="Z776" i="1"/>
  <c r="Z775" i="1"/>
  <c r="Z774" i="1"/>
  <c r="Z773" i="1"/>
  <c r="Z772" i="1"/>
  <c r="Z771" i="1"/>
  <c r="Z770" i="1"/>
  <c r="Z769" i="1"/>
  <c r="Z768" i="1"/>
  <c r="Z767" i="1"/>
  <c r="Z766" i="1"/>
  <c r="Z765" i="1"/>
  <c r="Z764" i="1"/>
  <c r="Z763" i="1"/>
  <c r="Z762" i="1"/>
  <c r="Z761" i="1"/>
  <c r="Z760" i="1"/>
  <c r="Z759" i="1"/>
  <c r="Z758" i="1"/>
  <c r="Z757" i="1"/>
  <c r="Z756" i="1"/>
  <c r="Z755" i="1"/>
  <c r="Z754" i="1"/>
  <c r="Z753" i="1"/>
  <c r="Z752" i="1"/>
  <c r="Z751" i="1"/>
  <c r="Z750" i="1"/>
  <c r="Z749" i="1"/>
  <c r="Z748" i="1"/>
  <c r="Z747" i="1"/>
  <c r="Z746" i="1"/>
  <c r="Z745" i="1"/>
  <c r="Z744" i="1"/>
  <c r="Z743" i="1"/>
  <c r="Z742" i="1"/>
  <c r="Z741" i="1"/>
  <c r="Z740" i="1"/>
  <c r="Z739" i="1"/>
  <c r="Z738" i="1"/>
  <c r="Z737" i="1"/>
  <c r="Z736" i="1"/>
  <c r="Z735" i="1"/>
  <c r="Z734" i="1"/>
  <c r="Z733" i="1"/>
  <c r="Z732" i="1"/>
  <c r="Z731" i="1"/>
  <c r="Z730" i="1"/>
  <c r="Z729" i="1"/>
  <c r="Z728" i="1"/>
  <c r="Z727" i="1"/>
  <c r="Z726" i="1"/>
  <c r="Z725" i="1"/>
  <c r="Z724" i="1"/>
  <c r="Z723" i="1"/>
  <c r="Z722" i="1"/>
  <c r="Z721" i="1"/>
  <c r="Z720" i="1"/>
  <c r="Z719" i="1"/>
  <c r="Z718" i="1"/>
  <c r="Z717" i="1"/>
  <c r="Z715" i="1"/>
  <c r="Z714" i="1"/>
  <c r="Z713" i="1"/>
  <c r="Z712" i="1"/>
  <c r="Z711" i="1"/>
  <c r="Z710" i="1"/>
  <c r="Z709" i="1"/>
  <c r="Z708" i="1"/>
  <c r="Z705" i="1"/>
  <c r="Z704" i="1"/>
  <c r="Z703" i="1"/>
  <c r="Z702" i="1"/>
  <c r="Z701" i="1"/>
  <c r="Z700" i="1"/>
  <c r="Z699" i="1"/>
  <c r="Z698" i="1"/>
  <c r="Z697" i="1"/>
  <c r="Z696" i="1"/>
  <c r="Z695" i="1"/>
  <c r="Z694" i="1"/>
  <c r="Z693" i="1"/>
  <c r="Z692" i="1"/>
  <c r="Z691" i="1"/>
  <c r="Z690" i="1"/>
  <c r="Z689" i="1"/>
  <c r="Z688" i="1"/>
  <c r="Z687" i="1"/>
  <c r="Z686" i="1"/>
  <c r="Z685" i="1"/>
  <c r="Z684" i="1"/>
  <c r="Z683" i="1"/>
  <c r="Z682" i="1"/>
  <c r="Z681" i="1"/>
  <c r="Z680" i="1"/>
  <c r="Z679" i="1"/>
  <c r="Z678" i="1"/>
  <c r="Z677" i="1"/>
  <c r="Z676" i="1"/>
  <c r="Z675" i="1"/>
  <c r="Z674" i="1"/>
  <c r="Z673" i="1"/>
  <c r="Z672" i="1"/>
  <c r="Z671" i="1"/>
  <c r="Z670" i="1"/>
  <c r="Z669" i="1"/>
  <c r="Z668" i="1"/>
  <c r="Z667" i="1"/>
  <c r="Z666" i="1"/>
  <c r="Z665" i="1"/>
  <c r="Z664" i="1"/>
  <c r="Z663" i="1"/>
  <c r="Z662" i="1"/>
  <c r="Z661" i="1"/>
  <c r="Z659" i="1"/>
  <c r="Z658" i="1"/>
  <c r="Z657" i="1"/>
  <c r="Z656" i="1"/>
  <c r="Z655" i="1"/>
  <c r="Z654" i="1"/>
  <c r="Z653" i="1"/>
  <c r="Z652" i="1"/>
  <c r="Z651" i="1"/>
  <c r="Z650" i="1"/>
  <c r="Z649" i="1"/>
  <c r="Z648" i="1"/>
  <c r="Z647" i="1"/>
  <c r="Z646" i="1"/>
  <c r="Z645" i="1"/>
  <c r="Z644" i="1"/>
  <c r="Z643" i="1"/>
  <c r="Z642" i="1"/>
  <c r="Z641" i="1"/>
  <c r="Z640" i="1"/>
  <c r="Z639" i="1"/>
  <c r="Z638" i="1"/>
  <c r="Z637" i="1"/>
  <c r="Z636" i="1"/>
  <c r="Z635" i="1"/>
  <c r="Z634" i="1"/>
  <c r="Z633" i="1"/>
  <c r="Z632" i="1"/>
  <c r="Z631" i="1"/>
  <c r="Z630" i="1"/>
  <c r="Z629" i="1"/>
  <c r="Z628" i="1"/>
  <c r="Z627" i="1"/>
  <c r="Z626" i="1"/>
  <c r="Z625" i="1"/>
  <c r="Z624" i="1"/>
  <c r="Z623" i="1"/>
  <c r="Z622" i="1"/>
  <c r="Z621" i="1"/>
  <c r="Z620" i="1"/>
  <c r="Z619" i="1"/>
  <c r="Z617" i="1"/>
  <c r="Z615" i="1"/>
  <c r="Z614" i="1"/>
  <c r="Z613" i="1"/>
  <c r="Z612" i="1"/>
  <c r="Z611" i="1"/>
  <c r="Z610" i="1"/>
  <c r="Z608" i="1"/>
  <c r="Z607" i="1"/>
  <c r="Z606" i="1"/>
  <c r="Z605" i="1"/>
  <c r="Z604" i="1"/>
  <c r="Z603" i="1"/>
  <c r="Z602" i="1"/>
  <c r="Z601" i="1"/>
  <c r="Z600" i="1"/>
  <c r="Z599" i="1"/>
  <c r="Z598" i="1"/>
  <c r="Z597" i="1"/>
  <c r="Z596" i="1"/>
  <c r="Z595" i="1"/>
  <c r="Z594" i="1"/>
  <c r="Z593" i="1"/>
  <c r="Z592" i="1"/>
  <c r="Z591" i="1"/>
  <c r="Z590" i="1"/>
  <c r="Z589" i="1"/>
  <c r="Z588" i="1"/>
  <c r="Z587" i="1"/>
  <c r="Z586" i="1"/>
  <c r="Z585" i="1"/>
  <c r="Z584" i="1"/>
  <c r="Z583" i="1"/>
  <c r="Z582" i="1"/>
  <c r="Z581" i="1"/>
  <c r="Z580" i="1"/>
  <c r="Z579" i="1"/>
  <c r="Z578" i="1"/>
  <c r="Z577" i="1"/>
  <c r="Z576" i="1"/>
  <c r="Z575" i="1"/>
  <c r="Z574" i="1"/>
  <c r="Z573" i="1"/>
  <c r="Z572" i="1"/>
  <c r="Z571" i="1"/>
  <c r="Z570" i="1"/>
  <c r="Z569" i="1"/>
  <c r="Z568" i="1"/>
  <c r="Z567" i="1"/>
  <c r="Z566" i="1"/>
  <c r="Z565" i="1"/>
  <c r="Z564" i="1"/>
  <c r="Z563" i="1"/>
  <c r="Z562" i="1"/>
  <c r="Z561" i="1"/>
  <c r="Z560" i="1"/>
  <c r="Z559" i="1"/>
  <c r="Z558" i="1"/>
  <c r="Z557" i="1"/>
  <c r="Z556" i="1"/>
  <c r="Z555" i="1"/>
  <c r="Z554" i="1"/>
  <c r="Z552" i="1"/>
  <c r="Z551" i="1"/>
  <c r="Z550" i="1"/>
  <c r="Z549" i="1"/>
  <c r="Z548" i="1"/>
  <c r="Z547" i="1"/>
  <c r="Z546" i="1"/>
  <c r="Z544" i="1"/>
  <c r="Z543" i="1"/>
  <c r="Z542" i="1"/>
  <c r="Z541" i="1"/>
  <c r="Z540" i="1"/>
  <c r="Z539" i="1"/>
  <c r="Z538" i="1"/>
  <c r="Z537" i="1"/>
  <c r="Z536" i="1"/>
  <c r="Z535" i="1"/>
  <c r="Z534" i="1"/>
  <c r="Z533" i="1"/>
  <c r="Z532" i="1"/>
  <c r="Z531" i="1"/>
  <c r="Z530" i="1"/>
  <c r="Z529" i="1"/>
  <c r="Z528" i="1"/>
  <c r="Z527" i="1"/>
  <c r="Z526" i="1"/>
  <c r="Z525" i="1"/>
  <c r="Z524" i="1"/>
  <c r="Z523" i="1"/>
  <c r="Z522" i="1"/>
  <c r="Z521" i="1"/>
  <c r="Z520" i="1"/>
  <c r="Z519" i="1"/>
  <c r="Z518" i="1"/>
  <c r="Z517" i="1"/>
  <c r="Z516" i="1"/>
  <c r="Z515" i="1"/>
  <c r="Z514" i="1"/>
  <c r="Z513" i="1"/>
  <c r="Z512" i="1"/>
  <c r="Z511" i="1"/>
  <c r="Z510" i="1"/>
  <c r="Z509" i="1"/>
  <c r="Z508" i="1"/>
  <c r="Z507" i="1"/>
  <c r="Z506" i="1"/>
  <c r="Z505" i="1"/>
  <c r="Z504" i="1"/>
  <c r="Z503" i="1"/>
  <c r="Z502" i="1"/>
  <c r="Z501" i="1"/>
  <c r="Z500" i="1"/>
  <c r="Z499" i="1"/>
  <c r="Z498" i="1"/>
  <c r="Z497" i="1"/>
  <c r="Z496" i="1"/>
  <c r="Z495" i="1"/>
  <c r="Z494" i="1"/>
  <c r="Z493" i="1"/>
  <c r="Z492" i="1"/>
  <c r="Z491" i="1"/>
  <c r="Z490" i="1"/>
  <c r="Z489" i="1"/>
  <c r="Z488" i="1"/>
  <c r="Z487" i="1"/>
  <c r="Z486" i="1"/>
  <c r="Z485" i="1"/>
  <c r="Z484" i="1"/>
  <c r="Z483" i="1"/>
  <c r="Z482" i="1"/>
  <c r="Z481" i="1"/>
  <c r="Z480" i="1"/>
  <c r="Z479" i="1"/>
  <c r="Z478" i="1"/>
  <c r="Z477" i="1"/>
  <c r="Z476" i="1"/>
  <c r="Z475" i="1"/>
  <c r="Z474" i="1"/>
  <c r="Z473" i="1"/>
  <c r="Z472" i="1"/>
  <c r="Z471" i="1"/>
  <c r="Z470" i="1"/>
  <c r="Z469" i="1"/>
  <c r="Z468" i="1"/>
  <c r="Z467" i="1"/>
  <c r="Z466" i="1"/>
  <c r="Z465" i="1"/>
  <c r="Z464" i="1"/>
  <c r="Z463" i="1"/>
  <c r="Z462" i="1"/>
  <c r="Z461" i="1"/>
  <c r="Z460" i="1"/>
  <c r="Z459" i="1"/>
  <c r="Z457" i="1"/>
  <c r="Z456" i="1"/>
  <c r="Z455" i="1"/>
  <c r="Z454" i="1"/>
  <c r="Z453" i="1"/>
  <c r="Z452" i="1"/>
  <c r="Z451" i="1"/>
  <c r="Z450" i="1"/>
  <c r="Z449" i="1"/>
  <c r="Z448" i="1"/>
  <c r="Z446" i="1"/>
  <c r="Z444" i="1"/>
  <c r="Z443" i="1"/>
  <c r="Z442" i="1"/>
  <c r="Z441" i="1"/>
  <c r="Z440" i="1"/>
  <c r="Z439" i="1"/>
  <c r="Z437" i="1"/>
  <c r="Z436" i="1"/>
  <c r="Z435" i="1"/>
  <c r="Z434" i="1"/>
  <c r="Z433" i="1"/>
  <c r="Z431" i="1"/>
  <c r="Z430" i="1"/>
  <c r="Z428" i="1"/>
  <c r="Z427" i="1"/>
  <c r="Z426" i="1"/>
  <c r="Z425" i="1"/>
  <c r="Z424" i="1"/>
  <c r="Z423" i="1"/>
  <c r="Z422" i="1"/>
  <c r="Z421" i="1"/>
  <c r="Z420" i="1"/>
  <c r="Z419" i="1"/>
  <c r="Z418" i="1"/>
  <c r="Z417" i="1"/>
  <c r="Z416" i="1"/>
  <c r="Z415" i="1"/>
  <c r="Z414" i="1"/>
  <c r="Z413" i="1"/>
  <c r="Z412" i="1"/>
  <c r="Z411" i="1"/>
  <c r="Z410" i="1"/>
  <c r="Z409" i="1"/>
  <c r="Z408" i="1"/>
  <c r="Z407" i="1"/>
  <c r="Z406" i="1"/>
  <c r="Z405" i="1"/>
  <c r="Z404" i="1"/>
  <c r="Z403" i="1"/>
  <c r="Z402" i="1"/>
  <c r="Z401" i="1"/>
  <c r="Z400" i="1"/>
  <c r="Z399" i="1"/>
  <c r="Z398" i="1"/>
  <c r="Z397" i="1"/>
  <c r="Z396" i="1"/>
  <c r="Z395" i="1"/>
  <c r="Z394" i="1"/>
  <c r="Z391" i="1"/>
  <c r="Z390" i="1"/>
  <c r="Z389" i="1"/>
  <c r="Z388" i="1"/>
  <c r="Z387" i="1"/>
  <c r="Z386" i="1"/>
  <c r="Z385" i="1"/>
  <c r="Z384" i="1"/>
  <c r="Z383" i="1"/>
  <c r="Z382" i="1"/>
  <c r="Z381" i="1"/>
  <c r="Z380" i="1"/>
  <c r="Z379" i="1"/>
  <c r="Z378" i="1"/>
  <c r="Z377" i="1"/>
  <c r="Z376" i="1"/>
  <c r="Z375" i="1"/>
  <c r="Z374" i="1"/>
  <c r="Z373" i="1"/>
  <c r="Z371" i="1"/>
  <c r="Z370" i="1"/>
  <c r="Z369" i="1"/>
  <c r="Z368" i="1"/>
  <c r="Z367" i="1"/>
  <c r="Z366" i="1"/>
  <c r="Z365" i="1"/>
  <c r="Z364" i="1"/>
  <c r="Z363" i="1"/>
  <c r="Z359" i="1"/>
  <c r="Z356" i="1"/>
  <c r="Z355" i="1"/>
  <c r="Z354" i="1"/>
  <c r="Z353" i="1"/>
  <c r="Z352" i="1"/>
  <c r="Z351" i="1"/>
  <c r="Z350" i="1"/>
  <c r="Z349" i="1"/>
  <c r="Z348" i="1"/>
  <c r="Z347" i="1"/>
  <c r="Z346" i="1"/>
  <c r="Z345" i="1"/>
  <c r="Z344" i="1"/>
  <c r="Z343" i="1"/>
  <c r="Z342" i="1"/>
  <c r="Z341" i="1"/>
  <c r="Z340" i="1"/>
  <c r="Z339" i="1"/>
  <c r="Z338" i="1"/>
  <c r="Z337" i="1"/>
  <c r="Z336" i="1"/>
  <c r="Z335" i="1"/>
  <c r="Z334" i="1"/>
  <c r="Z333" i="1"/>
  <c r="Z332" i="1"/>
  <c r="Z331" i="1"/>
  <c r="Z330" i="1"/>
  <c r="Z329" i="1"/>
  <c r="Z328" i="1"/>
  <c r="Z327" i="1"/>
  <c r="Z326" i="1"/>
  <c r="Z325" i="1"/>
  <c r="Z324" i="1"/>
  <c r="Z323" i="1"/>
  <c r="Z322" i="1"/>
  <c r="Z321" i="1"/>
  <c r="Z320" i="1"/>
  <c r="Z319" i="1"/>
  <c r="Z318" i="1"/>
  <c r="Z317" i="1"/>
  <c r="Z316" i="1"/>
  <c r="Z315" i="1"/>
  <c r="Z314" i="1"/>
  <c r="Z313" i="1"/>
  <c r="Z312" i="1"/>
  <c r="Z311" i="1"/>
  <c r="Z310" i="1"/>
  <c r="Z309" i="1"/>
  <c r="Z308" i="1"/>
  <c r="Z307" i="1"/>
  <c r="Z306" i="1"/>
  <c r="Z305" i="1"/>
  <c r="Z304" i="1"/>
  <c r="Z303" i="1"/>
  <c r="Z302" i="1"/>
  <c r="Z301" i="1"/>
  <c r="Z300" i="1"/>
  <c r="Z299" i="1"/>
  <c r="Z298" i="1"/>
  <c r="Z297" i="1"/>
  <c r="Z291" i="1"/>
  <c r="Z290" i="1"/>
  <c r="Z289" i="1"/>
  <c r="Z288" i="1"/>
  <c r="Z287" i="1"/>
  <c r="Z286" i="1"/>
  <c r="Z285" i="1"/>
  <c r="Z284" i="1"/>
  <c r="Z283" i="1"/>
  <c r="Z282" i="1"/>
  <c r="Z281" i="1"/>
  <c r="Z280" i="1"/>
  <c r="Z279" i="1"/>
  <c r="Z278" i="1"/>
  <c r="Z277" i="1"/>
  <c r="Z276" i="1"/>
  <c r="Z275" i="1"/>
  <c r="Z274" i="1"/>
  <c r="Z273" i="1"/>
  <c r="Z272" i="1"/>
  <c r="Z271" i="1"/>
  <c r="Z270" i="1"/>
  <c r="Z269" i="1"/>
  <c r="Z268" i="1"/>
  <c r="Z267" i="1"/>
  <c r="Z266" i="1"/>
  <c r="Z265" i="1"/>
  <c r="Z264" i="1"/>
  <c r="Z263" i="1"/>
  <c r="Z262" i="1"/>
  <c r="Z261" i="1"/>
  <c r="Z260" i="1"/>
  <c r="Z259" i="1"/>
  <c r="Z258" i="1"/>
  <c r="Z257" i="1"/>
  <c r="Z256" i="1"/>
  <c r="Z255" i="1"/>
  <c r="Z254" i="1"/>
  <c r="Z253" i="1"/>
  <c r="Z252" i="1"/>
  <c r="Z251" i="1"/>
  <c r="Z250" i="1"/>
  <c r="Z249" i="1"/>
  <c r="Z248" i="1"/>
  <c r="Z247" i="1"/>
  <c r="Z246" i="1"/>
  <c r="Z245" i="1"/>
  <c r="Z244" i="1"/>
  <c r="Z243" i="1"/>
  <c r="Z242" i="1"/>
  <c r="Z241" i="1"/>
  <c r="Z240" i="1"/>
  <c r="Z239" i="1"/>
  <c r="Z238" i="1"/>
  <c r="Z237" i="1"/>
  <c r="Z236" i="1"/>
  <c r="Z235" i="1"/>
  <c r="Z234" i="1"/>
  <c r="Z233" i="1"/>
  <c r="Z232" i="1"/>
  <c r="Z231" i="1"/>
  <c r="Z230" i="1"/>
  <c r="Z229" i="1"/>
  <c r="Z228" i="1"/>
  <c r="Z227" i="1"/>
  <c r="Z226" i="1"/>
  <c r="Z225" i="1"/>
  <c r="Z224" i="1"/>
  <c r="Z223" i="1"/>
  <c r="Z222" i="1"/>
  <c r="Z221" i="1"/>
  <c r="Z220" i="1"/>
  <c r="Z219" i="1"/>
  <c r="Z218" i="1"/>
  <c r="Z217" i="1"/>
  <c r="Z216" i="1"/>
  <c r="Z215" i="1"/>
  <c r="Z214" i="1"/>
  <c r="Z213" i="1"/>
  <c r="Z212" i="1"/>
  <c r="Z211" i="1"/>
  <c r="Z210" i="1"/>
  <c r="Z209" i="1"/>
  <c r="Z208" i="1"/>
  <c r="Z207" i="1"/>
  <c r="Z206" i="1"/>
  <c r="Z205" i="1"/>
  <c r="Z204" i="1"/>
  <c r="Z203" i="1"/>
  <c r="Z202" i="1"/>
  <c r="Z201" i="1"/>
  <c r="Z200" i="1"/>
  <c r="Z199" i="1"/>
  <c r="Z198" i="1"/>
  <c r="Z197" i="1"/>
  <c r="Z195" i="1"/>
  <c r="Z194" i="1"/>
  <c r="Z193" i="1"/>
  <c r="Z192" i="1"/>
  <c r="Z191" i="1"/>
  <c r="Z190" i="1"/>
  <c r="Z189" i="1"/>
  <c r="Z188" i="1"/>
  <c r="Z187" i="1"/>
  <c r="Z186" i="1"/>
  <c r="Z185" i="1"/>
  <c r="Z184" i="1"/>
  <c r="Z183" i="1"/>
  <c r="Z182" i="1"/>
  <c r="Z181" i="1"/>
  <c r="Z180" i="1"/>
  <c r="Z179" i="1"/>
  <c r="Z178" i="1"/>
  <c r="Z177" i="1"/>
  <c r="Z176" i="1"/>
  <c r="Z175" i="1"/>
  <c r="Z174" i="1"/>
  <c r="Z173" i="1"/>
  <c r="Z172" i="1"/>
  <c r="Z171" i="1"/>
  <c r="Z170" i="1"/>
  <c r="Z169" i="1"/>
  <c r="Z168" i="1"/>
  <c r="Z167" i="1"/>
  <c r="Z166" i="1"/>
  <c r="Z165" i="1"/>
  <c r="Z164" i="1"/>
  <c r="Z163" i="1"/>
  <c r="Z162" i="1"/>
  <c r="Z161" i="1"/>
  <c r="Z160" i="1"/>
  <c r="Z159" i="1"/>
  <c r="Z158" i="1"/>
  <c r="Z157" i="1"/>
  <c r="Z156" i="1"/>
  <c r="Z155" i="1"/>
  <c r="Z154" i="1"/>
  <c r="Z153" i="1"/>
  <c r="Z152" i="1"/>
  <c r="Z151" i="1"/>
  <c r="Z150" i="1"/>
  <c r="Z149" i="1"/>
  <c r="Z148" i="1"/>
  <c r="Z147" i="1"/>
  <c r="Z146" i="1"/>
  <c r="Z145" i="1"/>
  <c r="Z144" i="1"/>
  <c r="Z143" i="1"/>
  <c r="Z142" i="1"/>
  <c r="Z141" i="1"/>
  <c r="Z140" i="1"/>
  <c r="Z137" i="1"/>
  <c r="Z136" i="1"/>
  <c r="Z135" i="1"/>
  <c r="Z134" i="1"/>
  <c r="Z133" i="1"/>
  <c r="Z132" i="1"/>
  <c r="Z131" i="1"/>
  <c r="Z130" i="1"/>
  <c r="Z129" i="1"/>
  <c r="Z128" i="1"/>
  <c r="Z127" i="1"/>
  <c r="Z126" i="1"/>
  <c r="Z125" i="1"/>
  <c r="Z124" i="1"/>
  <c r="Z123" i="1"/>
  <c r="Z122" i="1"/>
  <c r="Z121" i="1"/>
  <c r="Z120" i="1"/>
  <c r="Z119" i="1"/>
  <c r="Z118" i="1"/>
  <c r="Z117" i="1"/>
  <c r="Z116" i="1"/>
  <c r="Z115" i="1"/>
  <c r="Z114" i="1"/>
  <c r="Z113" i="1"/>
  <c r="Z112" i="1"/>
  <c r="Z111" i="1"/>
  <c r="Z110" i="1"/>
  <c r="Z109" i="1"/>
  <c r="Z108" i="1"/>
  <c r="Z107" i="1"/>
  <c r="Z106" i="1"/>
  <c r="Z105" i="1"/>
  <c r="Z104" i="1"/>
  <c r="Z103" i="1"/>
  <c r="Z102" i="1"/>
  <c r="Z101" i="1"/>
  <c r="Z100" i="1"/>
  <c r="Z99" i="1"/>
  <c r="Z98" i="1"/>
  <c r="Z97" i="1"/>
  <c r="Z96" i="1"/>
  <c r="Z95" i="1"/>
  <c r="Z94" i="1"/>
  <c r="Z93" i="1"/>
  <c r="Z92" i="1"/>
  <c r="Z91" i="1"/>
  <c r="Z90" i="1"/>
  <c r="Z89" i="1"/>
  <c r="Z88" i="1"/>
  <c r="Z87" i="1"/>
  <c r="Z86" i="1"/>
  <c r="Z85" i="1"/>
  <c r="Z84" i="1"/>
  <c r="Z83" i="1"/>
  <c r="Z82" i="1"/>
  <c r="Z81" i="1"/>
  <c r="Z80" i="1"/>
  <c r="Z79" i="1"/>
  <c r="Z78" i="1"/>
  <c r="Z77" i="1"/>
  <c r="Z76" i="1"/>
  <c r="Z75" i="1"/>
  <c r="Z74" i="1"/>
  <c r="Z73" i="1"/>
  <c r="Z72" i="1"/>
  <c r="Z71" i="1"/>
  <c r="Z70" i="1"/>
  <c r="Z69" i="1"/>
  <c r="Z68" i="1"/>
  <c r="Z67" i="1"/>
  <c r="Z66" i="1"/>
  <c r="Z65" i="1"/>
  <c r="Z64" i="1"/>
  <c r="Z63" i="1"/>
  <c r="Z62" i="1"/>
  <c r="Z61" i="1"/>
  <c r="Z60" i="1"/>
  <c r="Z59" i="1"/>
  <c r="Z57" i="1"/>
  <c r="Z56" i="1"/>
  <c r="Z55" i="1"/>
  <c r="Z54" i="1"/>
  <c r="Z53" i="1"/>
  <c r="Z52" i="1"/>
  <c r="Z51" i="1"/>
  <c r="Z50" i="1"/>
  <c r="Z49" i="1"/>
  <c r="Z48" i="1"/>
  <c r="Z47" i="1"/>
  <c r="Z46" i="1"/>
  <c r="Z45" i="1"/>
  <c r="Z44" i="1"/>
  <c r="Z43" i="1"/>
  <c r="Z42" i="1"/>
  <c r="Z41" i="1"/>
  <c r="Z40" i="1"/>
  <c r="Z39" i="1"/>
  <c r="Z38" i="1"/>
  <c r="Z37" i="1"/>
  <c r="Z36" i="1"/>
  <c r="Z35" i="1"/>
  <c r="Z34" i="1"/>
  <c r="Z33" i="1"/>
  <c r="Z32" i="1"/>
  <c r="Z31" i="1"/>
  <c r="Z30" i="1"/>
  <c r="Z29" i="1"/>
  <c r="Z28" i="1"/>
  <c r="Z27" i="1"/>
  <c r="Z26" i="1"/>
  <c r="Z25" i="1"/>
  <c r="Z24" i="1"/>
  <c r="Z23" i="1"/>
  <c r="Z22" i="1"/>
  <c r="Z21" i="1"/>
  <c r="Z20" i="1"/>
  <c r="Z19" i="1"/>
  <c r="Z18" i="1"/>
  <c r="Z17" i="1"/>
  <c r="Z16" i="1"/>
  <c r="Z15" i="1"/>
  <c r="Z14" i="1"/>
  <c r="Z13" i="1"/>
  <c r="Z12" i="1"/>
  <c r="Z11" i="1"/>
  <c r="Z10" i="1"/>
  <c r="Z9" i="1"/>
  <c r="Z8" i="1"/>
  <c r="Z7" i="1"/>
  <c r="Z6" i="1"/>
  <c r="Z5" i="1"/>
  <c r="Z4" i="1"/>
  <c r="AA553" i="1" l="1"/>
  <c r="O553" i="1"/>
  <c r="M553" i="1"/>
  <c r="L553" i="1"/>
  <c r="K553" i="1"/>
  <c r="M8" i="19"/>
  <c r="T735" i="1"/>
  <c r="S37" i="15" l="1"/>
  <c r="O38" i="15"/>
  <c r="O37" i="15"/>
  <c r="O36" i="15"/>
  <c r="O35" i="15"/>
  <c r="A12" i="25"/>
  <c r="H12" i="25" s="1"/>
  <c r="H12" i="27" s="1"/>
  <c r="A12" i="24"/>
  <c r="A12" i="22"/>
  <c r="F12" i="21"/>
  <c r="L12" i="21" s="1"/>
  <c r="A12" i="21"/>
  <c r="N12" i="21" s="1"/>
  <c r="H12" i="23"/>
  <c r="J12" i="23" s="1"/>
  <c r="A12" i="23"/>
  <c r="N12" i="23"/>
  <c r="A12" i="20"/>
  <c r="H12" i="20" s="1"/>
  <c r="D12" i="27" s="1"/>
  <c r="J12" i="17"/>
  <c r="I12" i="17"/>
  <c r="H12" i="17"/>
  <c r="A12" i="17"/>
  <c r="H5" i="7"/>
  <c r="D5" i="7"/>
  <c r="M18" i="19"/>
  <c r="M15" i="19"/>
  <c r="M10" i="19"/>
  <c r="M14" i="19"/>
  <c r="M13" i="19"/>
  <c r="M12" i="19"/>
  <c r="M11" i="19"/>
  <c r="T649" i="1"/>
  <c r="T388" i="1"/>
  <c r="T391" i="1"/>
  <c r="T211" i="1"/>
  <c r="T392" i="1"/>
  <c r="T389" i="1"/>
  <c r="T359" i="1"/>
  <c r="T716" i="1"/>
  <c r="T665" i="1"/>
  <c r="T364" i="1"/>
  <c r="T363" i="1"/>
  <c r="T341" i="1"/>
  <c r="T869" i="1"/>
  <c r="T855" i="1"/>
  <c r="T790" i="1"/>
  <c r="T722" i="1"/>
  <c r="T529" i="1"/>
  <c r="T461" i="1"/>
  <c r="T343" i="1"/>
  <c r="T54" i="1"/>
  <c r="T340" i="1"/>
  <c r="T342" i="1"/>
  <c r="T149" i="1"/>
  <c r="AA735" i="1"/>
  <c r="T358" i="1"/>
  <c r="T734" i="1"/>
  <c r="T374" i="1"/>
  <c r="T373" i="1"/>
  <c r="T362" i="1"/>
  <c r="T361" i="1"/>
  <c r="T360" i="1"/>
  <c r="T357" i="1"/>
  <c r="T316" i="1"/>
  <c r="O649" i="1"/>
  <c r="M649" i="1"/>
  <c r="L649" i="1"/>
  <c r="K649" i="1"/>
  <c r="O388" i="1"/>
  <c r="M388" i="1"/>
  <c r="L388" i="1"/>
  <c r="K388" i="1"/>
  <c r="O391" i="1"/>
  <c r="M391" i="1"/>
  <c r="L391" i="1"/>
  <c r="K391" i="1"/>
  <c r="O211" i="1"/>
  <c r="M211" i="1"/>
  <c r="L211" i="1"/>
  <c r="K211" i="1"/>
  <c r="O392" i="1"/>
  <c r="M392" i="1"/>
  <c r="L392" i="1"/>
  <c r="K392" i="1"/>
  <c r="O389" i="1"/>
  <c r="M389" i="1"/>
  <c r="L389" i="1"/>
  <c r="K389" i="1"/>
  <c r="O359" i="1"/>
  <c r="M359" i="1"/>
  <c r="L359" i="1"/>
  <c r="K359" i="1"/>
  <c r="O716" i="1"/>
  <c r="M716" i="1"/>
  <c r="L716" i="1"/>
  <c r="K716" i="1"/>
  <c r="O665" i="1"/>
  <c r="M665" i="1"/>
  <c r="L665" i="1"/>
  <c r="K665" i="1"/>
  <c r="O364" i="1"/>
  <c r="M364" i="1"/>
  <c r="L364" i="1"/>
  <c r="K364" i="1"/>
  <c r="O363" i="1"/>
  <c r="M363" i="1"/>
  <c r="L363" i="1"/>
  <c r="K363" i="1"/>
  <c r="O341" i="1"/>
  <c r="M341" i="1"/>
  <c r="L341" i="1"/>
  <c r="K341" i="1"/>
  <c r="O869" i="1"/>
  <c r="M869" i="1"/>
  <c r="L869" i="1"/>
  <c r="K869" i="1"/>
  <c r="O855" i="1"/>
  <c r="M855" i="1"/>
  <c r="L855" i="1"/>
  <c r="K855" i="1"/>
  <c r="O790" i="1"/>
  <c r="M790" i="1"/>
  <c r="L790" i="1"/>
  <c r="K790" i="1"/>
  <c r="O722" i="1"/>
  <c r="M722" i="1"/>
  <c r="L722" i="1"/>
  <c r="K722" i="1"/>
  <c r="O529" i="1"/>
  <c r="M529" i="1"/>
  <c r="L529" i="1"/>
  <c r="K529" i="1"/>
  <c r="O461" i="1"/>
  <c r="M461" i="1"/>
  <c r="L461" i="1"/>
  <c r="K461" i="1"/>
  <c r="O343" i="1"/>
  <c r="M343" i="1"/>
  <c r="L343" i="1"/>
  <c r="K343" i="1"/>
  <c r="O54" i="1"/>
  <c r="M54" i="1"/>
  <c r="L54" i="1"/>
  <c r="K54" i="1"/>
  <c r="O340" i="1"/>
  <c r="M340" i="1"/>
  <c r="L340" i="1"/>
  <c r="K340" i="1"/>
  <c r="O342" i="1"/>
  <c r="M342" i="1"/>
  <c r="L342" i="1"/>
  <c r="K342" i="1"/>
  <c r="O149" i="1"/>
  <c r="M149" i="1"/>
  <c r="L149" i="1"/>
  <c r="K149" i="1"/>
  <c r="O735" i="1"/>
  <c r="M735" i="1"/>
  <c r="L735" i="1"/>
  <c r="K735" i="1"/>
  <c r="O358" i="1"/>
  <c r="M358" i="1"/>
  <c r="L358" i="1"/>
  <c r="K358" i="1"/>
  <c r="O734" i="1"/>
  <c r="M734" i="1"/>
  <c r="L734" i="1"/>
  <c r="K734" i="1"/>
  <c r="O374" i="1"/>
  <c r="M374" i="1"/>
  <c r="L374" i="1"/>
  <c r="K374" i="1"/>
  <c r="O373" i="1"/>
  <c r="M373" i="1"/>
  <c r="L373" i="1"/>
  <c r="K373" i="1"/>
  <c r="O362" i="1"/>
  <c r="M362" i="1"/>
  <c r="L362" i="1"/>
  <c r="K362" i="1"/>
  <c r="O361" i="1"/>
  <c r="M361" i="1"/>
  <c r="L361" i="1"/>
  <c r="K361" i="1"/>
  <c r="O360" i="1"/>
  <c r="M360" i="1"/>
  <c r="L360" i="1"/>
  <c r="K360" i="1"/>
  <c r="O357" i="1"/>
  <c r="M357" i="1"/>
  <c r="L357" i="1"/>
  <c r="K357" i="1"/>
  <c r="O316" i="1"/>
  <c r="M316" i="1"/>
  <c r="L316" i="1"/>
  <c r="K316" i="1"/>
  <c r="AA149" i="1" l="1"/>
  <c r="AA340" i="1"/>
  <c r="AA343" i="1"/>
  <c r="AA529" i="1"/>
  <c r="AA790" i="1"/>
  <c r="AA869" i="1"/>
  <c r="AA363" i="1"/>
  <c r="AA665" i="1"/>
  <c r="AA391" i="1"/>
  <c r="AA360" i="1"/>
  <c r="AA374" i="1"/>
  <c r="AA388" i="1"/>
  <c r="AA342" i="1"/>
  <c r="AA359" i="1"/>
  <c r="AA361" i="1"/>
  <c r="AA734" i="1"/>
  <c r="AA649" i="1"/>
  <c r="AA54" i="1"/>
  <c r="AA461" i="1"/>
  <c r="AA722" i="1"/>
  <c r="AA855" i="1"/>
  <c r="AA341" i="1"/>
  <c r="AA364" i="1"/>
  <c r="AA716" i="1"/>
  <c r="AA389" i="1"/>
  <c r="AA211" i="1"/>
  <c r="AA316" i="1"/>
  <c r="AA362" i="1"/>
  <c r="AA358" i="1"/>
  <c r="AA392" i="1"/>
  <c r="AA357" i="1"/>
  <c r="AA373" i="1"/>
  <c r="J12" i="22"/>
  <c r="F12" i="27" s="1"/>
  <c r="L12" i="24"/>
  <c r="G12" i="27" s="1"/>
  <c r="P12" i="23"/>
  <c r="E12" i="27" s="1"/>
  <c r="M448" i="1"/>
  <c r="M20" i="19"/>
  <c r="H14" i="23"/>
  <c r="J14" i="23" s="1"/>
  <c r="S137" i="15"/>
  <c r="I12" i="27" l="1"/>
  <c r="H13" i="23"/>
  <c r="J13" i="23" s="1"/>
  <c r="M32" i="19" l="1"/>
  <c r="M31" i="19"/>
  <c r="M30" i="19"/>
  <c r="M29" i="19"/>
  <c r="M28" i="19"/>
  <c r="M27" i="19"/>
  <c r="M26" i="19"/>
  <c r="M25" i="19"/>
  <c r="M24" i="19"/>
  <c r="M23" i="19"/>
  <c r="M22" i="19"/>
  <c r="M21" i="19"/>
  <c r="M19" i="19"/>
  <c r="M17" i="19"/>
  <c r="M16" i="19"/>
  <c r="M9" i="19"/>
  <c r="M7" i="19"/>
  <c r="M6" i="19"/>
  <c r="M5" i="19"/>
  <c r="M4" i="19"/>
  <c r="M3" i="19"/>
  <c r="A16" i="25"/>
  <c r="H16" i="25" s="1"/>
  <c r="H16" i="27" s="1"/>
  <c r="A15" i="25"/>
  <c r="H15" i="25" s="1"/>
  <c r="H15" i="27" s="1"/>
  <c r="A14" i="25"/>
  <c r="H14" i="25" s="1"/>
  <c r="H14" i="27" s="1"/>
  <c r="A13" i="25"/>
  <c r="H13" i="25" s="1"/>
  <c r="A16" i="24"/>
  <c r="H15" i="24"/>
  <c r="J15" i="24" s="1"/>
  <c r="A15" i="24"/>
  <c r="A14" i="24"/>
  <c r="J13" i="24"/>
  <c r="A13" i="24"/>
  <c r="A16" i="22"/>
  <c r="J16" i="22" s="1"/>
  <c r="A15" i="22"/>
  <c r="A14" i="22"/>
  <c r="J14" i="22" s="1"/>
  <c r="A13" i="22"/>
  <c r="J13" i="22" s="1"/>
  <c r="F16" i="21"/>
  <c r="L16" i="21" s="1"/>
  <c r="A16" i="21"/>
  <c r="N16" i="21" s="1"/>
  <c r="F15" i="21"/>
  <c r="L15" i="21" s="1"/>
  <c r="A15" i="21"/>
  <c r="N15" i="21" s="1"/>
  <c r="F14" i="21"/>
  <c r="L14" i="21" s="1"/>
  <c r="A14" i="21"/>
  <c r="N14" i="21" s="1"/>
  <c r="F13" i="21"/>
  <c r="L13" i="21" s="1"/>
  <c r="A13" i="21"/>
  <c r="N13" i="21" s="1"/>
  <c r="F11" i="21"/>
  <c r="L11" i="21" s="1"/>
  <c r="A11" i="21"/>
  <c r="N11" i="21" s="1"/>
  <c r="F10" i="21"/>
  <c r="L10" i="21" s="1"/>
  <c r="A10" i="21"/>
  <c r="N10" i="21" s="1"/>
  <c r="F9" i="21"/>
  <c r="L9" i="21" s="1"/>
  <c r="A9" i="21"/>
  <c r="N9" i="21" s="1"/>
  <c r="F8" i="21"/>
  <c r="L8" i="21" s="1"/>
  <c r="A8" i="21"/>
  <c r="N8" i="21" s="1"/>
  <c r="J16" i="17"/>
  <c r="I16" i="17"/>
  <c r="H16" i="17"/>
  <c r="A16" i="17"/>
  <c r="J15" i="17"/>
  <c r="I15" i="17"/>
  <c r="H15" i="17"/>
  <c r="A15" i="17"/>
  <c r="J14" i="17"/>
  <c r="I14" i="17"/>
  <c r="H14" i="17"/>
  <c r="A14" i="17"/>
  <c r="J13" i="17"/>
  <c r="I13" i="17"/>
  <c r="H13" i="17"/>
  <c r="A13" i="17"/>
  <c r="A16" i="20"/>
  <c r="H16" i="20" s="1"/>
  <c r="D16" i="27" s="1"/>
  <c r="A15" i="20"/>
  <c r="H15" i="20" s="1"/>
  <c r="D15" i="27" s="1"/>
  <c r="A14" i="20"/>
  <c r="H14" i="20" s="1"/>
  <c r="D14" i="27" s="1"/>
  <c r="A13" i="20"/>
  <c r="H13" i="20" s="1"/>
  <c r="N16" i="23"/>
  <c r="H16" i="23"/>
  <c r="J16" i="23" s="1"/>
  <c r="A16" i="23"/>
  <c r="F15" i="23"/>
  <c r="H15" i="23" s="1"/>
  <c r="J15" i="23" s="1"/>
  <c r="A15" i="23"/>
  <c r="N14" i="23"/>
  <c r="A14" i="23"/>
  <c r="N13" i="23"/>
  <c r="A13" i="23"/>
  <c r="A11" i="17"/>
  <c r="A10" i="17"/>
  <c r="H13" i="7"/>
  <c r="H11" i="7"/>
  <c r="H10" i="7"/>
  <c r="H8" i="7"/>
  <c r="H7" i="7"/>
  <c r="H6" i="7"/>
  <c r="H4" i="7"/>
  <c r="H3" i="7"/>
  <c r="D13" i="7"/>
  <c r="D12" i="7"/>
  <c r="D11" i="7"/>
  <c r="D10" i="7"/>
  <c r="D9" i="7"/>
  <c r="D8" i="7"/>
  <c r="D7" i="7"/>
  <c r="D6" i="7"/>
  <c r="D4" i="7"/>
  <c r="D3" i="7"/>
  <c r="M2" i="19"/>
  <c r="H13" i="27" l="1"/>
  <c r="D13" i="27"/>
  <c r="L16" i="24"/>
  <c r="G16" i="27" s="1"/>
  <c r="F16" i="27"/>
  <c r="P16" i="23"/>
  <c r="E16" i="27" s="1"/>
  <c r="P15" i="23"/>
  <c r="E15" i="27" s="1"/>
  <c r="L14" i="24"/>
  <c r="G14" i="27" s="1"/>
  <c r="P14" i="23"/>
  <c r="E14" i="27" s="1"/>
  <c r="L13" i="24"/>
  <c r="P13" i="23"/>
  <c r="F13" i="27"/>
  <c r="L15" i="24"/>
  <c r="G15" i="27" s="1"/>
  <c r="F14" i="27"/>
  <c r="J15" i="22"/>
  <c r="F15" i="27" s="1"/>
  <c r="Y19" i="1"/>
  <c r="T19" i="1"/>
  <c r="T910" i="1"/>
  <c r="T909" i="1"/>
  <c r="T908" i="1"/>
  <c r="T907" i="1"/>
  <c r="T906" i="1"/>
  <c r="T905" i="1"/>
  <c r="T904" i="1"/>
  <c r="T903" i="1"/>
  <c r="T902" i="1"/>
  <c r="T901" i="1"/>
  <c r="T900" i="1"/>
  <c r="T899" i="1"/>
  <c r="T898" i="1"/>
  <c r="T897" i="1"/>
  <c r="T896" i="1"/>
  <c r="T895" i="1"/>
  <c r="T894" i="1"/>
  <c r="T893" i="1"/>
  <c r="T892" i="1"/>
  <c r="T891" i="1"/>
  <c r="T890" i="1"/>
  <c r="T889" i="1"/>
  <c r="T888" i="1"/>
  <c r="T887" i="1"/>
  <c r="T886" i="1"/>
  <c r="T885" i="1"/>
  <c r="T884" i="1"/>
  <c r="T883" i="1"/>
  <c r="T882" i="1"/>
  <c r="T881" i="1"/>
  <c r="T880" i="1"/>
  <c r="T879" i="1"/>
  <c r="T878" i="1"/>
  <c r="T877" i="1"/>
  <c r="T876" i="1"/>
  <c r="T875" i="1"/>
  <c r="T874" i="1"/>
  <c r="T873" i="1"/>
  <c r="T872" i="1"/>
  <c r="T871" i="1"/>
  <c r="T870" i="1"/>
  <c r="T868" i="1"/>
  <c r="T867" i="1"/>
  <c r="T866" i="1"/>
  <c r="T865" i="1"/>
  <c r="T864" i="1"/>
  <c r="T863" i="1"/>
  <c r="T862" i="1"/>
  <c r="T861" i="1"/>
  <c r="T860" i="1"/>
  <c r="T859" i="1"/>
  <c r="T858" i="1"/>
  <c r="T857" i="1"/>
  <c r="T856" i="1"/>
  <c r="T854" i="1"/>
  <c r="T853" i="1"/>
  <c r="T852" i="1"/>
  <c r="T851" i="1"/>
  <c r="T850" i="1"/>
  <c r="T849" i="1"/>
  <c r="T848" i="1"/>
  <c r="T847" i="1"/>
  <c r="T846" i="1"/>
  <c r="T845" i="1"/>
  <c r="T844" i="1"/>
  <c r="T843" i="1"/>
  <c r="T842" i="1"/>
  <c r="T841" i="1"/>
  <c r="T840" i="1"/>
  <c r="T839" i="1"/>
  <c r="T838" i="1"/>
  <c r="T837" i="1"/>
  <c r="T836" i="1"/>
  <c r="T835" i="1"/>
  <c r="T834" i="1"/>
  <c r="T833" i="1"/>
  <c r="T832" i="1"/>
  <c r="T831" i="1"/>
  <c r="T830" i="1"/>
  <c r="T829" i="1"/>
  <c r="T828" i="1"/>
  <c r="T827" i="1"/>
  <c r="T826" i="1"/>
  <c r="T825" i="1"/>
  <c r="T824" i="1"/>
  <c r="T823" i="1"/>
  <c r="T822" i="1"/>
  <c r="T821" i="1"/>
  <c r="T820" i="1"/>
  <c r="T819" i="1"/>
  <c r="T818" i="1"/>
  <c r="T817" i="1"/>
  <c r="T816" i="1"/>
  <c r="T815" i="1"/>
  <c r="T814" i="1"/>
  <c r="T813" i="1"/>
  <c r="T812" i="1"/>
  <c r="T811" i="1"/>
  <c r="T810" i="1"/>
  <c r="T809" i="1"/>
  <c r="T808" i="1"/>
  <c r="T807" i="1"/>
  <c r="T806" i="1"/>
  <c r="T805" i="1"/>
  <c r="T804" i="1"/>
  <c r="T803" i="1"/>
  <c r="T802" i="1"/>
  <c r="T801" i="1"/>
  <c r="T800" i="1"/>
  <c r="T799" i="1"/>
  <c r="T798" i="1"/>
  <c r="T797" i="1"/>
  <c r="T796" i="1"/>
  <c r="T795" i="1"/>
  <c r="T794" i="1"/>
  <c r="T793" i="1"/>
  <c r="T792" i="1"/>
  <c r="T791" i="1"/>
  <c r="T789" i="1"/>
  <c r="T788" i="1"/>
  <c r="T787" i="1"/>
  <c r="T786" i="1"/>
  <c r="T785" i="1"/>
  <c r="T784" i="1"/>
  <c r="T783" i="1"/>
  <c r="T782" i="1"/>
  <c r="T781" i="1"/>
  <c r="T780" i="1"/>
  <c r="T779" i="1"/>
  <c r="T778" i="1"/>
  <c r="T777" i="1"/>
  <c r="T776" i="1"/>
  <c r="T775" i="1"/>
  <c r="T774" i="1"/>
  <c r="T773" i="1"/>
  <c r="T772" i="1"/>
  <c r="T771" i="1"/>
  <c r="T770" i="1"/>
  <c r="T769" i="1"/>
  <c r="T768" i="1"/>
  <c r="T767" i="1"/>
  <c r="T766" i="1"/>
  <c r="T765" i="1"/>
  <c r="T764" i="1"/>
  <c r="T763" i="1"/>
  <c r="T762" i="1"/>
  <c r="T761" i="1"/>
  <c r="T760" i="1"/>
  <c r="T759" i="1"/>
  <c r="T758" i="1"/>
  <c r="T757" i="1"/>
  <c r="T756" i="1"/>
  <c r="T755" i="1"/>
  <c r="T754" i="1"/>
  <c r="T753" i="1"/>
  <c r="T752" i="1"/>
  <c r="T751" i="1"/>
  <c r="T750" i="1"/>
  <c r="T749" i="1"/>
  <c r="T748" i="1"/>
  <c r="T747" i="1"/>
  <c r="T746" i="1"/>
  <c r="T745" i="1"/>
  <c r="T744" i="1"/>
  <c r="T743" i="1"/>
  <c r="T742" i="1"/>
  <c r="T741" i="1"/>
  <c r="T740" i="1"/>
  <c r="T739" i="1"/>
  <c r="T738" i="1"/>
  <c r="T737" i="1"/>
  <c r="T736" i="1"/>
  <c r="T733" i="1"/>
  <c r="T732" i="1"/>
  <c r="T731" i="1"/>
  <c r="T730" i="1"/>
  <c r="T729" i="1"/>
  <c r="T728" i="1"/>
  <c r="T727" i="1"/>
  <c r="T726" i="1"/>
  <c r="T725" i="1"/>
  <c r="T724" i="1"/>
  <c r="T723" i="1"/>
  <c r="T721" i="1"/>
  <c r="T720" i="1"/>
  <c r="T719" i="1"/>
  <c r="T718" i="1"/>
  <c r="T717" i="1"/>
  <c r="T715" i="1"/>
  <c r="T714" i="1"/>
  <c r="T713" i="1"/>
  <c r="T712" i="1"/>
  <c r="T711" i="1"/>
  <c r="T710" i="1"/>
  <c r="T709" i="1"/>
  <c r="T708" i="1"/>
  <c r="T707" i="1"/>
  <c r="T706" i="1"/>
  <c r="T705" i="1"/>
  <c r="T704" i="1"/>
  <c r="T703" i="1"/>
  <c r="T702" i="1"/>
  <c r="T701" i="1"/>
  <c r="T700" i="1"/>
  <c r="T699" i="1"/>
  <c r="T698" i="1"/>
  <c r="T697" i="1"/>
  <c r="T696" i="1"/>
  <c r="T695" i="1"/>
  <c r="T694" i="1"/>
  <c r="T693" i="1"/>
  <c r="T692" i="1"/>
  <c r="T691" i="1"/>
  <c r="T690" i="1"/>
  <c r="T689" i="1"/>
  <c r="T688" i="1"/>
  <c r="T687" i="1"/>
  <c r="T686" i="1"/>
  <c r="T685" i="1"/>
  <c r="T684" i="1"/>
  <c r="T683" i="1"/>
  <c r="T682" i="1"/>
  <c r="T681" i="1"/>
  <c r="T680" i="1"/>
  <c r="T679" i="1"/>
  <c r="T678" i="1"/>
  <c r="T677" i="1"/>
  <c r="T676" i="1"/>
  <c r="T675" i="1"/>
  <c r="T674" i="1"/>
  <c r="T673" i="1"/>
  <c r="T672" i="1"/>
  <c r="T671" i="1"/>
  <c r="T670" i="1"/>
  <c r="T669" i="1"/>
  <c r="T668" i="1"/>
  <c r="T667" i="1"/>
  <c r="T666" i="1"/>
  <c r="T664" i="1"/>
  <c r="T663" i="1"/>
  <c r="T662" i="1"/>
  <c r="T661" i="1"/>
  <c r="T660" i="1"/>
  <c r="T659" i="1"/>
  <c r="T658" i="1"/>
  <c r="T657" i="1"/>
  <c r="T656" i="1"/>
  <c r="T655" i="1"/>
  <c r="T654" i="1"/>
  <c r="T653" i="1"/>
  <c r="T652" i="1"/>
  <c r="T651" i="1"/>
  <c r="T650" i="1"/>
  <c r="T648" i="1"/>
  <c r="T647" i="1"/>
  <c r="T646" i="1"/>
  <c r="T645" i="1"/>
  <c r="T644" i="1"/>
  <c r="T643" i="1"/>
  <c r="T642" i="1"/>
  <c r="T641" i="1"/>
  <c r="T640" i="1"/>
  <c r="T639" i="1"/>
  <c r="T638" i="1"/>
  <c r="T637" i="1"/>
  <c r="T636" i="1"/>
  <c r="T635" i="1"/>
  <c r="T634" i="1"/>
  <c r="T633" i="1"/>
  <c r="T632" i="1"/>
  <c r="T631" i="1"/>
  <c r="T630" i="1"/>
  <c r="T629" i="1"/>
  <c r="T628" i="1"/>
  <c r="T627" i="1"/>
  <c r="T626" i="1"/>
  <c r="T625" i="1"/>
  <c r="T624" i="1"/>
  <c r="T623" i="1"/>
  <c r="T622" i="1"/>
  <c r="T621" i="1"/>
  <c r="T620" i="1"/>
  <c r="T619" i="1"/>
  <c r="T618" i="1"/>
  <c r="T617" i="1"/>
  <c r="T616" i="1"/>
  <c r="T615" i="1"/>
  <c r="T614" i="1"/>
  <c r="T613" i="1"/>
  <c r="T612" i="1"/>
  <c r="T611" i="1"/>
  <c r="T610" i="1"/>
  <c r="T609" i="1"/>
  <c r="T608" i="1"/>
  <c r="T607" i="1"/>
  <c r="T606" i="1"/>
  <c r="T605" i="1"/>
  <c r="T604" i="1"/>
  <c r="T603" i="1"/>
  <c r="T602" i="1"/>
  <c r="T601" i="1"/>
  <c r="T600" i="1"/>
  <c r="T599" i="1"/>
  <c r="T598" i="1"/>
  <c r="T597" i="1"/>
  <c r="T596" i="1"/>
  <c r="T595" i="1"/>
  <c r="T594" i="1"/>
  <c r="T593" i="1"/>
  <c r="T592" i="1"/>
  <c r="T591" i="1"/>
  <c r="T590" i="1"/>
  <c r="T589" i="1"/>
  <c r="T588" i="1"/>
  <c r="T587" i="1"/>
  <c r="T586" i="1"/>
  <c r="T585" i="1"/>
  <c r="T584" i="1"/>
  <c r="T583" i="1"/>
  <c r="T582" i="1"/>
  <c r="T581" i="1"/>
  <c r="T580" i="1"/>
  <c r="T579" i="1"/>
  <c r="T578" i="1"/>
  <c r="T577" i="1"/>
  <c r="T576" i="1"/>
  <c r="T575" i="1"/>
  <c r="T574" i="1"/>
  <c r="T573" i="1"/>
  <c r="T572" i="1"/>
  <c r="T571" i="1"/>
  <c r="T570" i="1"/>
  <c r="T569" i="1"/>
  <c r="T568" i="1"/>
  <c r="T567" i="1"/>
  <c r="T566" i="1"/>
  <c r="T565" i="1"/>
  <c r="T564" i="1"/>
  <c r="T563" i="1"/>
  <c r="T562" i="1"/>
  <c r="T561" i="1"/>
  <c r="T560" i="1"/>
  <c r="T559" i="1"/>
  <c r="T558" i="1"/>
  <c r="T557" i="1"/>
  <c r="T556" i="1"/>
  <c r="T555" i="1"/>
  <c r="T554" i="1"/>
  <c r="T552" i="1"/>
  <c r="T551" i="1"/>
  <c r="T550" i="1"/>
  <c r="T549" i="1"/>
  <c r="T548" i="1"/>
  <c r="T547" i="1"/>
  <c r="T546" i="1"/>
  <c r="T545" i="1"/>
  <c r="T544" i="1"/>
  <c r="T543" i="1"/>
  <c r="T542" i="1"/>
  <c r="T541" i="1"/>
  <c r="T540" i="1"/>
  <c r="T539" i="1"/>
  <c r="T538" i="1"/>
  <c r="T537" i="1"/>
  <c r="T536" i="1"/>
  <c r="T535" i="1"/>
  <c r="T534" i="1"/>
  <c r="T533" i="1"/>
  <c r="T532" i="1"/>
  <c r="T531" i="1"/>
  <c r="T530" i="1"/>
  <c r="T528" i="1"/>
  <c r="T527" i="1"/>
  <c r="T526" i="1"/>
  <c r="T525" i="1"/>
  <c r="T524" i="1"/>
  <c r="T523" i="1"/>
  <c r="T522" i="1"/>
  <c r="T521" i="1"/>
  <c r="T520" i="1"/>
  <c r="T519" i="1"/>
  <c r="T518" i="1"/>
  <c r="T517" i="1"/>
  <c r="T516" i="1"/>
  <c r="T515" i="1"/>
  <c r="T514" i="1"/>
  <c r="T513" i="1"/>
  <c r="T512" i="1"/>
  <c r="T511" i="1"/>
  <c r="T510" i="1"/>
  <c r="T509" i="1"/>
  <c r="T508" i="1"/>
  <c r="T507" i="1"/>
  <c r="T506" i="1"/>
  <c r="T505" i="1"/>
  <c r="T504" i="1"/>
  <c r="T503" i="1"/>
  <c r="T502" i="1"/>
  <c r="T501" i="1"/>
  <c r="T500" i="1"/>
  <c r="T499" i="1"/>
  <c r="T498" i="1"/>
  <c r="T497" i="1"/>
  <c r="T496" i="1"/>
  <c r="T495" i="1"/>
  <c r="T494" i="1"/>
  <c r="T493" i="1"/>
  <c r="T492" i="1"/>
  <c r="T491" i="1"/>
  <c r="T490" i="1"/>
  <c r="T489" i="1"/>
  <c r="T488" i="1"/>
  <c r="T487" i="1"/>
  <c r="T486" i="1"/>
  <c r="T485" i="1"/>
  <c r="T484" i="1"/>
  <c r="T483" i="1"/>
  <c r="T482" i="1"/>
  <c r="T481" i="1"/>
  <c r="T480" i="1"/>
  <c r="T479" i="1"/>
  <c r="T478" i="1"/>
  <c r="T477" i="1"/>
  <c r="T476" i="1"/>
  <c r="T475" i="1"/>
  <c r="T474" i="1"/>
  <c r="T473" i="1"/>
  <c r="T472" i="1"/>
  <c r="T471" i="1"/>
  <c r="T470" i="1"/>
  <c r="T469" i="1"/>
  <c r="T468" i="1"/>
  <c r="T467" i="1"/>
  <c r="T466" i="1"/>
  <c r="T465" i="1"/>
  <c r="T464" i="1"/>
  <c r="T463" i="1"/>
  <c r="T462" i="1"/>
  <c r="T460" i="1"/>
  <c r="T459" i="1"/>
  <c r="T458" i="1"/>
  <c r="T457" i="1"/>
  <c r="T456" i="1"/>
  <c r="T455" i="1"/>
  <c r="T454" i="1"/>
  <c r="T453" i="1"/>
  <c r="T452" i="1"/>
  <c r="T451" i="1"/>
  <c r="T450" i="1"/>
  <c r="T449" i="1"/>
  <c r="T448" i="1"/>
  <c r="T447" i="1"/>
  <c r="T446" i="1"/>
  <c r="T445" i="1"/>
  <c r="T444" i="1"/>
  <c r="T443" i="1"/>
  <c r="T442" i="1"/>
  <c r="T441" i="1"/>
  <c r="T440" i="1"/>
  <c r="T439" i="1"/>
  <c r="T438" i="1"/>
  <c r="T437" i="1"/>
  <c r="T436" i="1"/>
  <c r="T435" i="1"/>
  <c r="T434" i="1"/>
  <c r="T433" i="1"/>
  <c r="T432" i="1"/>
  <c r="T431" i="1"/>
  <c r="T430" i="1"/>
  <c r="T429" i="1"/>
  <c r="T428" i="1"/>
  <c r="T427" i="1"/>
  <c r="T426" i="1"/>
  <c r="T425" i="1"/>
  <c r="T424" i="1"/>
  <c r="T423" i="1"/>
  <c r="T422" i="1"/>
  <c r="T421" i="1"/>
  <c r="T420" i="1"/>
  <c r="T419" i="1"/>
  <c r="T418" i="1"/>
  <c r="T417" i="1"/>
  <c r="T416" i="1"/>
  <c r="T415" i="1"/>
  <c r="T414" i="1"/>
  <c r="T413" i="1"/>
  <c r="T412" i="1"/>
  <c r="T411" i="1"/>
  <c r="T410" i="1"/>
  <c r="T409" i="1"/>
  <c r="T408" i="1"/>
  <c r="T407" i="1"/>
  <c r="T406" i="1"/>
  <c r="T405" i="1"/>
  <c r="T404" i="1"/>
  <c r="T403" i="1"/>
  <c r="T402" i="1"/>
  <c r="T401" i="1"/>
  <c r="T400" i="1"/>
  <c r="T399" i="1"/>
  <c r="T398" i="1"/>
  <c r="T397" i="1"/>
  <c r="T396" i="1"/>
  <c r="T395" i="1"/>
  <c r="T394" i="1"/>
  <c r="T393" i="1"/>
  <c r="T390" i="1"/>
  <c r="T387" i="1"/>
  <c r="T386" i="1"/>
  <c r="T385" i="1"/>
  <c r="T384" i="1"/>
  <c r="T383" i="1"/>
  <c r="T382" i="1"/>
  <c r="T381" i="1"/>
  <c r="T380" i="1"/>
  <c r="T379" i="1"/>
  <c r="T378" i="1"/>
  <c r="T377" i="1"/>
  <c r="T376" i="1"/>
  <c r="T375" i="1"/>
  <c r="T372" i="1"/>
  <c r="T371" i="1"/>
  <c r="T370" i="1"/>
  <c r="T369" i="1"/>
  <c r="T368" i="1"/>
  <c r="T367" i="1"/>
  <c r="T366" i="1"/>
  <c r="T365" i="1"/>
  <c r="T356" i="1"/>
  <c r="T355" i="1"/>
  <c r="T354" i="1"/>
  <c r="T353" i="1"/>
  <c r="T352" i="1"/>
  <c r="T351" i="1"/>
  <c r="T350" i="1"/>
  <c r="T349" i="1"/>
  <c r="T348" i="1"/>
  <c r="T347" i="1"/>
  <c r="T346" i="1"/>
  <c r="T345" i="1"/>
  <c r="T344" i="1"/>
  <c r="T339" i="1"/>
  <c r="T338" i="1"/>
  <c r="T337" i="1"/>
  <c r="T336" i="1"/>
  <c r="T335" i="1"/>
  <c r="T334" i="1"/>
  <c r="T333" i="1"/>
  <c r="T332" i="1"/>
  <c r="T331" i="1"/>
  <c r="T330" i="1"/>
  <c r="T329" i="1"/>
  <c r="T328" i="1"/>
  <c r="T327" i="1"/>
  <c r="T326" i="1"/>
  <c r="T325" i="1"/>
  <c r="T324" i="1"/>
  <c r="T323" i="1"/>
  <c r="T322" i="1"/>
  <c r="T321" i="1"/>
  <c r="T320" i="1"/>
  <c r="T319" i="1"/>
  <c r="T318" i="1"/>
  <c r="T317" i="1"/>
  <c r="T315" i="1"/>
  <c r="T314" i="1"/>
  <c r="T313" i="1"/>
  <c r="T312" i="1"/>
  <c r="T311" i="1"/>
  <c r="T310" i="1"/>
  <c r="T309" i="1"/>
  <c r="T308" i="1"/>
  <c r="T307" i="1"/>
  <c r="T306" i="1"/>
  <c r="T305" i="1"/>
  <c r="T304" i="1"/>
  <c r="T303" i="1"/>
  <c r="T302" i="1"/>
  <c r="T301" i="1"/>
  <c r="T300" i="1"/>
  <c r="T299" i="1"/>
  <c r="T298" i="1"/>
  <c r="T297" i="1"/>
  <c r="T296" i="1"/>
  <c r="T295" i="1"/>
  <c r="T294" i="1"/>
  <c r="T293" i="1"/>
  <c r="T292" i="1"/>
  <c r="T291" i="1"/>
  <c r="T290" i="1"/>
  <c r="T289" i="1"/>
  <c r="T288" i="1"/>
  <c r="T287" i="1"/>
  <c r="T286" i="1"/>
  <c r="T285" i="1"/>
  <c r="T284" i="1"/>
  <c r="T283" i="1"/>
  <c r="T282" i="1"/>
  <c r="T281" i="1"/>
  <c r="T280" i="1"/>
  <c r="T279" i="1"/>
  <c r="T278" i="1"/>
  <c r="T277" i="1"/>
  <c r="T276" i="1"/>
  <c r="T275" i="1"/>
  <c r="T274" i="1"/>
  <c r="T273" i="1"/>
  <c r="T272" i="1"/>
  <c r="T271" i="1"/>
  <c r="T270" i="1"/>
  <c r="T269" i="1"/>
  <c r="T268" i="1"/>
  <c r="T267" i="1"/>
  <c r="T266" i="1"/>
  <c r="T265" i="1"/>
  <c r="T264" i="1"/>
  <c r="T263" i="1"/>
  <c r="T262" i="1"/>
  <c r="T261" i="1"/>
  <c r="T260" i="1"/>
  <c r="T259" i="1"/>
  <c r="T258" i="1"/>
  <c r="T257" i="1"/>
  <c r="T256" i="1"/>
  <c r="T255" i="1"/>
  <c r="T254" i="1"/>
  <c r="T253" i="1"/>
  <c r="T252" i="1"/>
  <c r="T251" i="1"/>
  <c r="T250" i="1"/>
  <c r="T249" i="1"/>
  <c r="T248" i="1"/>
  <c r="T247" i="1"/>
  <c r="T246" i="1"/>
  <c r="T245" i="1"/>
  <c r="T244" i="1"/>
  <c r="T243" i="1"/>
  <c r="T242" i="1"/>
  <c r="T241" i="1"/>
  <c r="T240" i="1"/>
  <c r="T239" i="1"/>
  <c r="T238" i="1"/>
  <c r="T237" i="1"/>
  <c r="T236" i="1"/>
  <c r="T235" i="1"/>
  <c r="T234" i="1"/>
  <c r="T233" i="1"/>
  <c r="T232" i="1"/>
  <c r="T231" i="1"/>
  <c r="T230" i="1"/>
  <c r="T229" i="1"/>
  <c r="T228" i="1"/>
  <c r="T227" i="1"/>
  <c r="T226" i="1"/>
  <c r="T225" i="1"/>
  <c r="T224" i="1"/>
  <c r="T223" i="1"/>
  <c r="T222" i="1"/>
  <c r="T221" i="1"/>
  <c r="T220" i="1"/>
  <c r="T219" i="1"/>
  <c r="T218" i="1"/>
  <c r="T217" i="1"/>
  <c r="T216" i="1"/>
  <c r="T215" i="1"/>
  <c r="T214" i="1"/>
  <c r="T213" i="1"/>
  <c r="T212" i="1"/>
  <c r="T210" i="1"/>
  <c r="T209" i="1"/>
  <c r="T208" i="1"/>
  <c r="T207" i="1"/>
  <c r="T206" i="1"/>
  <c r="T205" i="1"/>
  <c r="T204" i="1"/>
  <c r="T203" i="1"/>
  <c r="T202" i="1"/>
  <c r="T201" i="1"/>
  <c r="T200" i="1"/>
  <c r="T199" i="1"/>
  <c r="T198" i="1"/>
  <c r="T197" i="1"/>
  <c r="T196" i="1"/>
  <c r="T195" i="1"/>
  <c r="T194" i="1"/>
  <c r="T193" i="1"/>
  <c r="T192" i="1"/>
  <c r="T191" i="1"/>
  <c r="T190" i="1"/>
  <c r="T189" i="1"/>
  <c r="T188" i="1"/>
  <c r="T187" i="1"/>
  <c r="T186" i="1"/>
  <c r="T185" i="1"/>
  <c r="T184" i="1"/>
  <c r="T183" i="1"/>
  <c r="T182" i="1"/>
  <c r="T181" i="1"/>
  <c r="T180" i="1"/>
  <c r="T179" i="1"/>
  <c r="T178" i="1"/>
  <c r="T177" i="1"/>
  <c r="T176" i="1"/>
  <c r="T175" i="1"/>
  <c r="T174" i="1"/>
  <c r="T173" i="1"/>
  <c r="T172" i="1"/>
  <c r="T171" i="1"/>
  <c r="T170" i="1"/>
  <c r="T169" i="1"/>
  <c r="T168" i="1"/>
  <c r="T167" i="1"/>
  <c r="T166" i="1"/>
  <c r="T165" i="1"/>
  <c r="T164" i="1"/>
  <c r="T163" i="1"/>
  <c r="T162" i="1"/>
  <c r="T161" i="1"/>
  <c r="T160" i="1"/>
  <c r="T159" i="1"/>
  <c r="T158" i="1"/>
  <c r="T157" i="1"/>
  <c r="T156" i="1"/>
  <c r="T155" i="1"/>
  <c r="T154" i="1"/>
  <c r="T153" i="1"/>
  <c r="T152" i="1"/>
  <c r="T151" i="1"/>
  <c r="T150" i="1"/>
  <c r="T148" i="1"/>
  <c r="T147" i="1"/>
  <c r="T146" i="1"/>
  <c r="T145" i="1"/>
  <c r="T144" i="1"/>
  <c r="T143" i="1"/>
  <c r="T142" i="1"/>
  <c r="T141" i="1"/>
  <c r="T140" i="1"/>
  <c r="T139" i="1"/>
  <c r="T138" i="1"/>
  <c r="T137" i="1"/>
  <c r="T136" i="1"/>
  <c r="T135" i="1"/>
  <c r="T134" i="1"/>
  <c r="T133" i="1"/>
  <c r="T132" i="1"/>
  <c r="T131" i="1"/>
  <c r="T130" i="1"/>
  <c r="T129" i="1"/>
  <c r="T128" i="1"/>
  <c r="T127" i="1"/>
  <c r="T126" i="1"/>
  <c r="T125" i="1"/>
  <c r="T124" i="1"/>
  <c r="T123" i="1"/>
  <c r="T122" i="1"/>
  <c r="T121" i="1"/>
  <c r="T120" i="1"/>
  <c r="T119" i="1"/>
  <c r="T118" i="1"/>
  <c r="T117" i="1"/>
  <c r="T116" i="1"/>
  <c r="T115" i="1"/>
  <c r="T114" i="1"/>
  <c r="T113" i="1"/>
  <c r="T112" i="1"/>
  <c r="T111" i="1"/>
  <c r="T110" i="1"/>
  <c r="T109" i="1"/>
  <c r="T108" i="1"/>
  <c r="T107" i="1"/>
  <c r="T106" i="1"/>
  <c r="T105" i="1"/>
  <c r="T104" i="1"/>
  <c r="T103" i="1"/>
  <c r="T102" i="1"/>
  <c r="T101" i="1"/>
  <c r="T100" i="1"/>
  <c r="T99" i="1"/>
  <c r="T98" i="1"/>
  <c r="T97" i="1"/>
  <c r="T96" i="1"/>
  <c r="T95" i="1"/>
  <c r="T94" i="1"/>
  <c r="T93" i="1"/>
  <c r="T92" i="1"/>
  <c r="T91" i="1"/>
  <c r="T90" i="1"/>
  <c r="T89" i="1"/>
  <c r="T88" i="1"/>
  <c r="T87" i="1"/>
  <c r="T86" i="1"/>
  <c r="T85" i="1"/>
  <c r="T84" i="1"/>
  <c r="T83" i="1"/>
  <c r="T82" i="1"/>
  <c r="T81" i="1"/>
  <c r="T80" i="1"/>
  <c r="T79" i="1"/>
  <c r="T78" i="1"/>
  <c r="T77" i="1"/>
  <c r="T76" i="1"/>
  <c r="T75" i="1"/>
  <c r="T74" i="1"/>
  <c r="T73" i="1"/>
  <c r="T72" i="1"/>
  <c r="T71" i="1"/>
  <c r="T70" i="1"/>
  <c r="T69" i="1"/>
  <c r="T68" i="1"/>
  <c r="T67" i="1"/>
  <c r="T66" i="1"/>
  <c r="T65" i="1"/>
  <c r="T64" i="1"/>
  <c r="T63" i="1"/>
  <c r="T62" i="1"/>
  <c r="T61" i="1"/>
  <c r="T60" i="1"/>
  <c r="T59" i="1"/>
  <c r="T58" i="1"/>
  <c r="T57" i="1"/>
  <c r="T56" i="1"/>
  <c r="T55"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8" i="1"/>
  <c r="T17" i="1"/>
  <c r="T16" i="1"/>
  <c r="T15" i="1"/>
  <c r="T14" i="1"/>
  <c r="T13" i="1"/>
  <c r="T12" i="1"/>
  <c r="T11" i="1"/>
  <c r="T10" i="1"/>
  <c r="T9" i="1"/>
  <c r="T8" i="1"/>
  <c r="T7" i="1"/>
  <c r="T6" i="1"/>
  <c r="T5" i="1"/>
  <c r="T4" i="1"/>
  <c r="T3" i="1"/>
  <c r="T2" i="1"/>
  <c r="AA450" i="1"/>
  <c r="AA448" i="1"/>
  <c r="AA59" i="1"/>
  <c r="AA296" i="1"/>
  <c r="AA293" i="1"/>
  <c r="AA213" i="1"/>
  <c r="K437" i="1"/>
  <c r="O776" i="1"/>
  <c r="M776" i="1"/>
  <c r="L776" i="1"/>
  <c r="K776" i="1"/>
  <c r="O761" i="1"/>
  <c r="M761" i="1"/>
  <c r="L761" i="1"/>
  <c r="K761" i="1"/>
  <c r="O759" i="1"/>
  <c r="M759" i="1"/>
  <c r="L759" i="1"/>
  <c r="K759" i="1"/>
  <c r="O409" i="1"/>
  <c r="M409" i="1"/>
  <c r="L409" i="1"/>
  <c r="K409" i="1"/>
  <c r="O437" i="1"/>
  <c r="M437" i="1"/>
  <c r="L437" i="1"/>
  <c r="O312" i="1"/>
  <c r="M312" i="1"/>
  <c r="L312" i="1"/>
  <c r="K312" i="1"/>
  <c r="O823" i="1"/>
  <c r="M823" i="1"/>
  <c r="L823" i="1"/>
  <c r="K823" i="1"/>
  <c r="O780" i="1"/>
  <c r="M780" i="1"/>
  <c r="L780" i="1"/>
  <c r="K780" i="1"/>
  <c r="O763" i="1"/>
  <c r="M763" i="1"/>
  <c r="L763" i="1"/>
  <c r="K763" i="1"/>
  <c r="O764" i="1"/>
  <c r="M764" i="1"/>
  <c r="L764" i="1"/>
  <c r="K764" i="1"/>
  <c r="O882" i="1"/>
  <c r="M882" i="1"/>
  <c r="L882" i="1"/>
  <c r="K882" i="1"/>
  <c r="O883" i="1"/>
  <c r="M883" i="1"/>
  <c r="L883" i="1"/>
  <c r="K883" i="1"/>
  <c r="O783" i="1"/>
  <c r="M783" i="1"/>
  <c r="L783" i="1"/>
  <c r="K783" i="1"/>
  <c r="O781" i="1"/>
  <c r="M781" i="1"/>
  <c r="L781" i="1"/>
  <c r="K781" i="1"/>
  <c r="O724" i="1"/>
  <c r="M724" i="1"/>
  <c r="L724" i="1"/>
  <c r="K724" i="1"/>
  <c r="O723" i="1"/>
  <c r="M723" i="1"/>
  <c r="L723" i="1"/>
  <c r="K723" i="1"/>
  <c r="O711" i="1"/>
  <c r="M711" i="1"/>
  <c r="L711" i="1"/>
  <c r="K711" i="1"/>
  <c r="O608" i="1"/>
  <c r="M608" i="1"/>
  <c r="L608" i="1"/>
  <c r="K608" i="1"/>
  <c r="O578" i="1"/>
  <c r="M578" i="1"/>
  <c r="L578" i="1"/>
  <c r="K578" i="1"/>
  <c r="O566" i="1"/>
  <c r="M566" i="1"/>
  <c r="L566" i="1"/>
  <c r="K566" i="1"/>
  <c r="O522" i="1"/>
  <c r="M522" i="1"/>
  <c r="L522" i="1"/>
  <c r="K522" i="1"/>
  <c r="O451" i="1"/>
  <c r="M451" i="1"/>
  <c r="L451" i="1"/>
  <c r="K451" i="1"/>
  <c r="O449" i="1"/>
  <c r="M449" i="1"/>
  <c r="L449" i="1"/>
  <c r="K449" i="1"/>
  <c r="O433" i="1"/>
  <c r="M433" i="1"/>
  <c r="L433" i="1"/>
  <c r="K433" i="1"/>
  <c r="O368" i="1"/>
  <c r="M368" i="1"/>
  <c r="L368" i="1"/>
  <c r="K368" i="1"/>
  <c r="O370" i="1"/>
  <c r="M370" i="1"/>
  <c r="L370" i="1"/>
  <c r="K370" i="1"/>
  <c r="O333" i="1"/>
  <c r="M333" i="1"/>
  <c r="L333" i="1"/>
  <c r="K333" i="1"/>
  <c r="O119" i="1"/>
  <c r="M119" i="1"/>
  <c r="L119" i="1"/>
  <c r="K119" i="1"/>
  <c r="O36" i="1"/>
  <c r="M36" i="1"/>
  <c r="L36" i="1"/>
  <c r="K36" i="1"/>
  <c r="O37" i="1"/>
  <c r="M37" i="1"/>
  <c r="L37" i="1"/>
  <c r="K37" i="1"/>
  <c r="O847" i="1"/>
  <c r="M847" i="1"/>
  <c r="L847" i="1"/>
  <c r="K847" i="1"/>
  <c r="O846" i="1"/>
  <c r="M846" i="1"/>
  <c r="L846" i="1"/>
  <c r="K846" i="1"/>
  <c r="O39" i="1"/>
  <c r="M39" i="1"/>
  <c r="L39" i="1"/>
  <c r="K39" i="1"/>
  <c r="O38" i="1"/>
  <c r="M38" i="1"/>
  <c r="L38" i="1"/>
  <c r="K38" i="1"/>
  <c r="O848" i="1"/>
  <c r="M848" i="1"/>
  <c r="L848" i="1"/>
  <c r="K848" i="1"/>
  <c r="O827" i="1"/>
  <c r="M827" i="1"/>
  <c r="L827" i="1"/>
  <c r="K827" i="1"/>
  <c r="O826" i="1"/>
  <c r="M826" i="1"/>
  <c r="L826" i="1"/>
  <c r="K826" i="1"/>
  <c r="O725" i="1"/>
  <c r="M725" i="1"/>
  <c r="L725" i="1"/>
  <c r="K725" i="1"/>
  <c r="O691" i="1"/>
  <c r="M691" i="1"/>
  <c r="L691" i="1"/>
  <c r="K691" i="1"/>
  <c r="O692" i="1"/>
  <c r="M692" i="1"/>
  <c r="L692" i="1"/>
  <c r="K692" i="1"/>
  <c r="O676" i="1"/>
  <c r="M676" i="1"/>
  <c r="L676" i="1"/>
  <c r="K676" i="1"/>
  <c r="O669" i="1"/>
  <c r="M669" i="1"/>
  <c r="L669" i="1"/>
  <c r="K669" i="1"/>
  <c r="O668" i="1"/>
  <c r="M668" i="1"/>
  <c r="L668" i="1"/>
  <c r="K668" i="1"/>
  <c r="O581" i="1"/>
  <c r="M581" i="1"/>
  <c r="L581" i="1"/>
  <c r="K581" i="1"/>
  <c r="O568" i="1"/>
  <c r="M568" i="1"/>
  <c r="L568" i="1"/>
  <c r="K568" i="1"/>
  <c r="O527" i="1"/>
  <c r="M527" i="1"/>
  <c r="L527" i="1"/>
  <c r="K527" i="1"/>
  <c r="O524" i="1"/>
  <c r="M524" i="1"/>
  <c r="L524" i="1"/>
  <c r="K524" i="1"/>
  <c r="O499" i="1"/>
  <c r="M499" i="1"/>
  <c r="L499" i="1"/>
  <c r="K499" i="1"/>
  <c r="O438" i="1"/>
  <c r="M438" i="1"/>
  <c r="L438" i="1"/>
  <c r="Z438" i="1" s="1"/>
  <c r="K438" i="1"/>
  <c r="O317" i="1"/>
  <c r="M317" i="1"/>
  <c r="L317" i="1"/>
  <c r="K317" i="1"/>
  <c r="O285" i="1"/>
  <c r="M285" i="1"/>
  <c r="L285" i="1"/>
  <c r="K285" i="1"/>
  <c r="O258" i="1"/>
  <c r="M258" i="1"/>
  <c r="L258" i="1"/>
  <c r="K258" i="1"/>
  <c r="O33" i="1"/>
  <c r="M33" i="1"/>
  <c r="L33" i="1"/>
  <c r="K33" i="1"/>
  <c r="O34" i="1"/>
  <c r="M34" i="1"/>
  <c r="L34" i="1"/>
  <c r="K34" i="1"/>
  <c r="O318" i="1"/>
  <c r="M318" i="1"/>
  <c r="L318" i="1"/>
  <c r="K318" i="1"/>
  <c r="O96" i="1"/>
  <c r="M96" i="1"/>
  <c r="L96" i="1"/>
  <c r="K96" i="1"/>
  <c r="O890" i="1"/>
  <c r="M890" i="1"/>
  <c r="L890" i="1"/>
  <c r="K890" i="1"/>
  <c r="O777" i="1"/>
  <c r="M777" i="1"/>
  <c r="L777" i="1"/>
  <c r="K777" i="1"/>
  <c r="O760" i="1"/>
  <c r="M760" i="1"/>
  <c r="L760" i="1"/>
  <c r="K760" i="1"/>
  <c r="O713" i="1"/>
  <c r="M713" i="1"/>
  <c r="L713" i="1"/>
  <c r="K713" i="1"/>
  <c r="O446" i="1"/>
  <c r="M446" i="1"/>
  <c r="L446" i="1"/>
  <c r="K446" i="1"/>
  <c r="O445" i="1"/>
  <c r="M445" i="1"/>
  <c r="L445" i="1"/>
  <c r="K445" i="1"/>
  <c r="O386" i="1"/>
  <c r="M386" i="1"/>
  <c r="L386" i="1"/>
  <c r="K386" i="1"/>
  <c r="O434" i="1"/>
  <c r="M434" i="1"/>
  <c r="L434" i="1"/>
  <c r="K434" i="1"/>
  <c r="O436" i="1"/>
  <c r="M436" i="1"/>
  <c r="L436" i="1"/>
  <c r="K436" i="1"/>
  <c r="O435" i="1"/>
  <c r="M435" i="1"/>
  <c r="L435" i="1"/>
  <c r="K435" i="1"/>
  <c r="O431" i="1"/>
  <c r="M431" i="1"/>
  <c r="L431" i="1"/>
  <c r="K431" i="1"/>
  <c r="O25" i="1"/>
  <c r="M25" i="1"/>
  <c r="L25" i="1"/>
  <c r="K25" i="1"/>
  <c r="O888" i="1"/>
  <c r="M888" i="1"/>
  <c r="L888" i="1"/>
  <c r="K888" i="1"/>
  <c r="O864" i="1"/>
  <c r="M864" i="1"/>
  <c r="L864" i="1"/>
  <c r="K864" i="1"/>
  <c r="O762" i="1"/>
  <c r="M762" i="1"/>
  <c r="L762" i="1"/>
  <c r="K762" i="1"/>
  <c r="O705" i="1"/>
  <c r="M705" i="1"/>
  <c r="L705" i="1"/>
  <c r="K705" i="1"/>
  <c r="O704" i="1"/>
  <c r="M704" i="1"/>
  <c r="L704" i="1"/>
  <c r="K704" i="1"/>
  <c r="O576" i="1"/>
  <c r="M576" i="1"/>
  <c r="L576" i="1"/>
  <c r="K576" i="1"/>
  <c r="O489" i="1"/>
  <c r="M489" i="1"/>
  <c r="L489" i="1"/>
  <c r="K489" i="1"/>
  <c r="O422" i="1"/>
  <c r="M422" i="1"/>
  <c r="L422" i="1"/>
  <c r="K422" i="1"/>
  <c r="O406" i="1"/>
  <c r="M406" i="1"/>
  <c r="L406" i="1"/>
  <c r="K406" i="1"/>
  <c r="O254" i="1"/>
  <c r="M254" i="1"/>
  <c r="L254" i="1"/>
  <c r="K254" i="1"/>
  <c r="O242" i="1"/>
  <c r="M242" i="1"/>
  <c r="L242" i="1"/>
  <c r="K242" i="1"/>
  <c r="O229" i="1"/>
  <c r="M229" i="1"/>
  <c r="L229" i="1"/>
  <c r="K229" i="1"/>
  <c r="O227" i="1"/>
  <c r="M227" i="1"/>
  <c r="L227" i="1"/>
  <c r="K227" i="1"/>
  <c r="O127" i="1"/>
  <c r="M127" i="1"/>
  <c r="L127" i="1"/>
  <c r="K127" i="1"/>
  <c r="O49" i="1"/>
  <c r="M49" i="1"/>
  <c r="L49" i="1"/>
  <c r="K49" i="1"/>
  <c r="O28" i="1"/>
  <c r="M28" i="1"/>
  <c r="L28" i="1"/>
  <c r="K28" i="1"/>
  <c r="O20" i="1"/>
  <c r="M20" i="1"/>
  <c r="L20" i="1"/>
  <c r="K20" i="1"/>
  <c r="O881" i="1"/>
  <c r="M881" i="1"/>
  <c r="L881" i="1"/>
  <c r="K881" i="1"/>
  <c r="O880" i="1"/>
  <c r="M880" i="1"/>
  <c r="L880" i="1"/>
  <c r="K880" i="1"/>
  <c r="O718" i="1"/>
  <c r="M718" i="1"/>
  <c r="L718" i="1"/>
  <c r="K718" i="1"/>
  <c r="O459" i="1"/>
  <c r="M459" i="1"/>
  <c r="L459" i="1"/>
  <c r="K459" i="1"/>
  <c r="O908" i="1"/>
  <c r="M908" i="1"/>
  <c r="L908" i="1"/>
  <c r="K908" i="1"/>
  <c r="O674" i="1"/>
  <c r="M674" i="1"/>
  <c r="L674" i="1"/>
  <c r="K674" i="1"/>
  <c r="O572" i="1"/>
  <c r="M572" i="1"/>
  <c r="L572" i="1"/>
  <c r="K572" i="1"/>
  <c r="O551" i="1"/>
  <c r="M551" i="1"/>
  <c r="L551" i="1"/>
  <c r="K551" i="1"/>
  <c r="O535" i="1"/>
  <c r="M535" i="1"/>
  <c r="L535" i="1"/>
  <c r="K535" i="1"/>
  <c r="O447" i="1"/>
  <c r="M447" i="1"/>
  <c r="L447" i="1"/>
  <c r="K447" i="1"/>
  <c r="O430" i="1"/>
  <c r="M430" i="1"/>
  <c r="L430" i="1"/>
  <c r="K430" i="1"/>
  <c r="O420" i="1"/>
  <c r="M420" i="1"/>
  <c r="L420" i="1"/>
  <c r="K420" i="1"/>
  <c r="O372" i="1"/>
  <c r="M372" i="1"/>
  <c r="L372" i="1"/>
  <c r="K372" i="1"/>
  <c r="O324" i="1"/>
  <c r="M324" i="1"/>
  <c r="L324" i="1"/>
  <c r="K324" i="1"/>
  <c r="O296" i="1"/>
  <c r="M296" i="1"/>
  <c r="L296" i="1"/>
  <c r="K296" i="1"/>
  <c r="O213" i="1"/>
  <c r="M213" i="1"/>
  <c r="L213" i="1"/>
  <c r="K213" i="1"/>
  <c r="O46" i="1"/>
  <c r="M46" i="1"/>
  <c r="L46" i="1"/>
  <c r="K46" i="1"/>
  <c r="O878" i="1"/>
  <c r="M878" i="1"/>
  <c r="L878" i="1"/>
  <c r="K878" i="1"/>
  <c r="O879" i="1"/>
  <c r="M879" i="1"/>
  <c r="L879" i="1"/>
  <c r="K879" i="1"/>
  <c r="O877" i="1"/>
  <c r="M877" i="1"/>
  <c r="L877" i="1"/>
  <c r="K877" i="1"/>
  <c r="O854" i="1"/>
  <c r="M854" i="1"/>
  <c r="L854" i="1"/>
  <c r="K854" i="1"/>
  <c r="O801" i="1"/>
  <c r="M801" i="1"/>
  <c r="L801" i="1"/>
  <c r="K801" i="1"/>
  <c r="O712" i="1"/>
  <c r="M712" i="1"/>
  <c r="L712" i="1"/>
  <c r="K712" i="1"/>
  <c r="O619" i="1"/>
  <c r="M619" i="1"/>
  <c r="L619" i="1"/>
  <c r="K619" i="1"/>
  <c r="O616" i="1"/>
  <c r="M616" i="1"/>
  <c r="L616" i="1"/>
  <c r="K616" i="1"/>
  <c r="O611" i="1"/>
  <c r="M611" i="1"/>
  <c r="L611" i="1"/>
  <c r="K611" i="1"/>
  <c r="O602" i="1"/>
  <c r="M602" i="1"/>
  <c r="L602" i="1"/>
  <c r="K602" i="1"/>
  <c r="O601" i="1"/>
  <c r="M601" i="1"/>
  <c r="L601" i="1"/>
  <c r="K601" i="1"/>
  <c r="O596" i="1"/>
  <c r="M596" i="1"/>
  <c r="L596" i="1"/>
  <c r="K596" i="1"/>
  <c r="O583" i="1"/>
  <c r="M583" i="1"/>
  <c r="L583" i="1"/>
  <c r="K583" i="1"/>
  <c r="O537" i="1"/>
  <c r="M537" i="1"/>
  <c r="L537" i="1"/>
  <c r="K537" i="1"/>
  <c r="O536" i="1"/>
  <c r="M536" i="1"/>
  <c r="L536" i="1"/>
  <c r="K536" i="1"/>
  <c r="O520" i="1"/>
  <c r="M520" i="1"/>
  <c r="L520" i="1"/>
  <c r="K520" i="1"/>
  <c r="O508" i="1"/>
  <c r="M508" i="1"/>
  <c r="L508" i="1"/>
  <c r="K508" i="1"/>
  <c r="O507" i="1"/>
  <c r="M507" i="1"/>
  <c r="L507" i="1"/>
  <c r="K507" i="1"/>
  <c r="O482" i="1"/>
  <c r="M482" i="1"/>
  <c r="L482" i="1"/>
  <c r="K482" i="1"/>
  <c r="O458" i="1"/>
  <c r="M458" i="1"/>
  <c r="L458" i="1"/>
  <c r="K458" i="1"/>
  <c r="O450" i="1"/>
  <c r="M450" i="1"/>
  <c r="L450" i="1"/>
  <c r="K450" i="1"/>
  <c r="O448" i="1"/>
  <c r="L448" i="1"/>
  <c r="K448" i="1"/>
  <c r="O432" i="1"/>
  <c r="M432" i="1"/>
  <c r="L432" i="1"/>
  <c r="K432" i="1"/>
  <c r="O412" i="1"/>
  <c r="M412" i="1"/>
  <c r="L412" i="1"/>
  <c r="K412" i="1"/>
  <c r="O367" i="1"/>
  <c r="M367" i="1"/>
  <c r="L367" i="1"/>
  <c r="K367" i="1"/>
  <c r="O369" i="1"/>
  <c r="M369" i="1"/>
  <c r="L369" i="1"/>
  <c r="K369" i="1"/>
  <c r="O294" i="1"/>
  <c r="M294" i="1"/>
  <c r="L294" i="1"/>
  <c r="K294" i="1"/>
  <c r="O293" i="1"/>
  <c r="M293" i="1"/>
  <c r="L293" i="1"/>
  <c r="K293" i="1"/>
  <c r="O251" i="1"/>
  <c r="M251" i="1"/>
  <c r="L251" i="1"/>
  <c r="K251" i="1"/>
  <c r="O244" i="1"/>
  <c r="M244" i="1"/>
  <c r="L244" i="1"/>
  <c r="K244" i="1"/>
  <c r="O144" i="1"/>
  <c r="M144" i="1"/>
  <c r="L144" i="1"/>
  <c r="K144" i="1"/>
  <c r="O145" i="1"/>
  <c r="M145" i="1"/>
  <c r="L145" i="1"/>
  <c r="K145" i="1"/>
  <c r="O142" i="1"/>
  <c r="M142" i="1"/>
  <c r="L142" i="1"/>
  <c r="K142" i="1"/>
  <c r="O140" i="1"/>
  <c r="M140" i="1"/>
  <c r="L140" i="1"/>
  <c r="K140" i="1"/>
  <c r="O143" i="1"/>
  <c r="M143" i="1"/>
  <c r="L143" i="1"/>
  <c r="K143" i="1"/>
  <c r="O141" i="1"/>
  <c r="M141" i="1"/>
  <c r="L141" i="1"/>
  <c r="K141" i="1"/>
  <c r="O137" i="1"/>
  <c r="M137" i="1"/>
  <c r="L137" i="1"/>
  <c r="K137" i="1"/>
  <c r="O84" i="1"/>
  <c r="M84" i="1"/>
  <c r="L84" i="1"/>
  <c r="K84" i="1"/>
  <c r="O73" i="1"/>
  <c r="M73" i="1"/>
  <c r="L73" i="1"/>
  <c r="K73" i="1"/>
  <c r="O72" i="1"/>
  <c r="M72" i="1"/>
  <c r="L72" i="1"/>
  <c r="K72" i="1"/>
  <c r="O59" i="1"/>
  <c r="M59" i="1"/>
  <c r="L59" i="1"/>
  <c r="K59" i="1"/>
  <c r="O42" i="1"/>
  <c r="M42" i="1"/>
  <c r="L42" i="1"/>
  <c r="K42" i="1"/>
  <c r="O41" i="1"/>
  <c r="M41" i="1"/>
  <c r="L41" i="1"/>
  <c r="K41" i="1"/>
  <c r="O32" i="1"/>
  <c r="M32" i="1"/>
  <c r="L32" i="1"/>
  <c r="K32" i="1"/>
  <c r="O31" i="1"/>
  <c r="M31" i="1"/>
  <c r="L31" i="1"/>
  <c r="K31" i="1"/>
  <c r="O30" i="1"/>
  <c r="M30" i="1"/>
  <c r="L30" i="1"/>
  <c r="K30" i="1"/>
  <c r="O19" i="1"/>
  <c r="M19" i="1"/>
  <c r="L19" i="1"/>
  <c r="K19" i="1"/>
  <c r="AA438" i="1" l="1"/>
  <c r="AA30" i="1"/>
  <c r="AA39" i="1"/>
  <c r="AA96" i="1"/>
  <c r="AA144" i="1"/>
  <c r="AA254" i="1"/>
  <c r="AA324" i="1"/>
  <c r="AA409" i="1"/>
  <c r="AA435" i="1"/>
  <c r="AA499" i="1"/>
  <c r="AA536" i="1"/>
  <c r="AA583" i="1"/>
  <c r="AA669" i="1"/>
  <c r="AA718" i="1"/>
  <c r="AA878" i="1"/>
  <c r="AA908" i="1"/>
  <c r="AA458" i="1"/>
  <c r="AA759" i="1"/>
  <c r="AA780" i="1"/>
  <c r="AA437" i="1"/>
  <c r="AA31" i="1"/>
  <c r="AA41" i="1"/>
  <c r="AA119" i="1"/>
  <c r="AA145" i="1"/>
  <c r="AA258" i="1"/>
  <c r="AA333" i="1"/>
  <c r="AA412" i="1"/>
  <c r="AA436" i="1"/>
  <c r="AA507" i="1"/>
  <c r="AA537" i="1"/>
  <c r="AA596" i="1"/>
  <c r="AA674" i="1"/>
  <c r="AA781" i="1"/>
  <c r="AA879" i="1"/>
  <c r="AA576" i="1"/>
  <c r="AA760" i="1"/>
  <c r="AA826" i="1"/>
  <c r="AA20" i="1"/>
  <c r="AA32" i="1"/>
  <c r="AA42" i="1"/>
  <c r="AA127" i="1"/>
  <c r="AA285" i="1"/>
  <c r="AA367" i="1"/>
  <c r="AA420" i="1"/>
  <c r="AA446" i="1"/>
  <c r="AA508" i="1"/>
  <c r="AA551" i="1"/>
  <c r="AA601" i="1"/>
  <c r="AA692" i="1"/>
  <c r="AA783" i="1"/>
  <c r="AA880" i="1"/>
  <c r="AA294" i="1"/>
  <c r="AA616" i="1"/>
  <c r="AA761" i="1"/>
  <c r="AA827" i="1"/>
  <c r="AA33" i="1"/>
  <c r="AA46" i="1"/>
  <c r="AA137" i="1"/>
  <c r="AA227" i="1"/>
  <c r="AA368" i="1"/>
  <c r="AA422" i="1"/>
  <c r="AA449" i="1"/>
  <c r="AA520" i="1"/>
  <c r="AA566" i="1"/>
  <c r="AA602" i="1"/>
  <c r="AA704" i="1"/>
  <c r="AA801" i="1"/>
  <c r="AA881" i="1"/>
  <c r="AA432" i="1"/>
  <c r="AA676" i="1"/>
  <c r="AA762" i="1"/>
  <c r="AA846" i="1"/>
  <c r="AA34" i="1"/>
  <c r="AA49" i="1"/>
  <c r="AA140" i="1"/>
  <c r="AA229" i="1"/>
  <c r="AA369" i="1"/>
  <c r="AA430" i="1"/>
  <c r="AA451" i="1"/>
  <c r="AA522" i="1"/>
  <c r="AA568" i="1"/>
  <c r="AA608" i="1"/>
  <c r="AA705" i="1"/>
  <c r="AA823" i="1"/>
  <c r="AA882" i="1"/>
  <c r="AA445" i="1"/>
  <c r="AA691" i="1"/>
  <c r="AA763" i="1"/>
  <c r="AA847" i="1"/>
  <c r="AA19" i="1"/>
  <c r="AA36" i="1"/>
  <c r="AA72" i="1"/>
  <c r="AA141" i="1"/>
  <c r="AA242" i="1"/>
  <c r="AA312" i="1"/>
  <c r="AA370" i="1"/>
  <c r="AA431" i="1"/>
  <c r="AA459" i="1"/>
  <c r="AA524" i="1"/>
  <c r="AA572" i="1"/>
  <c r="AA611" i="1"/>
  <c r="AA711" i="1"/>
  <c r="AA854" i="1"/>
  <c r="AA883" i="1"/>
  <c r="AA447" i="1"/>
  <c r="AA723" i="1"/>
  <c r="AA764" i="1"/>
  <c r="AA848" i="1"/>
  <c r="AA372" i="1"/>
  <c r="AA25" i="1"/>
  <c r="AA37" i="1"/>
  <c r="AA73" i="1"/>
  <c r="AA142" i="1"/>
  <c r="AA244" i="1"/>
  <c r="AA317" i="1"/>
  <c r="AA386" i="1"/>
  <c r="AA433" i="1"/>
  <c r="AA482" i="1"/>
  <c r="AA527" i="1"/>
  <c r="AA578" i="1"/>
  <c r="AA619" i="1"/>
  <c r="AA712" i="1"/>
  <c r="AA864" i="1"/>
  <c r="AA888" i="1"/>
  <c r="AA724" i="1"/>
  <c r="AA776" i="1"/>
  <c r="AA28" i="1"/>
  <c r="AA38" i="1"/>
  <c r="AA84" i="1"/>
  <c r="AA143" i="1"/>
  <c r="AA251" i="1"/>
  <c r="AA318" i="1"/>
  <c r="AA406" i="1"/>
  <c r="AA434" i="1"/>
  <c r="AA489" i="1"/>
  <c r="AA535" i="1"/>
  <c r="AA581" i="1"/>
  <c r="AA668" i="1"/>
  <c r="AA713" i="1"/>
  <c r="AA877" i="1"/>
  <c r="AA890" i="1"/>
  <c r="AA725" i="1"/>
  <c r="AA777" i="1"/>
  <c r="G13" i="27"/>
  <c r="E13" i="27"/>
  <c r="I16" i="27"/>
  <c r="I15" i="27"/>
  <c r="I14" i="27"/>
  <c r="D2" i="7"/>
  <c r="F5" i="23"/>
  <c r="H5" i="24"/>
  <c r="J5" i="24" s="1"/>
  <c r="I13" i="27" l="1"/>
  <c r="J11" i="17"/>
  <c r="I11" i="17"/>
  <c r="H11" i="17"/>
  <c r="J10" i="17"/>
  <c r="I10" i="17"/>
  <c r="H10" i="17"/>
  <c r="J9" i="17"/>
  <c r="I9" i="17"/>
  <c r="H9" i="17"/>
  <c r="J8" i="17"/>
  <c r="I8" i="17"/>
  <c r="H8" i="17"/>
  <c r="J7" i="17"/>
  <c r="I7" i="17"/>
  <c r="H7" i="17"/>
  <c r="J6" i="17"/>
  <c r="I6" i="17"/>
  <c r="H6" i="17"/>
  <c r="J5" i="17"/>
  <c r="I5" i="17"/>
  <c r="H5" i="17"/>
  <c r="A7" i="21" l="1"/>
  <c r="N7" i="21" s="1"/>
  <c r="A6" i="21"/>
  <c r="N6" i="21" s="1"/>
  <c r="A5" i="21"/>
  <c r="N5" i="21" s="1"/>
  <c r="A11" i="23"/>
  <c r="A10" i="23"/>
  <c r="A9" i="23"/>
  <c r="A8" i="23"/>
  <c r="A7" i="23"/>
  <c r="A6" i="23"/>
  <c r="A5" i="23"/>
  <c r="A9" i="17"/>
  <c r="A8" i="17"/>
  <c r="A7" i="17"/>
  <c r="A6" i="17"/>
  <c r="A5" i="17"/>
  <c r="A11" i="25"/>
  <c r="H11" i="25" s="1"/>
  <c r="H11" i="27" s="1"/>
  <c r="A10" i="25"/>
  <c r="H10" i="25" s="1"/>
  <c r="H10" i="27" s="1"/>
  <c r="A9" i="25"/>
  <c r="H9" i="25" s="1"/>
  <c r="H9" i="27" s="1"/>
  <c r="A8" i="25"/>
  <c r="H8" i="25" s="1"/>
  <c r="H8" i="27" s="1"/>
  <c r="A7" i="25"/>
  <c r="H7" i="25" s="1"/>
  <c r="H7" i="27" s="1"/>
  <c r="A6" i="25"/>
  <c r="H6" i="25" s="1"/>
  <c r="H6" i="27" s="1"/>
  <c r="A5" i="25"/>
  <c r="A11" i="24"/>
  <c r="A10" i="24"/>
  <c r="A9" i="24"/>
  <c r="A8" i="24"/>
  <c r="A7" i="24"/>
  <c r="A6" i="24"/>
  <c r="A5" i="24"/>
  <c r="A11" i="22"/>
  <c r="A10" i="22"/>
  <c r="A9" i="22"/>
  <c r="A8" i="22"/>
  <c r="A7" i="22"/>
  <c r="A6" i="22"/>
  <c r="A5" i="22"/>
  <c r="A11" i="20"/>
  <c r="H11" i="20" s="1"/>
  <c r="D11" i="27" s="1"/>
  <c r="A10" i="20"/>
  <c r="A9" i="20"/>
  <c r="A8" i="20"/>
  <c r="H8" i="20" s="1"/>
  <c r="D8" i="27" s="1"/>
  <c r="A7" i="20"/>
  <c r="H7" i="20" s="1"/>
  <c r="D7" i="27" s="1"/>
  <c r="A6" i="20"/>
  <c r="H6" i="20" s="1"/>
  <c r="D6" i="27" s="1"/>
  <c r="A5" i="20"/>
  <c r="J9" i="24"/>
  <c r="J8" i="24"/>
  <c r="D5" i="22"/>
  <c r="F5" i="22" s="1"/>
  <c r="H5" i="22" s="1"/>
  <c r="D11" i="22"/>
  <c r="F11" i="22" s="1"/>
  <c r="H11" i="22" s="1"/>
  <c r="D8" i="22"/>
  <c r="F8" i="22" s="1"/>
  <c r="H8" i="22" s="1"/>
  <c r="F7" i="22"/>
  <c r="H7" i="22" s="1"/>
  <c r="F7" i="21"/>
  <c r="L7" i="21" s="1"/>
  <c r="F6" i="21"/>
  <c r="L6" i="21" s="1"/>
  <c r="F5" i="21"/>
  <c r="L5" i="21" s="1"/>
  <c r="N11" i="23"/>
  <c r="H11" i="23"/>
  <c r="J11" i="23" s="1"/>
  <c r="N10" i="23"/>
  <c r="H10" i="23"/>
  <c r="J10" i="23" s="1"/>
  <c r="N9" i="23"/>
  <c r="H9" i="23"/>
  <c r="J9" i="23" s="1"/>
  <c r="N8" i="23"/>
  <c r="H8" i="23"/>
  <c r="J8" i="23" s="1"/>
  <c r="N7" i="23"/>
  <c r="H7" i="23"/>
  <c r="J7" i="23" s="1"/>
  <c r="N6" i="23"/>
  <c r="H6" i="23"/>
  <c r="J6" i="23" s="1"/>
  <c r="H5" i="23"/>
  <c r="J5" i="23" s="1"/>
  <c r="N5" i="23"/>
  <c r="K232" i="15"/>
  <c r="K233" i="15"/>
  <c r="G12" i="12"/>
  <c r="P9" i="23" l="1"/>
  <c r="E9" i="27" s="1"/>
  <c r="P11" i="23"/>
  <c r="E11" i="27" s="1"/>
  <c r="P10" i="23"/>
  <c r="E10" i="27" s="1"/>
  <c r="L9" i="24"/>
  <c r="G9" i="27" s="1"/>
  <c r="J11" i="22"/>
  <c r="F11" i="27" s="1"/>
  <c r="J10" i="22"/>
  <c r="F10" i="27" s="1"/>
  <c r="L8" i="24"/>
  <c r="G8" i="27" s="1"/>
  <c r="J8" i="22"/>
  <c r="F8" i="27" s="1"/>
  <c r="P8" i="23"/>
  <c r="E8" i="27" s="1"/>
  <c r="L7" i="24"/>
  <c r="G7" i="27" s="1"/>
  <c r="J7" i="22"/>
  <c r="F7" i="27" s="1"/>
  <c r="P7" i="23"/>
  <c r="E7" i="27" s="1"/>
  <c r="J6" i="24"/>
  <c r="L6" i="24" s="1"/>
  <c r="G6" i="27" s="1"/>
  <c r="J6" i="22"/>
  <c r="F6" i="27" s="1"/>
  <c r="P6" i="23"/>
  <c r="E6" i="27" s="1"/>
  <c r="P5" i="23"/>
  <c r="E5" i="27" s="1"/>
  <c r="L11" i="24"/>
  <c r="G11" i="27" s="1"/>
  <c r="J9" i="22"/>
  <c r="F9" i="27" s="1"/>
  <c r="H9" i="20"/>
  <c r="D9" i="27" s="1"/>
  <c r="J5" i="22"/>
  <c r="L5" i="24"/>
  <c r="H10" i="20"/>
  <c r="D10" i="27" s="1"/>
  <c r="L10" i="24"/>
  <c r="G10" i="27" s="1"/>
  <c r="H5" i="25"/>
  <c r="H5" i="20"/>
  <c r="N2" i="19"/>
  <c r="N3" i="19"/>
  <c r="N4" i="19"/>
  <c r="N25" i="19"/>
  <c r="N26" i="19"/>
  <c r="N27" i="19"/>
  <c r="N30" i="19"/>
  <c r="N31" i="19"/>
  <c r="N32" i="19"/>
  <c r="N5" i="19"/>
  <c r="N7" i="19"/>
  <c r="N9" i="19"/>
  <c r="Y69" i="1"/>
  <c r="Y299" i="1"/>
  <c r="Y327" i="1"/>
  <c r="Y376" i="1"/>
  <c r="Y382" i="1"/>
  <c r="Y383" i="1"/>
  <c r="Y384" i="1"/>
  <c r="Y585" i="1"/>
  <c r="Y614" i="1"/>
  <c r="Y739" i="1"/>
  <c r="Y740" i="1"/>
  <c r="Y743" i="1"/>
  <c r="Y788" i="1"/>
  <c r="Y789" i="1"/>
  <c r="Y902" i="1"/>
  <c r="Y4" i="1"/>
  <c r="Y8" i="1"/>
  <c r="Y9" i="1"/>
  <c r="Y10" i="1"/>
  <c r="Y11" i="1"/>
  <c r="Y13" i="1"/>
  <c r="Y14" i="1"/>
  <c r="Y15" i="1"/>
  <c r="Y17" i="1"/>
  <c r="Y18" i="1"/>
  <c r="Y22" i="1"/>
  <c r="Y23" i="1"/>
  <c r="Y27" i="1"/>
  <c r="Y44" i="1"/>
  <c r="Y51" i="1"/>
  <c r="Y52" i="1"/>
  <c r="Y53" i="1"/>
  <c r="Y61" i="1"/>
  <c r="Y76" i="1"/>
  <c r="Y77" i="1"/>
  <c r="Y78" i="1"/>
  <c r="Y82" i="1"/>
  <c r="Y88" i="1"/>
  <c r="Y89" i="1"/>
  <c r="Y94" i="1"/>
  <c r="Y98" i="1"/>
  <c r="Y100" i="1"/>
  <c r="Y106" i="1"/>
  <c r="Y110" i="1"/>
  <c r="Y112" i="1"/>
  <c r="Y125" i="1"/>
  <c r="Y129" i="1"/>
  <c r="Y132" i="1"/>
  <c r="Y133" i="1"/>
  <c r="Y134" i="1"/>
  <c r="Y147" i="1"/>
  <c r="Y152" i="1"/>
  <c r="Y153" i="1"/>
  <c r="Y154" i="1"/>
  <c r="Y158" i="1"/>
  <c r="Y163" i="1"/>
  <c r="Y164" i="1"/>
  <c r="Y167" i="1"/>
  <c r="Y168" i="1"/>
  <c r="Y176" i="1"/>
  <c r="Y177" i="1"/>
  <c r="Y180" i="1"/>
  <c r="Y184" i="1"/>
  <c r="Y188" i="1"/>
  <c r="Y197" i="1"/>
  <c r="Y203" i="1"/>
  <c r="Y206" i="1"/>
  <c r="Y207" i="1"/>
  <c r="Y210" i="1"/>
  <c r="Y215" i="1"/>
  <c r="Y224" i="1"/>
  <c r="Y225" i="1"/>
  <c r="Y226" i="1"/>
  <c r="Y233" i="1"/>
  <c r="Y238" i="1"/>
  <c r="Y239" i="1"/>
  <c r="Y250" i="1"/>
  <c r="Y257" i="1"/>
  <c r="Y260" i="1"/>
  <c r="Y261" i="1"/>
  <c r="Y264" i="1"/>
  <c r="Y272" i="1"/>
  <c r="Y273" i="1"/>
  <c r="Y279" i="1"/>
  <c r="Y288" i="1"/>
  <c r="Y290" i="1"/>
  <c r="Y302" i="1"/>
  <c r="Y306" i="1"/>
  <c r="Y307" i="1"/>
  <c r="Y308" i="1"/>
  <c r="Y320" i="1"/>
  <c r="Y321" i="1"/>
  <c r="Y322" i="1"/>
  <c r="Y329" i="1"/>
  <c r="Y337" i="1"/>
  <c r="Y339" i="1"/>
  <c r="Y345" i="1"/>
  <c r="Y346" i="1"/>
  <c r="Y356" i="1"/>
  <c r="Y366" i="1"/>
  <c r="Y377" i="1"/>
  <c r="Y379" i="1"/>
  <c r="Y381" i="1"/>
  <c r="Y399" i="1"/>
  <c r="Y400" i="1"/>
  <c r="Y401" i="1"/>
  <c r="Y403" i="1"/>
  <c r="Y404" i="1"/>
  <c r="Y416" i="1"/>
  <c r="Y417" i="1"/>
  <c r="Y427" i="1"/>
  <c r="Y441" i="1"/>
  <c r="Y443" i="1"/>
  <c r="Y462" i="1"/>
  <c r="Y464" i="1"/>
  <c r="Y466" i="1"/>
  <c r="Y467" i="1"/>
  <c r="Y473" i="1"/>
  <c r="Y474" i="1"/>
  <c r="Y481" i="1"/>
  <c r="Y488" i="1"/>
  <c r="Y492" i="1"/>
  <c r="Y497" i="1"/>
  <c r="Y501" i="1"/>
  <c r="Y531" i="1"/>
  <c r="Y546" i="1"/>
  <c r="Y547" i="1"/>
  <c r="Y548" i="1"/>
  <c r="Y549" i="1"/>
  <c r="Y550" i="1"/>
  <c r="Y557" i="1"/>
  <c r="Y559" i="1"/>
  <c r="Y560" i="1"/>
  <c r="Y564" i="1"/>
  <c r="Y591" i="1"/>
  <c r="Y592" i="1"/>
  <c r="Y593" i="1"/>
  <c r="Y598" i="1"/>
  <c r="Y599" i="1"/>
  <c r="Y600" i="1"/>
  <c r="Y613" i="1"/>
  <c r="Y624" i="1"/>
  <c r="Y625" i="1"/>
  <c r="Y629" i="1"/>
  <c r="Y634" i="1"/>
  <c r="Y636" i="1"/>
  <c r="Y639" i="1"/>
  <c r="Y645" i="1"/>
  <c r="Y648" i="1"/>
  <c r="Y651" i="1"/>
  <c r="Y652" i="1"/>
  <c r="Y653" i="1"/>
  <c r="Y661" i="1"/>
  <c r="Y662" i="1"/>
  <c r="Y672" i="1"/>
  <c r="Y684" i="1"/>
  <c r="Y688" i="1"/>
  <c r="Y694" i="1"/>
  <c r="Y696" i="1"/>
  <c r="Y721" i="1"/>
  <c r="Y726" i="1"/>
  <c r="Y727" i="1"/>
  <c r="Y728" i="1"/>
  <c r="Y742" i="1"/>
  <c r="Y747" i="1"/>
  <c r="Y756" i="1"/>
  <c r="Y766" i="1"/>
  <c r="Y767" i="1"/>
  <c r="Y768" i="1"/>
  <c r="Y779" i="1"/>
  <c r="Y785" i="1"/>
  <c r="Y787" i="1"/>
  <c r="Y793" i="1"/>
  <c r="Y809" i="1"/>
  <c r="Y812" i="1"/>
  <c r="Y813" i="1"/>
  <c r="Y821" i="1"/>
  <c r="Y830" i="1"/>
  <c r="Y832" i="1"/>
  <c r="Y833" i="1"/>
  <c r="Y836" i="1"/>
  <c r="Y837" i="1"/>
  <c r="Y839" i="1"/>
  <c r="Y840" i="1"/>
  <c r="Y842" i="1"/>
  <c r="Y844" i="1"/>
  <c r="Y845" i="1"/>
  <c r="Y851" i="1"/>
  <c r="Y859" i="1"/>
  <c r="Y860" i="1"/>
  <c r="Y871" i="1"/>
  <c r="Y876" i="1"/>
  <c r="Y884" i="1"/>
  <c r="Y895" i="1"/>
  <c r="Y896" i="1"/>
  <c r="Y897" i="1"/>
  <c r="Y899" i="1"/>
  <c r="Y905" i="1"/>
  <c r="Y910" i="1"/>
  <c r="Y911" i="1"/>
  <c r="Y2" i="1"/>
  <c r="Y378" i="1"/>
  <c r="Y460" i="1"/>
  <c r="Y532" i="1"/>
  <c r="Y907" i="1"/>
  <c r="Y3" i="1"/>
  <c r="Y5" i="1"/>
  <c r="Y6" i="1"/>
  <c r="Y7" i="1"/>
  <c r="Y12" i="1"/>
  <c r="Y16" i="1"/>
  <c r="Y24" i="1"/>
  <c r="Y26" i="1"/>
  <c r="Y35" i="1"/>
  <c r="Y40" i="1"/>
  <c r="Y43" i="1"/>
  <c r="Y45" i="1"/>
  <c r="Y50" i="1"/>
  <c r="Y55" i="1"/>
  <c r="Y60" i="1"/>
  <c r="Y64" i="1"/>
  <c r="Y67" i="1"/>
  <c r="Y70" i="1"/>
  <c r="Y71" i="1"/>
  <c r="Y75" i="1"/>
  <c r="Y79" i="1"/>
  <c r="Y81" i="1"/>
  <c r="Y87" i="1"/>
  <c r="Y92" i="1"/>
  <c r="Y93" i="1"/>
  <c r="Y95" i="1"/>
  <c r="Y97" i="1"/>
  <c r="Y99" i="1"/>
  <c r="Y102" i="1"/>
  <c r="Y103" i="1"/>
  <c r="Y105" i="1"/>
  <c r="Y108" i="1"/>
  <c r="Y109" i="1"/>
  <c r="Y111" i="1"/>
  <c r="Y113" i="1"/>
  <c r="Y114" i="1"/>
  <c r="Y115" i="1"/>
  <c r="Y116" i="1"/>
  <c r="Y117" i="1"/>
  <c r="Y120" i="1"/>
  <c r="Y121" i="1"/>
  <c r="Y122" i="1"/>
  <c r="Y123" i="1"/>
  <c r="Y124" i="1"/>
  <c r="Y128" i="1"/>
  <c r="Y130" i="1"/>
  <c r="Y131" i="1"/>
  <c r="Y136" i="1"/>
  <c r="Y146" i="1"/>
  <c r="Y148" i="1"/>
  <c r="Y150" i="1"/>
  <c r="Y151" i="1"/>
  <c r="Y156" i="1"/>
  <c r="Y157" i="1"/>
  <c r="Y159" i="1"/>
  <c r="Y161" i="1"/>
  <c r="Y162" i="1"/>
  <c r="Y166" i="1"/>
  <c r="Y175" i="1"/>
  <c r="Y178" i="1"/>
  <c r="Y181" i="1"/>
  <c r="Y182" i="1"/>
  <c r="Y183" i="1"/>
  <c r="Y185" i="1"/>
  <c r="Y186" i="1"/>
  <c r="Y187" i="1"/>
  <c r="Y189" i="1"/>
  <c r="Y190" i="1"/>
  <c r="Y191" i="1"/>
  <c r="Y192" i="1"/>
  <c r="Y193" i="1"/>
  <c r="Y194" i="1"/>
  <c r="Y195" i="1"/>
  <c r="Y199" i="1"/>
  <c r="Y201" i="1"/>
  <c r="Y202" i="1"/>
  <c r="Y204" i="1"/>
  <c r="Y205" i="1"/>
  <c r="Y208" i="1"/>
  <c r="Y209" i="1"/>
  <c r="Y212" i="1"/>
  <c r="Y214" i="1"/>
  <c r="Y216" i="1"/>
  <c r="Y220" i="1"/>
  <c r="Y222" i="1"/>
  <c r="Y223" i="1"/>
  <c r="Y232" i="1"/>
  <c r="Y235" i="1"/>
  <c r="Y237" i="1"/>
  <c r="Y240" i="1"/>
  <c r="Y241" i="1"/>
  <c r="Y243" i="1"/>
  <c r="Y245" i="1"/>
  <c r="Y248" i="1"/>
  <c r="Y249" i="1"/>
  <c r="Y252" i="1"/>
  <c r="Y253" i="1"/>
  <c r="Y255" i="1"/>
  <c r="Y256" i="1"/>
  <c r="Y259" i="1"/>
  <c r="Y262" i="1"/>
  <c r="Y263" i="1"/>
  <c r="Y265" i="1"/>
  <c r="Y270" i="1"/>
  <c r="Y271" i="1"/>
  <c r="Y275" i="1"/>
  <c r="Y276" i="1"/>
  <c r="Y278" i="1"/>
  <c r="Y280" i="1"/>
  <c r="Y281" i="1"/>
  <c r="Y282" i="1"/>
  <c r="Y283" i="1"/>
  <c r="Y284" i="1"/>
  <c r="Y286" i="1"/>
  <c r="Y287" i="1"/>
  <c r="Y289" i="1"/>
  <c r="Y297" i="1"/>
  <c r="Y300" i="1"/>
  <c r="Y301" i="1"/>
  <c r="Y304" i="1"/>
  <c r="Y305" i="1"/>
  <c r="Y309" i="1"/>
  <c r="Y310" i="1"/>
  <c r="Y311" i="1"/>
  <c r="Y314" i="1"/>
  <c r="Y319" i="1"/>
  <c r="Y323" i="1"/>
  <c r="Y328" i="1"/>
  <c r="Y330" i="1"/>
  <c r="Y331" i="1"/>
  <c r="Y332" i="1"/>
  <c r="Y334" i="1"/>
  <c r="Y335" i="1"/>
  <c r="Y336" i="1"/>
  <c r="Y338" i="1"/>
  <c r="Y344" i="1"/>
  <c r="Y349" i="1"/>
  <c r="Y350" i="1"/>
  <c r="Y351" i="1"/>
  <c r="Y352" i="1"/>
  <c r="Y353" i="1"/>
  <c r="Y354" i="1"/>
  <c r="Y355" i="1"/>
  <c r="Y365" i="1"/>
  <c r="Y371" i="1"/>
  <c r="Y375" i="1"/>
  <c r="Y380" i="1"/>
  <c r="Y387" i="1"/>
  <c r="Y390" i="1"/>
  <c r="Y394" i="1"/>
  <c r="Y395" i="1"/>
  <c r="Y396" i="1"/>
  <c r="Y398" i="1"/>
  <c r="Y402" i="1"/>
  <c r="Y407" i="1"/>
  <c r="Y408" i="1"/>
  <c r="Y410" i="1"/>
  <c r="Y413" i="1"/>
  <c r="Y414" i="1"/>
  <c r="Y415" i="1"/>
  <c r="Y418" i="1"/>
  <c r="Y419" i="1"/>
  <c r="Y421" i="1"/>
  <c r="Y423" i="1"/>
  <c r="Y425" i="1"/>
  <c r="Y426" i="1"/>
  <c r="Y428" i="1"/>
  <c r="Y439" i="1"/>
  <c r="Y440" i="1"/>
  <c r="Y442" i="1"/>
  <c r="Y452" i="1"/>
  <c r="Y455" i="1"/>
  <c r="Y457" i="1"/>
  <c r="Y463" i="1"/>
  <c r="Y469" i="1"/>
  <c r="Y470" i="1"/>
  <c r="Y471" i="1"/>
  <c r="Y472" i="1"/>
  <c r="Y475" i="1"/>
  <c r="Y477" i="1"/>
  <c r="Y478" i="1"/>
  <c r="Y479" i="1"/>
  <c r="Y480" i="1"/>
  <c r="Y483" i="1"/>
  <c r="Y484" i="1"/>
  <c r="Y485" i="1"/>
  <c r="Y486" i="1"/>
  <c r="Y487" i="1"/>
  <c r="Y491" i="1"/>
  <c r="Y493" i="1"/>
  <c r="Y494" i="1"/>
  <c r="Y495" i="1"/>
  <c r="Y496" i="1"/>
  <c r="Y498" i="1"/>
  <c r="Y500" i="1"/>
  <c r="Y504" i="1"/>
  <c r="Y505" i="1"/>
  <c r="Y506" i="1"/>
  <c r="Y509" i="1"/>
  <c r="Y510" i="1"/>
  <c r="Y511" i="1"/>
  <c r="Y512" i="1"/>
  <c r="Y513" i="1"/>
  <c r="Y514" i="1"/>
  <c r="Y516" i="1"/>
  <c r="Y518" i="1"/>
  <c r="Y519" i="1"/>
  <c r="Y523" i="1"/>
  <c r="Y525" i="1"/>
  <c r="Y526" i="1"/>
  <c r="Y530" i="1"/>
  <c r="Y534" i="1"/>
  <c r="Y538" i="1"/>
  <c r="Y540" i="1"/>
  <c r="Y541" i="1"/>
  <c r="Y543" i="1"/>
  <c r="Y544" i="1"/>
  <c r="Y552" i="1"/>
  <c r="Y554" i="1"/>
  <c r="Y555" i="1"/>
  <c r="Y556" i="1"/>
  <c r="Y558" i="1"/>
  <c r="Y562" i="1"/>
  <c r="Y565" i="1"/>
  <c r="Y569" i="1"/>
  <c r="Y570" i="1"/>
  <c r="Y574" i="1"/>
  <c r="Y584" i="1"/>
  <c r="Y587" i="1"/>
  <c r="Y588" i="1"/>
  <c r="Y590" i="1"/>
  <c r="Y594" i="1"/>
  <c r="Y597" i="1"/>
  <c r="Y606" i="1"/>
  <c r="Y607" i="1"/>
  <c r="Y612" i="1"/>
  <c r="Y615" i="1"/>
  <c r="Y622" i="1"/>
  <c r="Y623" i="1"/>
  <c r="Y626" i="1"/>
  <c r="Y628" i="1"/>
  <c r="Y631" i="1"/>
  <c r="Y632" i="1"/>
  <c r="Y633" i="1"/>
  <c r="Y635" i="1"/>
  <c r="Y637" i="1"/>
  <c r="Y638" i="1"/>
  <c r="Y640" i="1"/>
  <c r="Y641" i="1"/>
  <c r="Y642" i="1"/>
  <c r="Y643" i="1"/>
  <c r="Y644" i="1"/>
  <c r="Y646" i="1"/>
  <c r="Y647" i="1"/>
  <c r="Y650" i="1"/>
  <c r="Y654" i="1"/>
  <c r="Y656" i="1"/>
  <c r="Y657" i="1"/>
  <c r="Y658" i="1"/>
  <c r="Y664" i="1"/>
  <c r="Y666" i="1"/>
  <c r="Y670" i="1"/>
  <c r="Y671" i="1"/>
  <c r="Y673" i="1"/>
  <c r="Y677" i="1"/>
  <c r="Y678" i="1"/>
  <c r="Y679" i="1"/>
  <c r="Y681" i="1"/>
  <c r="Y683" i="1"/>
  <c r="Y685" i="1"/>
  <c r="Y687" i="1"/>
  <c r="Y690" i="1"/>
  <c r="Y693" i="1"/>
  <c r="Y695" i="1"/>
  <c r="Y697" i="1"/>
  <c r="Y699" i="1"/>
  <c r="Y700" i="1"/>
  <c r="Y702" i="1"/>
  <c r="Y709" i="1"/>
  <c r="Y710" i="1"/>
  <c r="Y715" i="1"/>
  <c r="Y717" i="1"/>
  <c r="Y719" i="1"/>
  <c r="Y720" i="1"/>
  <c r="Y729" i="1"/>
  <c r="Y730" i="1"/>
  <c r="Y731" i="1"/>
  <c r="Y732" i="1"/>
  <c r="Y736" i="1"/>
  <c r="Y738" i="1"/>
  <c r="Y741" i="1"/>
  <c r="Y744" i="1"/>
  <c r="Y745" i="1"/>
  <c r="Y746" i="1"/>
  <c r="Y748" i="1"/>
  <c r="Y749" i="1"/>
  <c r="Y750" i="1"/>
  <c r="Y753" i="1"/>
  <c r="Y755" i="1"/>
  <c r="Y757" i="1"/>
  <c r="Y765" i="1"/>
  <c r="Y771" i="1"/>
  <c r="Y773" i="1"/>
  <c r="Y774" i="1"/>
  <c r="Y775" i="1"/>
  <c r="Y778" i="1"/>
  <c r="Y782" i="1"/>
  <c r="Y784" i="1"/>
  <c r="Y786" i="1"/>
  <c r="Y791" i="1"/>
  <c r="Y792" i="1"/>
  <c r="Y794" i="1"/>
  <c r="Y795" i="1"/>
  <c r="Y796" i="1"/>
  <c r="Y797" i="1"/>
  <c r="Y799" i="1"/>
  <c r="Y802" i="1"/>
  <c r="Y803" i="1"/>
  <c r="Y804" i="1"/>
  <c r="Y805" i="1"/>
  <c r="Y807" i="1"/>
  <c r="Y808" i="1"/>
  <c r="Y810" i="1"/>
  <c r="Y814" i="1"/>
  <c r="Y815" i="1"/>
  <c r="Y816" i="1"/>
  <c r="Y817" i="1"/>
  <c r="Y818" i="1"/>
  <c r="Y819" i="1"/>
  <c r="Y820" i="1"/>
  <c r="Y824" i="1"/>
  <c r="Y825" i="1"/>
  <c r="Y828" i="1"/>
  <c r="Y829" i="1"/>
  <c r="Y831" i="1"/>
  <c r="Y834" i="1"/>
  <c r="Y835" i="1"/>
  <c r="Y838" i="1"/>
  <c r="Y841" i="1"/>
  <c r="Y843" i="1"/>
  <c r="Y849" i="1"/>
  <c r="Y850" i="1"/>
  <c r="Y858" i="1"/>
  <c r="Y862" i="1"/>
  <c r="Y865" i="1"/>
  <c r="Y866" i="1"/>
  <c r="Y867" i="1"/>
  <c r="Y868" i="1"/>
  <c r="Y870" i="1"/>
  <c r="Y872" i="1"/>
  <c r="Y873" i="1"/>
  <c r="Y874" i="1"/>
  <c r="Y875" i="1"/>
  <c r="Y885" i="1"/>
  <c r="Y886" i="1"/>
  <c r="Y887" i="1"/>
  <c r="Y889" i="1"/>
  <c r="Y891" i="1"/>
  <c r="Y892" i="1"/>
  <c r="Y893" i="1"/>
  <c r="Y894" i="1"/>
  <c r="Y898" i="1"/>
  <c r="Y901" i="1"/>
  <c r="Y904" i="1"/>
  <c r="Y906" i="1"/>
  <c r="Y909" i="1"/>
  <c r="Y63" i="1"/>
  <c r="Y83" i="1"/>
  <c r="Y107" i="1"/>
  <c r="Y171" i="1"/>
  <c r="Y298" i="1"/>
  <c r="Y515" i="1"/>
  <c r="Y655" i="1"/>
  <c r="Y758" i="1"/>
  <c r="Y770" i="1"/>
  <c r="Y29" i="1"/>
  <c r="Y48" i="1"/>
  <c r="Y85" i="1"/>
  <c r="Y90" i="1"/>
  <c r="Y101" i="1"/>
  <c r="Y118" i="1"/>
  <c r="Y179" i="1"/>
  <c r="Y385" i="1"/>
  <c r="Y465" i="1"/>
  <c r="Y561" i="1"/>
  <c r="Y698" i="1"/>
  <c r="Y752" i="1"/>
  <c r="Y798" i="1"/>
  <c r="Y806" i="1"/>
  <c r="K2" i="1"/>
  <c r="I11" i="27" l="1"/>
  <c r="I10" i="27"/>
  <c r="I9" i="27"/>
  <c r="I7" i="27"/>
  <c r="I6" i="27"/>
  <c r="D5" i="27"/>
  <c r="G5" i="27"/>
  <c r="H5" i="27"/>
  <c r="F5" i="27"/>
  <c r="M139" i="1"/>
  <c r="S1" i="1"/>
  <c r="T911" i="1"/>
  <c r="O853" i="1"/>
  <c r="M853" i="1"/>
  <c r="L853" i="1"/>
  <c r="K853" i="1"/>
  <c r="O852" i="1"/>
  <c r="M852" i="1"/>
  <c r="L852" i="1"/>
  <c r="K852" i="1"/>
  <c r="O682" i="1"/>
  <c r="M682" i="1"/>
  <c r="L682" i="1"/>
  <c r="K682" i="1"/>
  <c r="O667" i="1"/>
  <c r="M667" i="1"/>
  <c r="L667" i="1"/>
  <c r="K667" i="1"/>
  <c r="O620" i="1"/>
  <c r="M620" i="1"/>
  <c r="L620" i="1"/>
  <c r="K620" i="1"/>
  <c r="O605" i="1"/>
  <c r="M605" i="1"/>
  <c r="L605" i="1"/>
  <c r="K605" i="1"/>
  <c r="O603" i="1"/>
  <c r="M603" i="1"/>
  <c r="L603" i="1"/>
  <c r="K603" i="1"/>
  <c r="O580" i="1"/>
  <c r="M580" i="1"/>
  <c r="L580" i="1"/>
  <c r="K580" i="1"/>
  <c r="O533" i="1"/>
  <c r="M533" i="1"/>
  <c r="L533" i="1"/>
  <c r="K533" i="1"/>
  <c r="O528" i="1"/>
  <c r="M528" i="1"/>
  <c r="L528" i="1"/>
  <c r="K528" i="1"/>
  <c r="O453" i="1"/>
  <c r="M453" i="1"/>
  <c r="L453" i="1"/>
  <c r="K453" i="1"/>
  <c r="O348" i="1"/>
  <c r="M348" i="1"/>
  <c r="L348" i="1"/>
  <c r="K348" i="1"/>
  <c r="O315" i="1"/>
  <c r="M315" i="1"/>
  <c r="L315" i="1"/>
  <c r="K315" i="1"/>
  <c r="O291" i="1"/>
  <c r="M291" i="1"/>
  <c r="L291" i="1"/>
  <c r="K291" i="1"/>
  <c r="O236" i="1"/>
  <c r="M236" i="1"/>
  <c r="L236" i="1"/>
  <c r="K236" i="1"/>
  <c r="O234" i="1"/>
  <c r="M234" i="1"/>
  <c r="L234" i="1"/>
  <c r="K234" i="1"/>
  <c r="O230" i="1"/>
  <c r="M230" i="1"/>
  <c r="L230" i="1"/>
  <c r="K230" i="1"/>
  <c r="O174" i="1"/>
  <c r="M174" i="1"/>
  <c r="L174" i="1"/>
  <c r="K174" i="1"/>
  <c r="O58" i="1"/>
  <c r="M58" i="1"/>
  <c r="L58" i="1"/>
  <c r="K58" i="1"/>
  <c r="L680" i="1"/>
  <c r="L675" i="1"/>
  <c r="L610" i="1"/>
  <c r="L604" i="1"/>
  <c r="L589" i="1"/>
  <c r="L582" i="1"/>
  <c r="L575" i="1"/>
  <c r="L517" i="1"/>
  <c r="L424" i="1"/>
  <c r="L325" i="1"/>
  <c r="L268" i="1"/>
  <c r="L218" i="1"/>
  <c r="L57" i="1"/>
  <c r="O680" i="1"/>
  <c r="O675" i="1"/>
  <c r="O610" i="1"/>
  <c r="O604" i="1"/>
  <c r="O589" i="1"/>
  <c r="O582" i="1"/>
  <c r="O575" i="1"/>
  <c r="O517" i="1"/>
  <c r="O424" i="1"/>
  <c r="O325" i="1"/>
  <c r="O268" i="1"/>
  <c r="O218" i="1"/>
  <c r="O57" i="1"/>
  <c r="O55" i="1"/>
  <c r="M680" i="1"/>
  <c r="M675" i="1"/>
  <c r="M610" i="1"/>
  <c r="M604" i="1"/>
  <c r="M589" i="1"/>
  <c r="M582" i="1"/>
  <c r="M575" i="1"/>
  <c r="M517" i="1"/>
  <c r="M424" i="1"/>
  <c r="M325" i="1"/>
  <c r="M268" i="1"/>
  <c r="M218" i="1"/>
  <c r="M57" i="1"/>
  <c r="M55" i="1"/>
  <c r="K680" i="1"/>
  <c r="K675" i="1"/>
  <c r="K610" i="1"/>
  <c r="K604" i="1"/>
  <c r="K589" i="1"/>
  <c r="K582" i="1"/>
  <c r="K575" i="1"/>
  <c r="K517" i="1"/>
  <c r="K424" i="1"/>
  <c r="K325" i="1"/>
  <c r="K268" i="1"/>
  <c r="K218" i="1"/>
  <c r="K57" i="1"/>
  <c r="K55" i="1"/>
  <c r="L55" i="1"/>
  <c r="Z3" i="1"/>
  <c r="Z2" i="1"/>
  <c r="O617" i="1"/>
  <c r="M617" i="1"/>
  <c r="L617" i="1"/>
  <c r="K617" i="1"/>
  <c r="O857" i="1"/>
  <c r="M857" i="1"/>
  <c r="O856" i="1"/>
  <c r="M856" i="1"/>
  <c r="K857" i="1"/>
  <c r="K856" i="1"/>
  <c r="L857" i="1"/>
  <c r="L856" i="1"/>
  <c r="O903" i="1"/>
  <c r="O900" i="1"/>
  <c r="O772" i="1"/>
  <c r="O769" i="1"/>
  <c r="O751" i="1"/>
  <c r="O708" i="1"/>
  <c r="O703" i="1"/>
  <c r="O701" i="1"/>
  <c r="O689" i="1"/>
  <c r="O663" i="1"/>
  <c r="O659" i="1"/>
  <c r="O630" i="1"/>
  <c r="O627" i="1"/>
  <c r="O621" i="1"/>
  <c r="O595" i="1"/>
  <c r="O571" i="1"/>
  <c r="O563" i="1"/>
  <c r="O542" i="1"/>
  <c r="O502" i="1"/>
  <c r="O476" i="1"/>
  <c r="O468" i="1"/>
  <c r="O429" i="1"/>
  <c r="O397" i="1"/>
  <c r="O326" i="1"/>
  <c r="O313" i="1"/>
  <c r="O295" i="1"/>
  <c r="O274" i="1"/>
  <c r="O269" i="1"/>
  <c r="O246" i="1"/>
  <c r="O231" i="1"/>
  <c r="O221" i="1"/>
  <c r="O219" i="1"/>
  <c r="O217" i="1"/>
  <c r="O198" i="1"/>
  <c r="O173" i="1"/>
  <c r="O172" i="1"/>
  <c r="O126" i="1"/>
  <c r="O113" i="1"/>
  <c r="O95" i="1"/>
  <c r="O91" i="1"/>
  <c r="O86" i="1"/>
  <c r="O80" i="1"/>
  <c r="O66" i="1"/>
  <c r="O65" i="1"/>
  <c r="O56" i="1"/>
  <c r="O863" i="1"/>
  <c r="O861" i="1"/>
  <c r="O822" i="1"/>
  <c r="O811" i="1"/>
  <c r="O800" i="1"/>
  <c r="O754" i="1"/>
  <c r="O737" i="1"/>
  <c r="O733" i="1"/>
  <c r="O714" i="1"/>
  <c r="O707" i="1"/>
  <c r="O706" i="1"/>
  <c r="O686" i="1"/>
  <c r="O618" i="1"/>
  <c r="O609" i="1"/>
  <c r="O586" i="1"/>
  <c r="O579" i="1"/>
  <c r="O577" i="1"/>
  <c r="O573" i="1"/>
  <c r="O567" i="1"/>
  <c r="O539" i="1"/>
  <c r="O521" i="1"/>
  <c r="O503" i="1"/>
  <c r="O490" i="1"/>
  <c r="O456" i="1"/>
  <c r="O454" i="1"/>
  <c r="O444" i="1"/>
  <c r="O411" i="1"/>
  <c r="O405" i="1"/>
  <c r="O347" i="1"/>
  <c r="O303" i="1"/>
  <c r="O292" i="1"/>
  <c r="O277" i="1"/>
  <c r="O267" i="1"/>
  <c r="O266" i="1"/>
  <c r="O247" i="1"/>
  <c r="O240" i="1"/>
  <c r="O228" i="1"/>
  <c r="O200" i="1"/>
  <c r="O165" i="1"/>
  <c r="O170" i="1"/>
  <c r="O169" i="1"/>
  <c r="O160" i="1"/>
  <c r="O155" i="1"/>
  <c r="O135" i="1"/>
  <c r="O139" i="1"/>
  <c r="O138" i="1"/>
  <c r="O104" i="1"/>
  <c r="O74" i="1"/>
  <c r="O68" i="1"/>
  <c r="O62" i="1"/>
  <c r="O47" i="1"/>
  <c r="O45" i="1"/>
  <c r="O35" i="1"/>
  <c r="M903" i="1"/>
  <c r="L903" i="1"/>
  <c r="K903" i="1"/>
  <c r="M900" i="1"/>
  <c r="L900" i="1"/>
  <c r="K900" i="1"/>
  <c r="M772" i="1"/>
  <c r="L772" i="1"/>
  <c r="K772" i="1"/>
  <c r="M769" i="1"/>
  <c r="L769" i="1"/>
  <c r="K769" i="1"/>
  <c r="M751" i="1"/>
  <c r="L751" i="1"/>
  <c r="K751" i="1"/>
  <c r="M708" i="1"/>
  <c r="L708" i="1"/>
  <c r="K708" i="1"/>
  <c r="M703" i="1"/>
  <c r="L703" i="1"/>
  <c r="K703" i="1"/>
  <c r="M701" i="1"/>
  <c r="L701" i="1"/>
  <c r="K701" i="1"/>
  <c r="M689" i="1"/>
  <c r="L689" i="1"/>
  <c r="K689" i="1"/>
  <c r="M663" i="1"/>
  <c r="L663" i="1"/>
  <c r="K663" i="1"/>
  <c r="M659" i="1"/>
  <c r="L659" i="1"/>
  <c r="K659" i="1"/>
  <c r="M630" i="1"/>
  <c r="L630" i="1"/>
  <c r="K630" i="1"/>
  <c r="M627" i="1"/>
  <c r="L627" i="1"/>
  <c r="K627" i="1"/>
  <c r="M621" i="1"/>
  <c r="L621" i="1"/>
  <c r="K621" i="1"/>
  <c r="M595" i="1"/>
  <c r="L595" i="1"/>
  <c r="K595" i="1"/>
  <c r="M571" i="1"/>
  <c r="L571" i="1"/>
  <c r="K571" i="1"/>
  <c r="M563" i="1"/>
  <c r="L563" i="1"/>
  <c r="K563" i="1"/>
  <c r="M542" i="1"/>
  <c r="L542" i="1"/>
  <c r="K542" i="1"/>
  <c r="M502" i="1"/>
  <c r="L502" i="1"/>
  <c r="K502" i="1"/>
  <c r="M476" i="1"/>
  <c r="L476" i="1"/>
  <c r="K476" i="1"/>
  <c r="M468" i="1"/>
  <c r="L468" i="1"/>
  <c r="K468" i="1"/>
  <c r="M429" i="1"/>
  <c r="L429" i="1"/>
  <c r="K429" i="1"/>
  <c r="M397" i="1"/>
  <c r="L397" i="1"/>
  <c r="K397" i="1"/>
  <c r="M326" i="1"/>
  <c r="L326" i="1"/>
  <c r="K326" i="1"/>
  <c r="M313" i="1"/>
  <c r="L313" i="1"/>
  <c r="K313" i="1"/>
  <c r="M295" i="1"/>
  <c r="L295" i="1"/>
  <c r="K295" i="1"/>
  <c r="M274" i="1"/>
  <c r="L274" i="1"/>
  <c r="K274" i="1"/>
  <c r="M269" i="1"/>
  <c r="L269" i="1"/>
  <c r="K269" i="1"/>
  <c r="M246" i="1"/>
  <c r="L246" i="1"/>
  <c r="K246" i="1"/>
  <c r="M231" i="1"/>
  <c r="L231" i="1"/>
  <c r="K231" i="1"/>
  <c r="M221" i="1"/>
  <c r="L221" i="1"/>
  <c r="K221" i="1"/>
  <c r="M219" i="1"/>
  <c r="L219" i="1"/>
  <c r="K219" i="1"/>
  <c r="M217" i="1"/>
  <c r="L217" i="1"/>
  <c r="K217" i="1"/>
  <c r="M198" i="1"/>
  <c r="L198" i="1"/>
  <c r="K198" i="1"/>
  <c r="M173" i="1"/>
  <c r="L173" i="1"/>
  <c r="K173" i="1"/>
  <c r="M172" i="1"/>
  <c r="L172" i="1"/>
  <c r="K172" i="1"/>
  <c r="M126" i="1"/>
  <c r="L126" i="1"/>
  <c r="K126" i="1"/>
  <c r="M113" i="1"/>
  <c r="L113" i="1"/>
  <c r="K113" i="1"/>
  <c r="M95" i="1"/>
  <c r="L95" i="1"/>
  <c r="K95" i="1"/>
  <c r="M91" i="1"/>
  <c r="L91" i="1"/>
  <c r="K91" i="1"/>
  <c r="M86" i="1"/>
  <c r="L86" i="1"/>
  <c r="K86" i="1"/>
  <c r="M80" i="1"/>
  <c r="L80" i="1"/>
  <c r="K80" i="1"/>
  <c r="M66" i="1"/>
  <c r="L66" i="1"/>
  <c r="K66" i="1"/>
  <c r="M65" i="1"/>
  <c r="L65" i="1"/>
  <c r="K65" i="1"/>
  <c r="M56" i="1"/>
  <c r="L56" i="1"/>
  <c r="K56" i="1"/>
  <c r="M863" i="1"/>
  <c r="L863" i="1"/>
  <c r="K863" i="1"/>
  <c r="M861" i="1"/>
  <c r="L861" i="1"/>
  <c r="K861" i="1"/>
  <c r="M822" i="1"/>
  <c r="L822" i="1"/>
  <c r="K822" i="1"/>
  <c r="M811" i="1"/>
  <c r="L811" i="1"/>
  <c r="K811" i="1"/>
  <c r="M800" i="1"/>
  <c r="L800" i="1"/>
  <c r="K800" i="1"/>
  <c r="M754" i="1"/>
  <c r="L754" i="1"/>
  <c r="K754" i="1"/>
  <c r="M737" i="1"/>
  <c r="L737" i="1"/>
  <c r="K737" i="1"/>
  <c r="M733" i="1"/>
  <c r="L733" i="1"/>
  <c r="K733" i="1"/>
  <c r="M714" i="1"/>
  <c r="L714" i="1"/>
  <c r="K714" i="1"/>
  <c r="M707" i="1"/>
  <c r="L707" i="1"/>
  <c r="K707" i="1"/>
  <c r="M706" i="1"/>
  <c r="L706" i="1"/>
  <c r="K706" i="1"/>
  <c r="M686" i="1"/>
  <c r="L686" i="1"/>
  <c r="K686" i="1"/>
  <c r="M618" i="1"/>
  <c r="L618" i="1"/>
  <c r="K618" i="1"/>
  <c r="M609" i="1"/>
  <c r="L609" i="1"/>
  <c r="K609" i="1"/>
  <c r="M586" i="1"/>
  <c r="L586" i="1"/>
  <c r="K586" i="1"/>
  <c r="M579" i="1"/>
  <c r="L579" i="1"/>
  <c r="K579" i="1"/>
  <c r="M577" i="1"/>
  <c r="L577" i="1"/>
  <c r="K577" i="1"/>
  <c r="M573" i="1"/>
  <c r="L573" i="1"/>
  <c r="K573" i="1"/>
  <c r="M567" i="1"/>
  <c r="L567" i="1"/>
  <c r="K567" i="1"/>
  <c r="M539" i="1"/>
  <c r="L539" i="1"/>
  <c r="K539" i="1"/>
  <c r="M521" i="1"/>
  <c r="L521" i="1"/>
  <c r="K521" i="1"/>
  <c r="M503" i="1"/>
  <c r="L503" i="1"/>
  <c r="K503" i="1"/>
  <c r="M490" i="1"/>
  <c r="L490" i="1"/>
  <c r="K490" i="1"/>
  <c r="M456" i="1"/>
  <c r="L456" i="1"/>
  <c r="K456" i="1"/>
  <c r="M454" i="1"/>
  <c r="L454" i="1"/>
  <c r="K454" i="1"/>
  <c r="M444" i="1"/>
  <c r="L444" i="1"/>
  <c r="K444" i="1"/>
  <c r="M411" i="1"/>
  <c r="L411" i="1"/>
  <c r="K411" i="1"/>
  <c r="M405" i="1"/>
  <c r="L405" i="1"/>
  <c r="K405" i="1"/>
  <c r="M347" i="1"/>
  <c r="L347" i="1"/>
  <c r="K347" i="1"/>
  <c r="M303" i="1"/>
  <c r="L303" i="1"/>
  <c r="K303" i="1"/>
  <c r="M292" i="1"/>
  <c r="L292" i="1"/>
  <c r="K292" i="1"/>
  <c r="M277" i="1"/>
  <c r="L277" i="1"/>
  <c r="K277" i="1"/>
  <c r="M267" i="1"/>
  <c r="L267" i="1"/>
  <c r="K267" i="1"/>
  <c r="M266" i="1"/>
  <c r="L266" i="1"/>
  <c r="K266" i="1"/>
  <c r="M247" i="1"/>
  <c r="L247" i="1"/>
  <c r="K247" i="1"/>
  <c r="M240" i="1"/>
  <c r="L240" i="1"/>
  <c r="K240" i="1"/>
  <c r="M228" i="1"/>
  <c r="L228" i="1"/>
  <c r="K228" i="1"/>
  <c r="M200" i="1"/>
  <c r="L200" i="1"/>
  <c r="K200" i="1"/>
  <c r="M165" i="1"/>
  <c r="L165" i="1"/>
  <c r="K165" i="1"/>
  <c r="M170" i="1"/>
  <c r="L170" i="1"/>
  <c r="K170" i="1"/>
  <c r="M169" i="1"/>
  <c r="L169" i="1"/>
  <c r="K169" i="1"/>
  <c r="M160" i="1"/>
  <c r="L160" i="1"/>
  <c r="K160" i="1"/>
  <c r="M155" i="1"/>
  <c r="L155" i="1"/>
  <c r="K155" i="1"/>
  <c r="M135" i="1"/>
  <c r="L135" i="1"/>
  <c r="K135" i="1"/>
  <c r="L139" i="1"/>
  <c r="K139" i="1"/>
  <c r="M138" i="1"/>
  <c r="L138" i="1"/>
  <c r="K138" i="1"/>
  <c r="M104" i="1"/>
  <c r="L104" i="1"/>
  <c r="K104" i="1"/>
  <c r="M74" i="1"/>
  <c r="L74" i="1"/>
  <c r="K74" i="1"/>
  <c r="M68" i="1"/>
  <c r="L68" i="1"/>
  <c r="K68" i="1"/>
  <c r="M62" i="1"/>
  <c r="L62" i="1"/>
  <c r="K62" i="1"/>
  <c r="M47" i="1"/>
  <c r="L47" i="1"/>
  <c r="K47" i="1"/>
  <c r="M45" i="1"/>
  <c r="L45" i="1"/>
  <c r="K45" i="1"/>
  <c r="M35" i="1"/>
  <c r="L35" i="1"/>
  <c r="K35" i="1"/>
  <c r="AA3" i="1" l="1"/>
  <c r="AA61" i="1"/>
  <c r="AA115" i="1"/>
  <c r="AA165" i="1"/>
  <c r="AA238" i="1"/>
  <c r="AA302" i="1"/>
  <c r="AA379" i="1"/>
  <c r="AA439" i="1"/>
  <c r="AA511" i="1"/>
  <c r="AA590" i="1"/>
  <c r="AA658" i="1"/>
  <c r="AA697" i="1"/>
  <c r="AA750" i="1"/>
  <c r="AA831" i="1"/>
  <c r="AA856" i="1"/>
  <c r="AA910" i="1"/>
  <c r="AA610" i="1"/>
  <c r="AA29" i="1"/>
  <c r="AA86" i="1"/>
  <c r="AA120" i="1"/>
  <c r="AA161" i="1"/>
  <c r="AA197" i="1"/>
  <c r="AA256" i="1"/>
  <c r="AA295" i="1"/>
  <c r="AA349" i="1"/>
  <c r="AA425" i="1"/>
  <c r="AA484" i="1"/>
  <c r="AA543" i="1"/>
  <c r="AA594" i="1"/>
  <c r="AA654" i="1"/>
  <c r="AA702" i="1"/>
  <c r="AA784" i="1"/>
  <c r="AA825" i="1"/>
  <c r="AA885" i="1"/>
  <c r="AA517" i="1"/>
  <c r="AA52" i="1"/>
  <c r="AA240" i="1"/>
  <c r="AA347" i="1"/>
  <c r="AA452" i="1"/>
  <c r="AA528" i="1"/>
  <c r="AA620" i="1"/>
  <c r="AA690" i="1"/>
  <c r="AA775" i="1"/>
  <c r="AA905" i="1"/>
  <c r="AA12" i="1"/>
  <c r="AA99" i="1"/>
  <c r="AA183" i="1"/>
  <c r="AA262" i="1"/>
  <c r="AA353" i="1"/>
  <c r="AA478" i="1"/>
  <c r="AA571" i="1"/>
  <c r="AA810" i="1"/>
  <c r="AA899" i="1"/>
  <c r="AA16" i="1"/>
  <c r="AA77" i="1"/>
  <c r="AA111" i="1"/>
  <c r="AA153" i="1"/>
  <c r="AA187" i="1"/>
  <c r="AA231" i="1"/>
  <c r="AA275" i="1"/>
  <c r="AA307" i="1"/>
  <c r="AA366" i="1"/>
  <c r="AA413" i="1"/>
  <c r="AA474" i="1"/>
  <c r="AA515" i="1"/>
  <c r="AA584" i="1"/>
  <c r="AA634" i="1"/>
  <c r="AA693" i="1"/>
  <c r="AA746" i="1"/>
  <c r="AA795" i="1"/>
  <c r="AA836" i="1"/>
  <c r="AA870" i="1"/>
  <c r="AA904" i="1"/>
  <c r="AA8" i="1"/>
  <c r="AA17" i="1"/>
  <c r="AA35" i="1"/>
  <c r="AA53" i="1"/>
  <c r="AA67" i="1"/>
  <c r="AA78" i="1"/>
  <c r="AA87" i="1"/>
  <c r="AA95" i="1"/>
  <c r="AA104" i="1"/>
  <c r="AA112" i="1"/>
  <c r="AA121" i="1"/>
  <c r="AA130" i="1"/>
  <c r="AA139" i="1"/>
  <c r="AA154" i="1"/>
  <c r="AA162" i="1"/>
  <c r="AA170" i="1"/>
  <c r="AA179" i="1"/>
  <c r="AA189" i="1"/>
  <c r="AA198" i="1"/>
  <c r="AA208" i="1"/>
  <c r="AA220" i="1"/>
  <c r="AA233" i="1"/>
  <c r="AA246" i="1"/>
  <c r="AA257" i="1"/>
  <c r="AA267" i="1"/>
  <c r="AA276" i="1"/>
  <c r="AA284" i="1"/>
  <c r="AA298" i="1"/>
  <c r="AA308" i="1"/>
  <c r="AA322" i="1"/>
  <c r="AA336" i="1"/>
  <c r="AA350" i="1"/>
  <c r="AA371" i="1"/>
  <c r="AA393" i="1"/>
  <c r="AA402" i="1"/>
  <c r="AA414" i="1"/>
  <c r="AA426" i="1"/>
  <c r="AA444" i="1"/>
  <c r="AA466" i="1"/>
  <c r="AA475" i="1"/>
  <c r="AA485" i="1"/>
  <c r="AA495" i="1"/>
  <c r="AA505" i="1"/>
  <c r="AA518" i="1"/>
  <c r="AA532" i="1"/>
  <c r="AA544" i="1"/>
  <c r="AA556" i="1"/>
  <c r="AA565" i="1"/>
  <c r="AA586" i="1"/>
  <c r="AA595" i="1"/>
  <c r="AA615" i="1"/>
  <c r="AA626" i="1"/>
  <c r="AA635" i="1"/>
  <c r="AA645" i="1"/>
  <c r="AA655" i="1"/>
  <c r="AA666" i="1"/>
  <c r="AA683" i="1"/>
  <c r="AA694" i="1"/>
  <c r="AA703" i="1"/>
  <c r="AA719" i="1"/>
  <c r="AA732" i="1"/>
  <c r="AA747" i="1"/>
  <c r="AA756" i="1"/>
  <c r="AA771" i="1"/>
  <c r="AA785" i="1"/>
  <c r="AA796" i="1"/>
  <c r="AA807" i="1"/>
  <c r="AA816" i="1"/>
  <c r="AA828" i="1"/>
  <c r="AA837" i="1"/>
  <c r="AA849" i="1"/>
  <c r="AA861" i="1"/>
  <c r="AA871" i="1"/>
  <c r="AA886" i="1"/>
  <c r="AA896" i="1"/>
  <c r="AA906" i="1"/>
  <c r="AA575" i="1"/>
  <c r="AA234" i="1"/>
  <c r="AA603" i="1"/>
  <c r="AA62" i="1"/>
  <c r="AA250" i="1"/>
  <c r="AA355" i="1"/>
  <c r="AA463" i="1"/>
  <c r="AA548" i="1"/>
  <c r="AA628" i="1"/>
  <c r="AA700" i="1"/>
  <c r="AA797" i="1"/>
  <c r="AA90" i="1"/>
  <c r="AA133" i="1"/>
  <c r="AA202" i="1"/>
  <c r="AA279" i="1"/>
  <c r="AA396" i="1"/>
  <c r="AA490" i="1"/>
  <c r="AA549" i="1"/>
  <c r="AA639" i="1"/>
  <c r="AA738" i="1"/>
  <c r="AA800" i="1"/>
  <c r="AA891" i="1"/>
  <c r="AA51" i="1"/>
  <c r="AA94" i="1"/>
  <c r="AA129" i="1"/>
  <c r="AA178" i="1"/>
  <c r="AA219" i="1"/>
  <c r="AA266" i="1"/>
  <c r="AA321" i="1"/>
  <c r="AA401" i="1"/>
  <c r="AA465" i="1"/>
  <c r="AA504" i="1"/>
  <c r="AA555" i="1"/>
  <c r="AA613" i="1"/>
  <c r="AA643" i="1"/>
  <c r="AA681" i="1"/>
  <c r="AA731" i="1"/>
  <c r="AA755" i="1"/>
  <c r="AA805" i="1"/>
  <c r="AA845" i="1"/>
  <c r="AA895" i="1"/>
  <c r="AA580" i="1"/>
  <c r="AA9" i="1"/>
  <c r="AA18" i="1"/>
  <c r="AA43" i="1"/>
  <c r="AA56" i="1"/>
  <c r="AA68" i="1"/>
  <c r="AA79" i="1"/>
  <c r="AA88" i="1"/>
  <c r="AA97" i="1"/>
  <c r="AA105" i="1"/>
  <c r="AA113" i="1"/>
  <c r="AA122" i="1"/>
  <c r="AA131" i="1"/>
  <c r="AA146" i="1"/>
  <c r="AA155" i="1"/>
  <c r="AA163" i="1"/>
  <c r="AA171" i="1"/>
  <c r="AA181" i="1"/>
  <c r="AA190" i="1"/>
  <c r="AA199" i="1"/>
  <c r="AA209" i="1"/>
  <c r="AA221" i="1"/>
  <c r="AA235" i="1"/>
  <c r="AA247" i="1"/>
  <c r="AA259" i="1"/>
  <c r="AA269" i="1"/>
  <c r="AA277" i="1"/>
  <c r="AA286" i="1"/>
  <c r="AA300" i="1"/>
  <c r="AA309" i="1"/>
  <c r="AA323" i="1"/>
  <c r="AA337" i="1"/>
  <c r="AA351" i="1"/>
  <c r="AA375" i="1"/>
  <c r="AA394" i="1"/>
  <c r="AA403" i="1"/>
  <c r="AA415" i="1"/>
  <c r="AA427" i="1"/>
  <c r="AA455" i="1"/>
  <c r="AA467" i="1"/>
  <c r="AA476" i="1"/>
  <c r="AA486" i="1"/>
  <c r="AA496" i="1"/>
  <c r="AA509" i="1"/>
  <c r="AA519" i="1"/>
  <c r="AA534" i="1"/>
  <c r="AA546" i="1"/>
  <c r="AA557" i="1"/>
  <c r="AA569" i="1"/>
  <c r="AA587" i="1"/>
  <c r="AA597" i="1"/>
  <c r="AA617" i="1"/>
  <c r="AA627" i="1"/>
  <c r="AA637" i="1"/>
  <c r="AA646" i="1"/>
  <c r="AA656" i="1"/>
  <c r="AA670" i="1"/>
  <c r="AA684" i="1"/>
  <c r="AA695" i="1"/>
  <c r="AA706" i="1"/>
  <c r="AA720" i="1"/>
  <c r="AA733" i="1"/>
  <c r="AA748" i="1"/>
  <c r="AA757" i="1"/>
  <c r="AA772" i="1"/>
  <c r="AA786" i="1"/>
  <c r="AA798" i="1"/>
  <c r="AA808" i="1"/>
  <c r="AA817" i="1"/>
  <c r="AA829" i="1"/>
  <c r="AA838" i="1"/>
  <c r="AA850" i="1"/>
  <c r="AA862" i="1"/>
  <c r="AA872" i="1"/>
  <c r="AA887" i="1"/>
  <c r="AA897" i="1"/>
  <c r="AA907" i="1"/>
  <c r="AA55" i="1"/>
  <c r="AA582" i="1"/>
  <c r="AA236" i="1"/>
  <c r="AA605" i="1"/>
  <c r="AA180" i="1"/>
  <c r="AA261" i="1"/>
  <c r="AA378" i="1"/>
  <c r="AA471" i="1"/>
  <c r="AA558" i="1"/>
  <c r="AA636" i="1"/>
  <c r="AA710" i="1"/>
  <c r="AA806" i="1"/>
  <c r="AA71" i="1"/>
  <c r="AA124" i="1"/>
  <c r="AA192" i="1"/>
  <c r="AA271" i="1"/>
  <c r="AA339" i="1"/>
  <c r="AA457" i="1"/>
  <c r="AA560" i="1"/>
  <c r="AA648" i="1"/>
  <c r="AA726" i="1"/>
  <c r="AA791" i="1"/>
  <c r="AA874" i="1"/>
  <c r="AA7" i="1"/>
  <c r="AA66" i="1"/>
  <c r="AA103" i="1"/>
  <c r="AA138" i="1"/>
  <c r="AA169" i="1"/>
  <c r="AA207" i="1"/>
  <c r="AA245" i="1"/>
  <c r="AA283" i="1"/>
  <c r="AA334" i="1"/>
  <c r="AA390" i="1"/>
  <c r="AA443" i="1"/>
  <c r="AA494" i="1"/>
  <c r="AA531" i="1"/>
  <c r="AA564" i="1"/>
  <c r="AA625" i="1"/>
  <c r="AA664" i="1"/>
  <c r="AA717" i="1"/>
  <c r="AA770" i="1"/>
  <c r="AA815" i="1"/>
  <c r="AA860" i="1"/>
  <c r="AA230" i="1"/>
  <c r="AA2" i="1"/>
  <c r="AA10" i="1"/>
  <c r="AA22" i="1"/>
  <c r="AA44" i="1"/>
  <c r="AA60" i="1"/>
  <c r="AA70" i="1"/>
  <c r="AA80" i="1"/>
  <c r="AA89" i="1"/>
  <c r="AA98" i="1"/>
  <c r="AA106" i="1"/>
  <c r="AA114" i="1"/>
  <c r="AA123" i="1"/>
  <c r="AA132" i="1"/>
  <c r="AA147" i="1"/>
  <c r="AA156" i="1"/>
  <c r="AA164" i="1"/>
  <c r="AA172" i="1"/>
  <c r="AA182" i="1"/>
  <c r="AA191" i="1"/>
  <c r="AA201" i="1"/>
  <c r="AA210" i="1"/>
  <c r="AA223" i="1"/>
  <c r="AA237" i="1"/>
  <c r="AA248" i="1"/>
  <c r="AA260" i="1"/>
  <c r="AA270" i="1"/>
  <c r="AA278" i="1"/>
  <c r="AA287" i="1"/>
  <c r="AA301" i="1"/>
  <c r="AA310" i="1"/>
  <c r="AA328" i="1"/>
  <c r="AA338" i="1"/>
  <c r="AA352" i="1"/>
  <c r="AA377" i="1"/>
  <c r="AA395" i="1"/>
  <c r="AA404" i="1"/>
  <c r="AA416" i="1"/>
  <c r="AA429" i="1"/>
  <c r="AA456" i="1"/>
  <c r="AA468" i="1"/>
  <c r="AA477" i="1"/>
  <c r="AA487" i="1"/>
  <c r="AA498" i="1"/>
  <c r="AA510" i="1"/>
  <c r="AA521" i="1"/>
  <c r="AA538" i="1"/>
  <c r="AA547" i="1"/>
  <c r="AA559" i="1"/>
  <c r="AA570" i="1"/>
  <c r="AA588" i="1"/>
  <c r="AA599" i="1"/>
  <c r="AA618" i="1"/>
  <c r="AA629" i="1"/>
  <c r="AA638" i="1"/>
  <c r="AA647" i="1"/>
  <c r="AA657" i="1"/>
  <c r="AA671" i="1"/>
  <c r="AA685" i="1"/>
  <c r="AA696" i="1"/>
  <c r="AA707" i="1"/>
  <c r="AA721" i="1"/>
  <c r="AA736" i="1"/>
  <c r="AA749" i="1"/>
  <c r="AA758" i="1"/>
  <c r="AA773" i="1"/>
  <c r="AA787" i="1"/>
  <c r="AA799" i="1"/>
  <c r="AA809" i="1"/>
  <c r="AA818" i="1"/>
  <c r="AA830" i="1"/>
  <c r="AA839" i="1"/>
  <c r="AA851" i="1"/>
  <c r="AA863" i="1"/>
  <c r="AA873" i="1"/>
  <c r="AA889" i="1"/>
  <c r="AA898" i="1"/>
  <c r="AA909" i="1"/>
  <c r="AA57" i="1"/>
  <c r="AA604" i="1"/>
  <c r="AA291" i="1"/>
  <c r="AA667" i="1"/>
  <c r="AA188" i="1"/>
  <c r="AA297" i="1"/>
  <c r="AA387" i="1"/>
  <c r="AA479" i="1"/>
  <c r="AA567" i="1"/>
  <c r="AA644" i="1"/>
  <c r="AA727" i="1"/>
  <c r="AA814" i="1"/>
  <c r="AA204" i="1"/>
  <c r="AA305" i="1"/>
  <c r="AA399" i="1"/>
  <c r="AA488" i="1"/>
  <c r="AA579" i="1"/>
  <c r="AA653" i="1"/>
  <c r="AA737" i="1"/>
  <c r="AA822" i="1"/>
  <c r="AA23" i="1"/>
  <c r="AA107" i="1"/>
  <c r="AA173" i="1"/>
  <c r="AA249" i="1"/>
  <c r="AA329" i="1"/>
  <c r="AA469" i="1"/>
  <c r="AA539" i="1"/>
  <c r="AA630" i="1"/>
  <c r="AA708" i="1"/>
  <c r="AA819" i="1"/>
  <c r="AA315" i="1"/>
  <c r="AA853" i="1"/>
  <c r="AA200" i="1"/>
  <c r="AA4" i="1"/>
  <c r="AA13" i="1"/>
  <c r="AA24" i="1"/>
  <c r="AA47" i="1"/>
  <c r="AA63" i="1"/>
  <c r="AA74" i="1"/>
  <c r="AA82" i="1"/>
  <c r="AA91" i="1"/>
  <c r="AA100" i="1"/>
  <c r="AA108" i="1"/>
  <c r="AA116" i="1"/>
  <c r="AA125" i="1"/>
  <c r="AA134" i="1"/>
  <c r="AA150" i="1"/>
  <c r="AA158" i="1"/>
  <c r="AA166" i="1"/>
  <c r="AA175" i="1"/>
  <c r="AA184" i="1"/>
  <c r="AA193" i="1"/>
  <c r="AA203" i="1"/>
  <c r="AA215" i="1"/>
  <c r="AA225" i="1"/>
  <c r="AA239" i="1"/>
  <c r="AA252" i="1"/>
  <c r="AA263" i="1"/>
  <c r="AA272" i="1"/>
  <c r="AA280" i="1"/>
  <c r="AA289" i="1"/>
  <c r="AA303" i="1"/>
  <c r="AA313" i="1"/>
  <c r="AA330" i="1"/>
  <c r="AA344" i="1"/>
  <c r="AA354" i="1"/>
  <c r="AA380" i="1"/>
  <c r="AA397" i="1"/>
  <c r="AA407" i="1"/>
  <c r="AA419" i="1"/>
  <c r="AA440" i="1"/>
  <c r="AA460" i="1"/>
  <c r="AA470" i="1"/>
  <c r="AA480" i="1"/>
  <c r="AA491" i="1"/>
  <c r="AA501" i="1"/>
  <c r="AA512" i="1"/>
  <c r="AA525" i="1"/>
  <c r="AA540" i="1"/>
  <c r="AA550" i="1"/>
  <c r="AA561" i="1"/>
  <c r="AA573" i="1"/>
  <c r="AA591" i="1"/>
  <c r="AA606" i="1"/>
  <c r="AA622" i="1"/>
  <c r="AA631" i="1"/>
  <c r="AA640" i="1"/>
  <c r="AA650" i="1"/>
  <c r="AA659" i="1"/>
  <c r="AA677" i="1"/>
  <c r="AA687" i="1"/>
  <c r="AA698" i="1"/>
  <c r="AA709" i="1"/>
  <c r="AA728" i="1"/>
  <c r="AA741" i="1"/>
  <c r="AA751" i="1"/>
  <c r="AA766" i="1"/>
  <c r="AA778" i="1"/>
  <c r="AA792" i="1"/>
  <c r="AA802" i="1"/>
  <c r="AA811" i="1"/>
  <c r="AA820" i="1"/>
  <c r="AA832" i="1"/>
  <c r="AA842" i="1"/>
  <c r="AA857" i="1"/>
  <c r="AA866" i="1"/>
  <c r="AA875" i="1"/>
  <c r="AA892" i="1"/>
  <c r="AA900" i="1"/>
  <c r="AA911" i="1"/>
  <c r="AA680" i="1"/>
  <c r="AA268" i="1"/>
  <c r="AA675" i="1"/>
  <c r="AA348" i="1"/>
  <c r="AA11" i="1"/>
  <c r="AA214" i="1"/>
  <c r="AA314" i="1"/>
  <c r="AA408" i="1"/>
  <c r="AA497" i="1"/>
  <c r="AA589" i="1"/>
  <c r="AA661" i="1"/>
  <c r="AA745" i="1"/>
  <c r="AA833" i="1"/>
  <c r="AA81" i="1"/>
  <c r="AA157" i="1"/>
  <c r="AA212" i="1"/>
  <c r="AA288" i="1"/>
  <c r="AA405" i="1"/>
  <c r="AA500" i="1"/>
  <c r="AA600" i="1"/>
  <c r="AA673" i="1"/>
  <c r="AA765" i="1"/>
  <c r="AA840" i="1"/>
  <c r="AA218" i="1"/>
  <c r="AA5" i="1"/>
  <c r="AA14" i="1"/>
  <c r="AA26" i="1"/>
  <c r="AA48" i="1"/>
  <c r="AA64" i="1"/>
  <c r="AA75" i="1"/>
  <c r="AA83" i="1"/>
  <c r="AA92" i="1"/>
  <c r="AA101" i="1"/>
  <c r="AA109" i="1"/>
  <c r="AA117" i="1"/>
  <c r="AA126" i="1"/>
  <c r="AA135" i="1"/>
  <c r="AA151" i="1"/>
  <c r="AA159" i="1"/>
  <c r="AA167" i="1"/>
  <c r="AA176" i="1"/>
  <c r="AA185" i="1"/>
  <c r="AA194" i="1"/>
  <c r="AA205" i="1"/>
  <c r="AA216" i="1"/>
  <c r="AA226" i="1"/>
  <c r="AA241" i="1"/>
  <c r="AA253" i="1"/>
  <c r="AA264" i="1"/>
  <c r="AA273" i="1"/>
  <c r="AA281" i="1"/>
  <c r="AA290" i="1"/>
  <c r="AA304" i="1"/>
  <c r="AA319" i="1"/>
  <c r="AA331" i="1"/>
  <c r="AA345" i="1"/>
  <c r="AA356" i="1"/>
  <c r="AA381" i="1"/>
  <c r="AA398" i="1"/>
  <c r="AA410" i="1"/>
  <c r="AA421" i="1"/>
  <c r="AA441" i="1"/>
  <c r="AA462" i="1"/>
  <c r="AA472" i="1"/>
  <c r="AA481" i="1"/>
  <c r="AA492" i="1"/>
  <c r="AA502" i="1"/>
  <c r="AA513" i="1"/>
  <c r="AA526" i="1"/>
  <c r="AA541" i="1"/>
  <c r="AA552" i="1"/>
  <c r="AA562" i="1"/>
  <c r="AA574" i="1"/>
  <c r="AA592" i="1"/>
  <c r="AA607" i="1"/>
  <c r="AA623" i="1"/>
  <c r="AA632" i="1"/>
  <c r="AA641" i="1"/>
  <c r="AA651" i="1"/>
  <c r="AA662" i="1"/>
  <c r="AA678" i="1"/>
  <c r="AA688" i="1"/>
  <c r="AA699" i="1"/>
  <c r="AA714" i="1"/>
  <c r="AA729" i="1"/>
  <c r="AA742" i="1"/>
  <c r="AA752" i="1"/>
  <c r="AA768" i="1"/>
  <c r="AA779" i="1"/>
  <c r="AA793" i="1"/>
  <c r="AA803" i="1"/>
  <c r="AA812" i="1"/>
  <c r="AA821" i="1"/>
  <c r="AA834" i="1"/>
  <c r="AA843" i="1"/>
  <c r="AA858" i="1"/>
  <c r="AA867" i="1"/>
  <c r="AA876" i="1"/>
  <c r="AA893" i="1"/>
  <c r="AA901" i="1"/>
  <c r="AA325" i="1"/>
  <c r="AA58" i="1"/>
  <c r="AA453" i="1"/>
  <c r="AA21" i="1"/>
  <c r="AA222" i="1"/>
  <c r="AA326" i="1"/>
  <c r="AA418" i="1"/>
  <c r="AA506" i="1"/>
  <c r="AA598" i="1"/>
  <c r="AA672" i="1"/>
  <c r="AA753" i="1"/>
  <c r="AA841" i="1"/>
  <c r="AA454" i="1"/>
  <c r="AA45" i="1"/>
  <c r="AA148" i="1"/>
  <c r="AA224" i="1"/>
  <c r="AA311" i="1"/>
  <c r="AA417" i="1"/>
  <c r="AA523" i="1"/>
  <c r="AA621" i="1"/>
  <c r="AA686" i="1"/>
  <c r="AA774" i="1"/>
  <c r="AA865" i="1"/>
  <c r="AA6" i="1"/>
  <c r="AA15" i="1"/>
  <c r="AA27" i="1"/>
  <c r="AA50" i="1"/>
  <c r="AA65" i="1"/>
  <c r="AA76" i="1"/>
  <c r="AA85" i="1"/>
  <c r="AA93" i="1"/>
  <c r="AA102" i="1"/>
  <c r="AA110" i="1"/>
  <c r="AA118" i="1"/>
  <c r="AA128" i="1"/>
  <c r="AA136" i="1"/>
  <c r="AA152" i="1"/>
  <c r="AA160" i="1"/>
  <c r="AA168" i="1"/>
  <c r="AA177" i="1"/>
  <c r="AA186" i="1"/>
  <c r="AA195" i="1"/>
  <c r="AA206" i="1"/>
  <c r="AA217" i="1"/>
  <c r="AA228" i="1"/>
  <c r="AA243" i="1"/>
  <c r="AA255" i="1"/>
  <c r="AA265" i="1"/>
  <c r="AA274" i="1"/>
  <c r="AA282" i="1"/>
  <c r="AA292" i="1"/>
  <c r="AA306" i="1"/>
  <c r="AA320" i="1"/>
  <c r="AA332" i="1"/>
  <c r="AA346" i="1"/>
  <c r="AA365" i="1"/>
  <c r="AA385" i="1"/>
  <c r="AA400" i="1"/>
  <c r="AA411" i="1"/>
  <c r="AA423" i="1"/>
  <c r="AA442" i="1"/>
  <c r="AA464" i="1"/>
  <c r="AA473" i="1"/>
  <c r="AA483" i="1"/>
  <c r="AA493" i="1"/>
  <c r="AA503" i="1"/>
  <c r="AA514" i="1"/>
  <c r="AA530" i="1"/>
  <c r="AA542" i="1"/>
  <c r="AA554" i="1"/>
  <c r="AA563" i="1"/>
  <c r="AA577" i="1"/>
  <c r="AA593" i="1"/>
  <c r="AA612" i="1"/>
  <c r="AA624" i="1"/>
  <c r="AA633" i="1"/>
  <c r="AA642" i="1"/>
  <c r="AA652" i="1"/>
  <c r="AA663" i="1"/>
  <c r="AA679" i="1"/>
  <c r="AA689" i="1"/>
  <c r="AA701" i="1"/>
  <c r="AA715" i="1"/>
  <c r="AA730" i="1"/>
  <c r="AA744" i="1"/>
  <c r="AA754" i="1"/>
  <c r="AA769" i="1"/>
  <c r="AA782" i="1"/>
  <c r="AA794" i="1"/>
  <c r="AA804" i="1"/>
  <c r="AA813" i="1"/>
  <c r="AA824" i="1"/>
  <c r="AA835" i="1"/>
  <c r="AA844" i="1"/>
  <c r="AA859" i="1"/>
  <c r="AA868" i="1"/>
  <c r="AA884" i="1"/>
  <c r="AA894" i="1"/>
  <c r="AA903" i="1"/>
  <c r="AA424" i="1"/>
  <c r="AA174" i="1"/>
  <c r="AA533" i="1"/>
  <c r="AA40" i="1"/>
  <c r="AA232" i="1"/>
  <c r="AA335" i="1"/>
  <c r="AA428" i="1"/>
  <c r="AA516" i="1"/>
  <c r="AA609" i="1"/>
  <c r="AA682" i="1"/>
  <c r="AA767" i="1"/>
  <c r="AA852" i="1"/>
  <c r="X1" i="1"/>
  <c r="O902" i="1"/>
  <c r="M902" i="1"/>
  <c r="L902" i="1"/>
  <c r="K902" i="1"/>
  <c r="O897" i="1"/>
  <c r="M897" i="1"/>
  <c r="L897" i="1"/>
  <c r="K897" i="1"/>
  <c r="O896" i="1"/>
  <c r="M896" i="1"/>
  <c r="L896" i="1"/>
  <c r="K896" i="1"/>
  <c r="O895" i="1"/>
  <c r="M895" i="1"/>
  <c r="L895" i="1"/>
  <c r="K895" i="1"/>
  <c r="O894" i="1"/>
  <c r="M894" i="1"/>
  <c r="L894" i="1"/>
  <c r="K894" i="1"/>
  <c r="O892" i="1"/>
  <c r="M892" i="1"/>
  <c r="L892" i="1"/>
  <c r="K892" i="1"/>
  <c r="O886" i="1"/>
  <c r="M886" i="1"/>
  <c r="L886" i="1"/>
  <c r="K886" i="1"/>
  <c r="O884" i="1"/>
  <c r="M884" i="1"/>
  <c r="L884" i="1"/>
  <c r="K884" i="1"/>
  <c r="O885" i="1"/>
  <c r="M885" i="1"/>
  <c r="L885" i="1"/>
  <c r="K885" i="1"/>
  <c r="O876" i="1"/>
  <c r="M876" i="1"/>
  <c r="L876" i="1"/>
  <c r="K876" i="1"/>
  <c r="O875" i="1"/>
  <c r="M875" i="1"/>
  <c r="L875" i="1"/>
  <c r="K875" i="1"/>
  <c r="O874" i="1"/>
  <c r="M874" i="1"/>
  <c r="L874" i="1"/>
  <c r="K874" i="1"/>
  <c r="O867" i="1"/>
  <c r="M867" i="1"/>
  <c r="L867" i="1"/>
  <c r="K867" i="1"/>
  <c r="O868" i="1"/>
  <c r="M868" i="1"/>
  <c r="L868" i="1"/>
  <c r="K868" i="1"/>
  <c r="O871" i="1"/>
  <c r="M871" i="1"/>
  <c r="L871" i="1"/>
  <c r="K871" i="1"/>
  <c r="O870" i="1"/>
  <c r="M870" i="1"/>
  <c r="L870" i="1"/>
  <c r="K870" i="1"/>
  <c r="O866" i="1"/>
  <c r="M866" i="1"/>
  <c r="L866" i="1"/>
  <c r="K866" i="1"/>
  <c r="O865" i="1"/>
  <c r="M865" i="1"/>
  <c r="L865" i="1"/>
  <c r="K865" i="1"/>
  <c r="O862" i="1"/>
  <c r="M862" i="1"/>
  <c r="L862" i="1"/>
  <c r="K862" i="1"/>
  <c r="O860" i="1"/>
  <c r="M860" i="1"/>
  <c r="L860" i="1"/>
  <c r="K860" i="1"/>
  <c r="O859" i="1"/>
  <c r="M859" i="1"/>
  <c r="L859" i="1"/>
  <c r="K859" i="1"/>
  <c r="O858" i="1"/>
  <c r="M858" i="1"/>
  <c r="L858" i="1"/>
  <c r="K858" i="1"/>
  <c r="O851" i="1"/>
  <c r="M851" i="1"/>
  <c r="L851" i="1"/>
  <c r="K851" i="1"/>
  <c r="O850" i="1"/>
  <c r="M850" i="1"/>
  <c r="L850" i="1"/>
  <c r="K850" i="1"/>
  <c r="O845" i="1"/>
  <c r="M845" i="1"/>
  <c r="L845" i="1"/>
  <c r="K845" i="1"/>
  <c r="O844" i="1"/>
  <c r="M844" i="1"/>
  <c r="L844" i="1"/>
  <c r="K844" i="1"/>
  <c r="O843" i="1"/>
  <c r="M843" i="1"/>
  <c r="L843" i="1"/>
  <c r="K843" i="1"/>
  <c r="O837" i="1"/>
  <c r="M837" i="1"/>
  <c r="L837" i="1"/>
  <c r="K837" i="1"/>
  <c r="O836" i="1"/>
  <c r="M836" i="1"/>
  <c r="L836" i="1"/>
  <c r="K836" i="1"/>
  <c r="O835" i="1"/>
  <c r="M835" i="1"/>
  <c r="L835" i="1"/>
  <c r="K835" i="1"/>
  <c r="O829" i="1"/>
  <c r="M829" i="1"/>
  <c r="L829" i="1"/>
  <c r="K829" i="1"/>
  <c r="O825" i="1"/>
  <c r="M825" i="1"/>
  <c r="L825" i="1"/>
  <c r="K825" i="1"/>
  <c r="O824" i="1"/>
  <c r="M824" i="1"/>
  <c r="L824" i="1"/>
  <c r="K824" i="1"/>
  <c r="O821" i="1"/>
  <c r="M821" i="1"/>
  <c r="L821" i="1"/>
  <c r="K821" i="1"/>
  <c r="O820" i="1"/>
  <c r="M820" i="1"/>
  <c r="L820" i="1"/>
  <c r="K820" i="1"/>
  <c r="O816" i="1"/>
  <c r="M816" i="1"/>
  <c r="L816" i="1"/>
  <c r="K816" i="1"/>
  <c r="O815" i="1"/>
  <c r="M815" i="1"/>
  <c r="L815" i="1"/>
  <c r="K815" i="1"/>
  <c r="O810" i="1"/>
  <c r="M810" i="1"/>
  <c r="L810" i="1"/>
  <c r="K810" i="1"/>
  <c r="O809" i="1"/>
  <c r="M809" i="1"/>
  <c r="L809" i="1"/>
  <c r="K809" i="1"/>
  <c r="O808" i="1"/>
  <c r="M808" i="1"/>
  <c r="L808" i="1"/>
  <c r="K808" i="1"/>
  <c r="O805" i="1"/>
  <c r="M805" i="1"/>
  <c r="L805" i="1"/>
  <c r="K805" i="1"/>
  <c r="O804" i="1"/>
  <c r="M804" i="1"/>
  <c r="L804" i="1"/>
  <c r="K804" i="1"/>
  <c r="O799" i="1"/>
  <c r="M799" i="1"/>
  <c r="L799" i="1"/>
  <c r="K799" i="1"/>
  <c r="O791" i="1"/>
  <c r="M791" i="1"/>
  <c r="L791" i="1"/>
  <c r="K791" i="1"/>
  <c r="O793" i="1"/>
  <c r="M793" i="1"/>
  <c r="L793" i="1"/>
  <c r="K793" i="1"/>
  <c r="O792" i="1"/>
  <c r="M792" i="1"/>
  <c r="L792" i="1"/>
  <c r="K792" i="1"/>
  <c r="O784" i="1"/>
  <c r="M784" i="1"/>
  <c r="L784" i="1"/>
  <c r="K784" i="1"/>
  <c r="O785" i="1"/>
  <c r="M785" i="1"/>
  <c r="L785" i="1"/>
  <c r="K785" i="1"/>
  <c r="O789" i="1"/>
  <c r="M789" i="1"/>
  <c r="L789" i="1"/>
  <c r="K789" i="1"/>
  <c r="O788" i="1"/>
  <c r="M788" i="1"/>
  <c r="L788" i="1"/>
  <c r="K788" i="1"/>
  <c r="O782" i="1"/>
  <c r="M782" i="1"/>
  <c r="L782" i="1"/>
  <c r="K782" i="1"/>
  <c r="O779" i="1"/>
  <c r="M779" i="1"/>
  <c r="L779" i="1"/>
  <c r="K779" i="1"/>
  <c r="O778" i="1"/>
  <c r="M778" i="1"/>
  <c r="L778" i="1"/>
  <c r="K778" i="1"/>
  <c r="O775" i="1"/>
  <c r="M775" i="1"/>
  <c r="L775" i="1"/>
  <c r="K775" i="1"/>
  <c r="O774" i="1"/>
  <c r="M774" i="1"/>
  <c r="L774" i="1"/>
  <c r="K774" i="1"/>
  <c r="O758" i="1"/>
  <c r="M758" i="1"/>
  <c r="L758" i="1"/>
  <c r="K758" i="1"/>
  <c r="O756" i="1"/>
  <c r="M756" i="1"/>
  <c r="L756" i="1"/>
  <c r="K756" i="1"/>
  <c r="O755" i="1"/>
  <c r="M755" i="1"/>
  <c r="L755" i="1"/>
  <c r="K755" i="1"/>
  <c r="O749" i="1"/>
  <c r="M749" i="1"/>
  <c r="L749" i="1"/>
  <c r="K749" i="1"/>
  <c r="O740" i="1"/>
  <c r="M740" i="1"/>
  <c r="L740" i="1"/>
  <c r="K740" i="1"/>
  <c r="O739" i="1"/>
  <c r="M739" i="1"/>
  <c r="L739" i="1"/>
  <c r="K739" i="1"/>
  <c r="O743" i="1"/>
  <c r="M743" i="1"/>
  <c r="L743" i="1"/>
  <c r="K743" i="1"/>
  <c r="O742" i="1"/>
  <c r="M742" i="1"/>
  <c r="L742" i="1"/>
  <c r="K742" i="1"/>
  <c r="O741" i="1"/>
  <c r="M741" i="1"/>
  <c r="L741" i="1"/>
  <c r="K741" i="1"/>
  <c r="O736" i="1"/>
  <c r="M736" i="1"/>
  <c r="L736" i="1"/>
  <c r="K736" i="1"/>
  <c r="O732" i="1"/>
  <c r="M732" i="1"/>
  <c r="L732" i="1"/>
  <c r="K732" i="1"/>
  <c r="O731" i="1"/>
  <c r="M731" i="1"/>
  <c r="L731" i="1"/>
  <c r="K731" i="1"/>
  <c r="O728" i="1"/>
  <c r="M728" i="1"/>
  <c r="L728" i="1"/>
  <c r="K728" i="1"/>
  <c r="O727" i="1"/>
  <c r="M727" i="1"/>
  <c r="L727" i="1"/>
  <c r="K727" i="1"/>
  <c r="O726" i="1"/>
  <c r="M726" i="1"/>
  <c r="L726" i="1"/>
  <c r="K726" i="1"/>
  <c r="O729" i="1"/>
  <c r="M729" i="1"/>
  <c r="L729" i="1"/>
  <c r="K729" i="1"/>
  <c r="O702" i="1"/>
  <c r="M702" i="1"/>
  <c r="L702" i="1"/>
  <c r="K702" i="1"/>
  <c r="O697" i="1"/>
  <c r="M697" i="1"/>
  <c r="L697" i="1"/>
  <c r="K697" i="1"/>
  <c r="O696" i="1"/>
  <c r="M696" i="1"/>
  <c r="L696" i="1"/>
  <c r="K696" i="1"/>
  <c r="O695" i="1"/>
  <c r="M695" i="1"/>
  <c r="L695" i="1"/>
  <c r="K695" i="1"/>
  <c r="O685" i="1"/>
  <c r="M685" i="1"/>
  <c r="L685" i="1"/>
  <c r="K685" i="1"/>
  <c r="O683" i="1"/>
  <c r="M683" i="1"/>
  <c r="L683" i="1"/>
  <c r="K683" i="1"/>
  <c r="O679" i="1"/>
  <c r="M679" i="1"/>
  <c r="L679" i="1"/>
  <c r="K679" i="1"/>
  <c r="O677" i="1"/>
  <c r="M677" i="1"/>
  <c r="L677" i="1"/>
  <c r="K677" i="1"/>
  <c r="O672" i="1"/>
  <c r="M672" i="1"/>
  <c r="L672" i="1"/>
  <c r="K672" i="1"/>
  <c r="O671" i="1"/>
  <c r="M671" i="1"/>
  <c r="L671" i="1"/>
  <c r="K671" i="1"/>
  <c r="O658" i="1"/>
  <c r="M658" i="1"/>
  <c r="L658" i="1"/>
  <c r="K658" i="1"/>
  <c r="O656" i="1"/>
  <c r="M656" i="1"/>
  <c r="L656" i="1"/>
  <c r="K656" i="1"/>
  <c r="O647" i="1"/>
  <c r="M647" i="1"/>
  <c r="L647" i="1"/>
  <c r="K647" i="1"/>
  <c r="O642" i="1"/>
  <c r="M642" i="1"/>
  <c r="L642" i="1"/>
  <c r="K642" i="1"/>
  <c r="O639" i="1"/>
  <c r="M639" i="1"/>
  <c r="L639" i="1"/>
  <c r="K639" i="1"/>
  <c r="O638" i="1"/>
  <c r="M638" i="1"/>
  <c r="L638" i="1"/>
  <c r="K638" i="1"/>
  <c r="O634" i="1"/>
  <c r="M634" i="1"/>
  <c r="L634" i="1"/>
  <c r="K634" i="1"/>
  <c r="O633" i="1"/>
  <c r="M633" i="1"/>
  <c r="L633" i="1"/>
  <c r="K633" i="1"/>
  <c r="O625" i="1"/>
  <c r="M625" i="1"/>
  <c r="L625" i="1"/>
  <c r="K625" i="1"/>
  <c r="O624" i="1"/>
  <c r="M624" i="1"/>
  <c r="L624" i="1"/>
  <c r="K624" i="1"/>
  <c r="O623" i="1"/>
  <c r="M623" i="1"/>
  <c r="L623" i="1"/>
  <c r="K623" i="1"/>
  <c r="O622" i="1"/>
  <c r="M622" i="1"/>
  <c r="L622" i="1"/>
  <c r="K622" i="1"/>
  <c r="O614" i="1"/>
  <c r="M614" i="1"/>
  <c r="L614" i="1"/>
  <c r="K614" i="1"/>
  <c r="O613" i="1"/>
  <c r="M613" i="1"/>
  <c r="L613" i="1"/>
  <c r="K613" i="1"/>
  <c r="O612" i="1"/>
  <c r="M612" i="1"/>
  <c r="L612" i="1"/>
  <c r="K612" i="1"/>
  <c r="O606" i="1"/>
  <c r="M606" i="1"/>
  <c r="L606" i="1"/>
  <c r="K606" i="1"/>
  <c r="O607" i="1"/>
  <c r="M607" i="1"/>
  <c r="L607" i="1"/>
  <c r="K607" i="1"/>
  <c r="O600" i="1"/>
  <c r="M600" i="1"/>
  <c r="L600" i="1"/>
  <c r="K600" i="1"/>
  <c r="O599" i="1"/>
  <c r="M599" i="1"/>
  <c r="L599" i="1"/>
  <c r="K599" i="1"/>
  <c r="O598" i="1"/>
  <c r="M598" i="1"/>
  <c r="L598" i="1"/>
  <c r="K598" i="1"/>
  <c r="O597" i="1"/>
  <c r="M597" i="1"/>
  <c r="L597" i="1"/>
  <c r="K597" i="1"/>
  <c r="O587" i="1"/>
  <c r="M587" i="1"/>
  <c r="L587" i="1"/>
  <c r="K587" i="1"/>
  <c r="O585" i="1"/>
  <c r="M585" i="1"/>
  <c r="L585" i="1"/>
  <c r="K585" i="1"/>
  <c r="O574" i="1"/>
  <c r="M574" i="1"/>
  <c r="L574" i="1"/>
  <c r="K574" i="1"/>
  <c r="O562" i="1"/>
  <c r="M562" i="1"/>
  <c r="L562" i="1"/>
  <c r="K562" i="1"/>
  <c r="O560" i="1"/>
  <c r="M560" i="1"/>
  <c r="L560" i="1"/>
  <c r="K560" i="1"/>
  <c r="O559" i="1"/>
  <c r="M559" i="1"/>
  <c r="L559" i="1"/>
  <c r="K559" i="1"/>
  <c r="O558" i="1"/>
  <c r="M558" i="1"/>
  <c r="L558" i="1"/>
  <c r="K558" i="1"/>
  <c r="O554" i="1"/>
  <c r="M554" i="1"/>
  <c r="L554" i="1"/>
  <c r="K554" i="1"/>
  <c r="O531" i="1"/>
  <c r="M531" i="1"/>
  <c r="L531" i="1"/>
  <c r="K531" i="1"/>
  <c r="O530" i="1"/>
  <c r="M530" i="1"/>
  <c r="L530" i="1"/>
  <c r="K530" i="1"/>
  <c r="O525" i="1"/>
  <c r="M525" i="1"/>
  <c r="L525" i="1"/>
  <c r="K525" i="1"/>
  <c r="O523" i="1"/>
  <c r="M523" i="1"/>
  <c r="L523" i="1"/>
  <c r="K523" i="1"/>
  <c r="O518" i="1"/>
  <c r="M518" i="1"/>
  <c r="L518" i="1"/>
  <c r="K518" i="1"/>
  <c r="O519" i="1"/>
  <c r="M519" i="1"/>
  <c r="L519" i="1"/>
  <c r="K519" i="1"/>
  <c r="O513" i="1"/>
  <c r="M513" i="1"/>
  <c r="L513" i="1"/>
  <c r="K513" i="1"/>
  <c r="O509" i="1"/>
  <c r="M509" i="1"/>
  <c r="L509" i="1"/>
  <c r="K509" i="1"/>
  <c r="O500" i="1"/>
  <c r="M500" i="1"/>
  <c r="L500" i="1"/>
  <c r="K500" i="1"/>
  <c r="O498" i="1"/>
  <c r="M498" i="1"/>
  <c r="L498" i="1"/>
  <c r="K498" i="1"/>
  <c r="O494" i="1"/>
  <c r="M494" i="1"/>
  <c r="L494" i="1"/>
  <c r="K494" i="1"/>
  <c r="O493" i="1"/>
  <c r="M493" i="1"/>
  <c r="L493" i="1"/>
  <c r="K493" i="1"/>
  <c r="O492" i="1"/>
  <c r="M492" i="1"/>
  <c r="L492" i="1"/>
  <c r="K492" i="1"/>
  <c r="O491" i="1"/>
  <c r="M491" i="1"/>
  <c r="L491" i="1"/>
  <c r="K491" i="1"/>
  <c r="O488" i="1"/>
  <c r="M488" i="1"/>
  <c r="L488" i="1"/>
  <c r="K488" i="1"/>
  <c r="O487" i="1"/>
  <c r="M487" i="1"/>
  <c r="L487" i="1"/>
  <c r="K487" i="1"/>
  <c r="O484" i="1"/>
  <c r="M484" i="1"/>
  <c r="L484" i="1"/>
  <c r="K484" i="1"/>
  <c r="O481" i="1"/>
  <c r="M481" i="1"/>
  <c r="L481" i="1"/>
  <c r="K481" i="1"/>
  <c r="O480" i="1"/>
  <c r="M480" i="1"/>
  <c r="L480" i="1"/>
  <c r="K480" i="1"/>
  <c r="O479" i="1"/>
  <c r="M479" i="1"/>
  <c r="L479" i="1"/>
  <c r="K479" i="1"/>
  <c r="O470" i="1"/>
  <c r="M470" i="1"/>
  <c r="L470" i="1"/>
  <c r="K470" i="1"/>
  <c r="O467" i="1"/>
  <c r="M467" i="1"/>
  <c r="L467" i="1"/>
  <c r="K467" i="1"/>
  <c r="O466" i="1"/>
  <c r="M466" i="1"/>
  <c r="L466" i="1"/>
  <c r="K466" i="1"/>
  <c r="O465" i="1"/>
  <c r="M465" i="1"/>
  <c r="L465" i="1"/>
  <c r="K465" i="1"/>
  <c r="O462" i="1"/>
  <c r="M462" i="1"/>
  <c r="L462" i="1"/>
  <c r="K462" i="1"/>
  <c r="O463" i="1"/>
  <c r="M463" i="1"/>
  <c r="L463" i="1"/>
  <c r="K463" i="1"/>
  <c r="O460" i="1"/>
  <c r="M460" i="1"/>
  <c r="L460" i="1"/>
  <c r="K460" i="1"/>
  <c r="O455" i="1"/>
  <c r="M455" i="1"/>
  <c r="L455" i="1"/>
  <c r="K455" i="1"/>
  <c r="O441" i="1"/>
  <c r="M441" i="1"/>
  <c r="L441" i="1"/>
  <c r="K441" i="1"/>
  <c r="O439" i="1"/>
  <c r="M439" i="1"/>
  <c r="L439" i="1"/>
  <c r="K439" i="1"/>
  <c r="O440" i="1"/>
  <c r="M440" i="1"/>
  <c r="L440" i="1"/>
  <c r="K440" i="1"/>
  <c r="O425" i="1"/>
  <c r="M425" i="1"/>
  <c r="L425" i="1"/>
  <c r="K425" i="1"/>
  <c r="O427" i="1"/>
  <c r="M427" i="1"/>
  <c r="L427" i="1"/>
  <c r="K427" i="1"/>
  <c r="O426" i="1"/>
  <c r="M426" i="1"/>
  <c r="L426" i="1"/>
  <c r="K426" i="1"/>
  <c r="O419" i="1"/>
  <c r="M419" i="1"/>
  <c r="L419" i="1"/>
  <c r="K419" i="1"/>
  <c r="O414" i="1"/>
  <c r="M414" i="1"/>
  <c r="L414" i="1"/>
  <c r="K414" i="1"/>
  <c r="O410" i="1"/>
  <c r="M410" i="1"/>
  <c r="L410" i="1"/>
  <c r="K410" i="1"/>
  <c r="O408" i="1"/>
  <c r="M408" i="1"/>
  <c r="L408" i="1"/>
  <c r="K408" i="1"/>
  <c r="O407" i="1"/>
  <c r="M407" i="1"/>
  <c r="L407" i="1"/>
  <c r="K407" i="1"/>
  <c r="O404" i="1"/>
  <c r="M404" i="1"/>
  <c r="L404" i="1"/>
  <c r="K404" i="1"/>
  <c r="O403" i="1"/>
  <c r="M403" i="1"/>
  <c r="L403" i="1"/>
  <c r="K403" i="1"/>
  <c r="O402" i="1"/>
  <c r="M402" i="1"/>
  <c r="L402" i="1"/>
  <c r="K402" i="1"/>
  <c r="O401" i="1"/>
  <c r="M401" i="1"/>
  <c r="L401" i="1"/>
  <c r="K401" i="1"/>
  <c r="O400" i="1"/>
  <c r="M400" i="1"/>
  <c r="L400" i="1"/>
  <c r="K400" i="1"/>
  <c r="O399" i="1"/>
  <c r="M399" i="1"/>
  <c r="L399" i="1"/>
  <c r="K399" i="1"/>
  <c r="O398" i="1"/>
  <c r="M398" i="1"/>
  <c r="L398" i="1"/>
  <c r="K398" i="1"/>
  <c r="O394" i="1"/>
  <c r="M394" i="1"/>
  <c r="L394" i="1"/>
  <c r="K394" i="1"/>
  <c r="O387" i="1"/>
  <c r="M387" i="1"/>
  <c r="L387" i="1"/>
  <c r="K387" i="1"/>
  <c r="O390" i="1"/>
  <c r="M390" i="1"/>
  <c r="L390" i="1"/>
  <c r="K390" i="1"/>
  <c r="O385" i="1"/>
  <c r="M385" i="1"/>
  <c r="L385" i="1"/>
  <c r="K385" i="1"/>
  <c r="O384" i="1"/>
  <c r="M384" i="1"/>
  <c r="L384" i="1"/>
  <c r="K384" i="1"/>
  <c r="O383" i="1"/>
  <c r="M383" i="1"/>
  <c r="L383" i="1"/>
  <c r="K383" i="1"/>
  <c r="O382" i="1"/>
  <c r="M382" i="1"/>
  <c r="L382" i="1"/>
  <c r="K382" i="1"/>
  <c r="O376" i="1"/>
  <c r="M376" i="1"/>
  <c r="L376" i="1"/>
  <c r="K376" i="1"/>
  <c r="O371" i="1"/>
  <c r="M371" i="1"/>
  <c r="L371" i="1"/>
  <c r="K371" i="1"/>
  <c r="O356" i="1"/>
  <c r="M356" i="1"/>
  <c r="L356" i="1"/>
  <c r="K356" i="1"/>
  <c r="O354" i="1"/>
  <c r="M354" i="1"/>
  <c r="L354" i="1"/>
  <c r="K354" i="1"/>
  <c r="O352" i="1"/>
  <c r="M352" i="1"/>
  <c r="L352" i="1"/>
  <c r="K352" i="1"/>
  <c r="O351" i="1"/>
  <c r="M351" i="1"/>
  <c r="L351" i="1"/>
  <c r="K351" i="1"/>
  <c r="O346" i="1"/>
  <c r="M346" i="1"/>
  <c r="L346" i="1"/>
  <c r="K346" i="1"/>
  <c r="O345" i="1"/>
  <c r="M345" i="1"/>
  <c r="L345" i="1"/>
  <c r="K345" i="1"/>
  <c r="O344" i="1"/>
  <c r="M344" i="1"/>
  <c r="L344" i="1"/>
  <c r="K344" i="1"/>
  <c r="O335" i="1"/>
  <c r="M335" i="1"/>
  <c r="L335" i="1"/>
  <c r="K335" i="1"/>
  <c r="O337" i="1"/>
  <c r="M337" i="1"/>
  <c r="L337" i="1"/>
  <c r="K337" i="1"/>
  <c r="O336" i="1"/>
  <c r="M336" i="1"/>
  <c r="L336" i="1"/>
  <c r="K336" i="1"/>
  <c r="O334" i="1"/>
  <c r="M334" i="1"/>
  <c r="L334" i="1"/>
  <c r="K334" i="1"/>
  <c r="O332" i="1"/>
  <c r="M332" i="1"/>
  <c r="L332" i="1"/>
  <c r="K332" i="1"/>
  <c r="O327" i="1"/>
  <c r="M327" i="1"/>
  <c r="L327" i="1"/>
  <c r="K327" i="1"/>
  <c r="O322" i="1"/>
  <c r="M322" i="1"/>
  <c r="L322" i="1"/>
  <c r="K322" i="1"/>
  <c r="O321" i="1"/>
  <c r="M321" i="1"/>
  <c r="L321" i="1"/>
  <c r="K321" i="1"/>
  <c r="O320" i="1"/>
  <c r="M320" i="1"/>
  <c r="L320" i="1"/>
  <c r="K320" i="1"/>
  <c r="O319" i="1"/>
  <c r="M319" i="1"/>
  <c r="L319" i="1"/>
  <c r="K319" i="1"/>
  <c r="O314" i="1"/>
  <c r="M314" i="1"/>
  <c r="L314" i="1"/>
  <c r="K314" i="1"/>
  <c r="O310" i="1"/>
  <c r="M310" i="1"/>
  <c r="L310" i="1"/>
  <c r="K310" i="1"/>
  <c r="O309" i="1"/>
  <c r="M309" i="1"/>
  <c r="L309" i="1"/>
  <c r="K309" i="1"/>
  <c r="O308" i="1"/>
  <c r="M308" i="1"/>
  <c r="L308" i="1"/>
  <c r="K308" i="1"/>
  <c r="O307" i="1"/>
  <c r="M307" i="1"/>
  <c r="L307" i="1"/>
  <c r="K307" i="1"/>
  <c r="O306" i="1"/>
  <c r="M306" i="1"/>
  <c r="L306" i="1"/>
  <c r="K306" i="1"/>
  <c r="O305" i="1"/>
  <c r="M305" i="1"/>
  <c r="L305" i="1"/>
  <c r="K305" i="1"/>
  <c r="O302" i="1"/>
  <c r="M302" i="1"/>
  <c r="L302" i="1"/>
  <c r="K302" i="1"/>
  <c r="O301" i="1"/>
  <c r="M301" i="1"/>
  <c r="L301" i="1"/>
  <c r="K301" i="1"/>
  <c r="O299" i="1"/>
  <c r="M299" i="1"/>
  <c r="L299" i="1"/>
  <c r="K299" i="1"/>
  <c r="O298" i="1"/>
  <c r="M298" i="1"/>
  <c r="L298" i="1"/>
  <c r="K298" i="1"/>
  <c r="O297" i="1"/>
  <c r="M297" i="1"/>
  <c r="L297" i="1"/>
  <c r="K297" i="1"/>
  <c r="O287" i="1"/>
  <c r="M287" i="1"/>
  <c r="L287" i="1"/>
  <c r="K287" i="1"/>
  <c r="O290" i="1"/>
  <c r="M290" i="1"/>
  <c r="L290" i="1"/>
  <c r="K290" i="1"/>
  <c r="O289" i="1"/>
  <c r="M289" i="1"/>
  <c r="L289" i="1"/>
  <c r="K289" i="1"/>
  <c r="O288" i="1"/>
  <c r="M288" i="1"/>
  <c r="L288" i="1"/>
  <c r="K288" i="1"/>
  <c r="O282" i="1"/>
  <c r="M282" i="1"/>
  <c r="L282" i="1"/>
  <c r="K282" i="1"/>
  <c r="O281" i="1"/>
  <c r="M281" i="1"/>
  <c r="L281" i="1"/>
  <c r="K281" i="1"/>
  <c r="O280" i="1"/>
  <c r="M280" i="1"/>
  <c r="L280" i="1"/>
  <c r="K280" i="1"/>
  <c r="O275" i="1"/>
  <c r="M275" i="1"/>
  <c r="L275" i="1"/>
  <c r="K275" i="1"/>
  <c r="O262" i="1"/>
  <c r="M262" i="1"/>
  <c r="L262" i="1"/>
  <c r="K262" i="1"/>
  <c r="O261" i="1"/>
  <c r="M261" i="1"/>
  <c r="L261" i="1"/>
  <c r="K261" i="1"/>
  <c r="O260" i="1"/>
  <c r="M260" i="1"/>
  <c r="L260" i="1"/>
  <c r="K260" i="1"/>
  <c r="O259" i="1"/>
  <c r="M259" i="1"/>
  <c r="L259" i="1"/>
  <c r="K259" i="1"/>
  <c r="O255" i="1"/>
  <c r="M255" i="1"/>
  <c r="L255" i="1"/>
  <c r="K255" i="1"/>
  <c r="O252" i="1"/>
  <c r="M252" i="1"/>
  <c r="L252" i="1"/>
  <c r="K252" i="1"/>
  <c r="O250" i="1"/>
  <c r="M250" i="1"/>
  <c r="L250" i="1"/>
  <c r="K250" i="1"/>
  <c r="O249" i="1"/>
  <c r="M249" i="1"/>
  <c r="L249" i="1"/>
  <c r="K249" i="1"/>
  <c r="O232" i="1"/>
  <c r="M232" i="1"/>
  <c r="L232" i="1"/>
  <c r="K232" i="1"/>
  <c r="O222" i="1"/>
  <c r="M222" i="1"/>
  <c r="L222" i="1"/>
  <c r="K222" i="1"/>
  <c r="O216" i="1"/>
  <c r="M216" i="1"/>
  <c r="L216" i="1"/>
  <c r="K216" i="1"/>
  <c r="O215" i="1"/>
  <c r="M215" i="1"/>
  <c r="L215" i="1"/>
  <c r="K215" i="1"/>
  <c r="O214" i="1"/>
  <c r="M214" i="1"/>
  <c r="L214" i="1"/>
  <c r="K214" i="1"/>
  <c r="O208" i="1"/>
  <c r="M208" i="1"/>
  <c r="L208" i="1"/>
  <c r="K208" i="1"/>
  <c r="O204" i="1"/>
  <c r="M204" i="1"/>
  <c r="L204" i="1"/>
  <c r="K204" i="1"/>
  <c r="O212" i="1"/>
  <c r="M212" i="1"/>
  <c r="L212" i="1"/>
  <c r="K212" i="1"/>
  <c r="O199" i="1"/>
  <c r="M199" i="1"/>
  <c r="L199" i="1"/>
  <c r="K199" i="1"/>
  <c r="O193" i="1"/>
  <c r="M193" i="1"/>
  <c r="L193" i="1"/>
  <c r="K193" i="1"/>
  <c r="O190" i="1"/>
  <c r="M190" i="1"/>
  <c r="L190" i="1"/>
  <c r="K190" i="1"/>
  <c r="O184" i="1"/>
  <c r="M184" i="1"/>
  <c r="L184" i="1"/>
  <c r="K184" i="1"/>
  <c r="O183" i="1"/>
  <c r="M183" i="1"/>
  <c r="L183" i="1"/>
  <c r="K183" i="1"/>
  <c r="O178" i="1"/>
  <c r="M178" i="1"/>
  <c r="L178" i="1"/>
  <c r="K178" i="1"/>
  <c r="O171" i="1"/>
  <c r="M171" i="1"/>
  <c r="L171" i="1"/>
  <c r="K171" i="1"/>
  <c r="O161" i="1"/>
  <c r="M161" i="1"/>
  <c r="L161" i="1"/>
  <c r="K161" i="1"/>
  <c r="O164" i="1"/>
  <c r="M164" i="1"/>
  <c r="L164" i="1"/>
  <c r="K164" i="1"/>
  <c r="O163" i="1"/>
  <c r="M163" i="1"/>
  <c r="L163" i="1"/>
  <c r="K163" i="1"/>
  <c r="O162" i="1"/>
  <c r="M162" i="1"/>
  <c r="L162" i="1"/>
  <c r="K162" i="1"/>
  <c r="O168" i="1"/>
  <c r="M168" i="1"/>
  <c r="L168" i="1"/>
  <c r="K168" i="1"/>
  <c r="O167" i="1"/>
  <c r="M167" i="1"/>
  <c r="L167" i="1"/>
  <c r="K167" i="1"/>
  <c r="O166" i="1"/>
  <c r="M166" i="1"/>
  <c r="L166" i="1"/>
  <c r="K166" i="1"/>
  <c r="O154" i="1"/>
  <c r="M154" i="1"/>
  <c r="L154" i="1"/>
  <c r="K154" i="1"/>
  <c r="O153" i="1"/>
  <c r="M153" i="1"/>
  <c r="L153" i="1"/>
  <c r="K153" i="1"/>
  <c r="O152" i="1"/>
  <c r="M152" i="1"/>
  <c r="L152" i="1"/>
  <c r="K152" i="1"/>
  <c r="O151" i="1"/>
  <c r="M151" i="1"/>
  <c r="L151" i="1"/>
  <c r="K151" i="1"/>
  <c r="O146" i="1"/>
  <c r="M146" i="1"/>
  <c r="L146" i="1"/>
  <c r="K146" i="1"/>
  <c r="O123" i="1"/>
  <c r="M123" i="1"/>
  <c r="L123" i="1"/>
  <c r="K123" i="1"/>
  <c r="O136" i="1"/>
  <c r="M136" i="1"/>
  <c r="L136" i="1"/>
  <c r="K136" i="1"/>
  <c r="O129" i="1"/>
  <c r="M129" i="1"/>
  <c r="L129" i="1"/>
  <c r="K129" i="1"/>
  <c r="O128" i="1"/>
  <c r="M128" i="1"/>
  <c r="L128" i="1"/>
  <c r="K128" i="1"/>
  <c r="O124" i="1"/>
  <c r="M124" i="1"/>
  <c r="L124" i="1"/>
  <c r="K124" i="1"/>
  <c r="O122" i="1"/>
  <c r="M122" i="1"/>
  <c r="L122" i="1"/>
  <c r="K122" i="1"/>
  <c r="O121" i="1"/>
  <c r="M121" i="1"/>
  <c r="L121" i="1"/>
  <c r="K121" i="1"/>
  <c r="O120" i="1"/>
  <c r="M120" i="1"/>
  <c r="L120" i="1"/>
  <c r="K120" i="1"/>
  <c r="O118" i="1"/>
  <c r="M118" i="1"/>
  <c r="L118" i="1"/>
  <c r="K118" i="1"/>
  <c r="O117" i="1"/>
  <c r="M117" i="1"/>
  <c r="L117" i="1"/>
  <c r="K117" i="1"/>
  <c r="O116" i="1"/>
  <c r="M116" i="1"/>
  <c r="L116" i="1"/>
  <c r="K116" i="1"/>
  <c r="O114" i="1"/>
  <c r="M114" i="1"/>
  <c r="L114" i="1"/>
  <c r="K114" i="1"/>
  <c r="O112" i="1"/>
  <c r="M112" i="1"/>
  <c r="L112" i="1"/>
  <c r="K112" i="1"/>
  <c r="O111" i="1"/>
  <c r="M111" i="1"/>
  <c r="L111" i="1"/>
  <c r="K111" i="1"/>
  <c r="O106" i="1"/>
  <c r="M106" i="1"/>
  <c r="L106" i="1"/>
  <c r="K106" i="1"/>
  <c r="O105" i="1"/>
  <c r="M105" i="1"/>
  <c r="L105" i="1"/>
  <c r="K105" i="1"/>
  <c r="O103" i="1"/>
  <c r="M103" i="1"/>
  <c r="L103" i="1"/>
  <c r="K103" i="1"/>
  <c r="O93" i="1"/>
  <c r="M93" i="1"/>
  <c r="L93" i="1"/>
  <c r="K93" i="1"/>
  <c r="O82" i="1"/>
  <c r="M82" i="1"/>
  <c r="L82" i="1"/>
  <c r="K82" i="1"/>
  <c r="O81" i="1"/>
  <c r="M81" i="1"/>
  <c r="L81" i="1"/>
  <c r="K81" i="1"/>
  <c r="O78" i="1"/>
  <c r="M78" i="1"/>
  <c r="L78" i="1"/>
  <c r="K78" i="1"/>
  <c r="O77" i="1"/>
  <c r="M77" i="1"/>
  <c r="L77" i="1"/>
  <c r="K77" i="1"/>
  <c r="O76" i="1"/>
  <c r="M76" i="1"/>
  <c r="L76" i="1"/>
  <c r="K76" i="1"/>
  <c r="O75" i="1"/>
  <c r="M75" i="1"/>
  <c r="L75" i="1"/>
  <c r="K75" i="1"/>
  <c r="O70" i="1"/>
  <c r="M70" i="1"/>
  <c r="L70" i="1"/>
  <c r="K70" i="1"/>
  <c r="O69" i="1"/>
  <c r="M69" i="1"/>
  <c r="L69" i="1"/>
  <c r="K69" i="1"/>
  <c r="O67" i="1"/>
  <c r="M67" i="1"/>
  <c r="L67" i="1"/>
  <c r="K67" i="1"/>
  <c r="O64" i="1"/>
  <c r="M64" i="1"/>
  <c r="L64" i="1"/>
  <c r="K64" i="1"/>
  <c r="O63" i="1"/>
  <c r="M63" i="1"/>
  <c r="L63" i="1"/>
  <c r="K63" i="1"/>
  <c r="O61" i="1"/>
  <c r="M61" i="1"/>
  <c r="L61" i="1"/>
  <c r="K61" i="1"/>
  <c r="O60" i="1"/>
  <c r="M60" i="1"/>
  <c r="L60" i="1"/>
  <c r="K60" i="1"/>
  <c r="O53" i="1"/>
  <c r="M53" i="1"/>
  <c r="L53" i="1"/>
  <c r="K53" i="1"/>
  <c r="O52" i="1"/>
  <c r="M52" i="1"/>
  <c r="L52" i="1"/>
  <c r="K52" i="1"/>
  <c r="O51" i="1"/>
  <c r="M51" i="1"/>
  <c r="L51" i="1"/>
  <c r="K51" i="1"/>
  <c r="O50" i="1"/>
  <c r="M50" i="1"/>
  <c r="L50" i="1"/>
  <c r="K50" i="1"/>
  <c r="O40" i="1"/>
  <c r="M40" i="1"/>
  <c r="L40" i="1"/>
  <c r="K40" i="1"/>
  <c r="O26" i="1"/>
  <c r="M26" i="1"/>
  <c r="L26" i="1"/>
  <c r="K26" i="1"/>
  <c r="O24" i="1"/>
  <c r="M24" i="1"/>
  <c r="L24" i="1"/>
  <c r="K24" i="1"/>
  <c r="O18" i="1"/>
  <c r="M18" i="1"/>
  <c r="L18" i="1"/>
  <c r="K18" i="1"/>
  <c r="O17" i="1"/>
  <c r="M17" i="1"/>
  <c r="L17" i="1"/>
  <c r="K17" i="1"/>
  <c r="O16" i="1"/>
  <c r="M16" i="1"/>
  <c r="L16" i="1"/>
  <c r="K16" i="1"/>
  <c r="O5" i="1"/>
  <c r="M5" i="1"/>
  <c r="L5" i="1"/>
  <c r="K5" i="1"/>
  <c r="O3" i="1"/>
  <c r="M3" i="1"/>
  <c r="L3" i="1"/>
  <c r="K3" i="1"/>
  <c r="O911" i="1"/>
  <c r="M911" i="1"/>
  <c r="L911" i="1"/>
  <c r="K911" i="1"/>
  <c r="O910" i="1"/>
  <c r="M910" i="1"/>
  <c r="L910" i="1"/>
  <c r="K910" i="1"/>
  <c r="K909" i="1"/>
  <c r="L909" i="1"/>
  <c r="M909" i="1"/>
  <c r="O909" i="1"/>
  <c r="N84" i="2"/>
  <c r="AA69" i="1" l="1"/>
  <c r="AA327" i="1"/>
  <c r="AA789" i="1"/>
  <c r="AA382" i="1"/>
  <c r="AA383" i="1"/>
  <c r="AA743" i="1"/>
  <c r="AA740" i="1"/>
  <c r="AA902" i="1"/>
  <c r="AA384" i="1"/>
  <c r="AA788" i="1"/>
  <c r="J203" i="3"/>
  <c r="J204" i="3"/>
  <c r="K68" i="2"/>
  <c r="J47" i="3"/>
  <c r="J144" i="3"/>
  <c r="J191" i="3"/>
  <c r="J169" i="3"/>
  <c r="J168" i="3"/>
  <c r="J28" i="3"/>
  <c r="J50" i="3"/>
  <c r="J106" i="3"/>
  <c r="J214" i="3"/>
  <c r="J217" i="3"/>
  <c r="J84" i="3"/>
  <c r="J83" i="3"/>
  <c r="J210" i="3"/>
  <c r="J150" i="3"/>
  <c r="J212" i="3"/>
  <c r="J157" i="3"/>
  <c r="J19" i="3"/>
  <c r="G177" i="3"/>
  <c r="J177" i="3" s="1"/>
  <c r="J230" i="3"/>
  <c r="J229" i="3"/>
  <c r="J218" i="3"/>
  <c r="J82" i="3"/>
  <c r="J223" i="3"/>
  <c r="J222" i="3"/>
  <c r="J211" i="3"/>
  <c r="J198" i="3"/>
  <c r="J213" i="3"/>
  <c r="J199" i="3"/>
  <c r="J197" i="3"/>
  <c r="J226" i="3"/>
  <c r="J196" i="3"/>
  <c r="J158" i="3"/>
  <c r="J126" i="3"/>
  <c r="J183" i="3"/>
  <c r="J182" i="3"/>
  <c r="J156" i="3"/>
  <c r="J149" i="3"/>
  <c r="J121" i="3"/>
  <c r="J120" i="3"/>
  <c r="J108" i="3"/>
  <c r="J104" i="3"/>
  <c r="J86" i="3"/>
  <c r="J221" i="3"/>
  <c r="J176" i="3"/>
  <c r="J138" i="3"/>
  <c r="J18" i="3"/>
  <c r="J17" i="3"/>
  <c r="J232" i="3"/>
  <c r="J122" i="3"/>
  <c r="J97" i="3"/>
  <c r="J32" i="3"/>
  <c r="J31" i="3"/>
  <c r="J71" i="3"/>
  <c r="J163" i="3"/>
  <c r="J75" i="3"/>
  <c r="J98" i="3"/>
  <c r="J13" i="3"/>
  <c r="J109" i="3"/>
  <c r="J38" i="3"/>
  <c r="J12" i="3"/>
  <c r="J10" i="3"/>
  <c r="J9" i="3"/>
  <c r="J41" i="3"/>
  <c r="J105" i="3"/>
  <c r="J63" i="3"/>
  <c r="J208" i="3"/>
  <c r="J174" i="3"/>
  <c r="J188" i="3"/>
  <c r="J99" i="3"/>
  <c r="J90" i="3"/>
  <c r="J77" i="3"/>
  <c r="J242" i="3"/>
  <c r="J239" i="3"/>
  <c r="J238" i="3"/>
  <c r="J216" i="3"/>
  <c r="J194" i="3"/>
  <c r="J187" i="3"/>
  <c r="J184" i="3"/>
  <c r="J175" i="3"/>
  <c r="J162" i="3"/>
  <c r="J161" i="3"/>
  <c r="J131" i="3"/>
  <c r="J100" i="3"/>
  <c r="J94" i="3"/>
  <c r="J62" i="3"/>
  <c r="J49" i="3"/>
  <c r="J39" i="3"/>
  <c r="J25" i="3"/>
  <c r="J23" i="3"/>
  <c r="J8" i="3"/>
  <c r="J5" i="3"/>
  <c r="J4" i="3"/>
  <c r="J2" i="3"/>
  <c r="J202" i="3"/>
  <c r="J201" i="3"/>
  <c r="J159" i="3"/>
  <c r="J136" i="3"/>
  <c r="J107" i="3"/>
  <c r="J81" i="3"/>
  <c r="J61" i="3"/>
  <c r="J40" i="3"/>
  <c r="J236" i="3"/>
  <c r="J186" i="3"/>
  <c r="J155" i="3"/>
  <c r="J102" i="3"/>
  <c r="J45" i="3"/>
  <c r="J42" i="3"/>
  <c r="J24" i="3"/>
  <c r="J206" i="3"/>
  <c r="J181" i="3"/>
  <c r="J88" i="3"/>
  <c r="J54" i="3"/>
  <c r="J178" i="3"/>
  <c r="J147" i="3"/>
  <c r="J132" i="3"/>
  <c r="J96" i="3"/>
  <c r="J91" i="3"/>
  <c r="J74" i="3"/>
  <c r="J44" i="3"/>
  <c r="J22" i="3"/>
  <c r="J241" i="3"/>
  <c r="J235" i="3"/>
  <c r="J228" i="3"/>
  <c r="J220" i="3"/>
  <c r="J215" i="3"/>
  <c r="J209" i="3"/>
  <c r="J205" i="3"/>
  <c r="J185" i="3"/>
  <c r="J180" i="3"/>
  <c r="J179" i="3"/>
  <c r="J165" i="3"/>
  <c r="J139" i="3"/>
  <c r="J137" i="3"/>
  <c r="J133" i="3"/>
  <c r="J129" i="3"/>
  <c r="J128" i="3"/>
  <c r="J116" i="3"/>
  <c r="J92" i="3"/>
  <c r="J89" i="3"/>
  <c r="J73" i="3"/>
  <c r="J72" i="3"/>
  <c r="J70" i="3"/>
  <c r="J55" i="3"/>
  <c r="J52" i="3"/>
  <c r="J46" i="3"/>
  <c r="J34" i="3"/>
  <c r="J27" i="3"/>
  <c r="J26" i="3"/>
  <c r="J21" i="3"/>
  <c r="J11" i="3"/>
  <c r="J6" i="3"/>
  <c r="AA376" i="1" l="1"/>
  <c r="AA739" i="1"/>
  <c r="AA614" i="1"/>
  <c r="AA299" i="1"/>
  <c r="AA585" i="1"/>
  <c r="N34" i="2"/>
  <c r="M34" i="2"/>
  <c r="K34" i="2"/>
  <c r="L34" i="2"/>
  <c r="J193" i="3"/>
  <c r="J233" i="3"/>
  <c r="J227" i="3"/>
  <c r="J167" i="3"/>
  <c r="J101" i="3"/>
  <c r="J95" i="3"/>
  <c r="J60" i="3"/>
  <c r="J20" i="3"/>
  <c r="J3" i="3"/>
  <c r="J237" i="3"/>
  <c r="J234" i="3"/>
  <c r="J189" i="3"/>
  <c r="J119" i="3"/>
  <c r="J148" i="3"/>
  <c r="J224" i="3" l="1"/>
  <c r="J225" i="3"/>
  <c r="J192" i="3"/>
  <c r="J173" i="3"/>
  <c r="J152" i="3"/>
  <c r="J142" i="3"/>
  <c r="J141" i="3"/>
  <c r="J140" i="3"/>
  <c r="J127" i="3"/>
  <c r="J111" i="3"/>
  <c r="J87" i="3"/>
  <c r="J79" i="3"/>
  <c r="J80" i="3"/>
  <c r="J78" i="3"/>
  <c r="J68" i="3"/>
  <c r="J67" i="3"/>
  <c r="J69" i="3"/>
  <c r="J58" i="3"/>
  <c r="J57" i="3"/>
  <c r="J56" i="3"/>
  <c r="J37" i="3"/>
  <c r="J35" i="3"/>
  <c r="J36" i="3"/>
  <c r="J30" i="3"/>
  <c r="J29" i="3"/>
  <c r="J14" i="3"/>
  <c r="J33" i="3"/>
  <c r="J53" i="3"/>
  <c r="J85" i="3"/>
  <c r="J16" i="3"/>
  <c r="J160" i="3"/>
  <c r="J143" i="3"/>
  <c r="J118" i="3"/>
  <c r="J231" i="3"/>
  <c r="J171" i="3"/>
  <c r="J195" i="3"/>
  <c r="J153" i="3"/>
  <c r="J243" i="3"/>
  <c r="J219" i="3"/>
  <c r="J154" i="3"/>
  <c r="J172" i="3"/>
  <c r="J103" i="3"/>
  <c r="J76" i="3"/>
  <c r="J48" i="3"/>
  <c r="J7" i="3"/>
  <c r="J123" i="3"/>
  <c r="J190" i="3"/>
  <c r="J124" i="3"/>
  <c r="J151" i="3"/>
  <c r="J125" i="3"/>
  <c r="J113" i="3" l="1"/>
  <c r="J114" i="3"/>
  <c r="J146" i="3"/>
  <c r="J130" i="3"/>
  <c r="J134" i="3"/>
  <c r="J110" i="3"/>
  <c r="J59" i="3"/>
  <c r="J200" i="3"/>
  <c r="J65" i="3"/>
  <c r="J117" i="3"/>
  <c r="J66" i="3"/>
  <c r="J112" i="3"/>
  <c r="J115" i="3"/>
  <c r="J135" i="3"/>
  <c r="J145" i="3"/>
  <c r="J43" i="3"/>
  <c r="J15" i="3"/>
  <c r="J164" i="3"/>
  <c r="J240" i="3"/>
  <c r="J93" i="3"/>
  <c r="J207" i="3"/>
  <c r="J166" i="3"/>
  <c r="J64" i="3"/>
  <c r="J51" i="3"/>
  <c r="N83" i="2"/>
  <c r="N116" i="2"/>
  <c r="N82" i="2"/>
  <c r="N81" i="2"/>
  <c r="N80" i="2"/>
  <c r="N79" i="2"/>
  <c r="N115" i="2"/>
  <c r="N114" i="2"/>
  <c r="N78" i="2"/>
  <c r="N77" i="2"/>
  <c r="N76" i="2"/>
  <c r="N75" i="2"/>
  <c r="N74" i="2"/>
  <c r="N73" i="2"/>
  <c r="N72" i="2"/>
  <c r="N113" i="2"/>
  <c r="N112" i="2"/>
  <c r="N71" i="2"/>
  <c r="N70" i="2"/>
  <c r="N69" i="2"/>
  <c r="N68" i="2"/>
  <c r="N67" i="2"/>
  <c r="N111" i="2"/>
  <c r="N66" i="2"/>
  <c r="N65" i="2"/>
  <c r="N64" i="2"/>
  <c r="N63" i="2"/>
  <c r="N62" i="2"/>
  <c r="N110" i="2"/>
  <c r="N61" i="2"/>
  <c r="N109" i="2"/>
  <c r="N60" i="2"/>
  <c r="N59" i="2"/>
  <c r="N58" i="2"/>
  <c r="N56" i="2"/>
  <c r="N57" i="2"/>
  <c r="N55" i="2"/>
  <c r="N54" i="2"/>
  <c r="N53" i="2"/>
  <c r="N52" i="2"/>
  <c r="N108" i="2"/>
  <c r="N107" i="2"/>
  <c r="N104" i="2"/>
  <c r="N105" i="2"/>
  <c r="N106" i="2"/>
  <c r="N103" i="2"/>
  <c r="N50" i="2"/>
  <c r="N51" i="2"/>
  <c r="N49" i="2"/>
  <c r="N48" i="2"/>
  <c r="N47" i="2"/>
  <c r="N46" i="2"/>
  <c r="N45" i="2"/>
  <c r="N44" i="2"/>
  <c r="N43" i="2"/>
  <c r="N42" i="2"/>
  <c r="N41" i="2"/>
  <c r="N40" i="2"/>
  <c r="N39" i="2"/>
  <c r="N38" i="2"/>
  <c r="N36" i="2"/>
  <c r="N37" i="2"/>
  <c r="N35" i="2"/>
  <c r="N102" i="2"/>
  <c r="N101" i="2"/>
  <c r="N33" i="2"/>
  <c r="N100" i="2"/>
  <c r="N32" i="2"/>
  <c r="N31" i="2"/>
  <c r="N30" i="2"/>
  <c r="N99" i="2"/>
  <c r="N29" i="2"/>
  <c r="N98" i="2"/>
  <c r="N28" i="2"/>
  <c r="N27" i="2"/>
  <c r="N97" i="2"/>
  <c r="N26" i="2"/>
  <c r="N25" i="2"/>
  <c r="N24" i="2"/>
  <c r="N23" i="2"/>
  <c r="N22" i="2"/>
  <c r="N96" i="2"/>
  <c r="N21" i="2"/>
  <c r="N20" i="2"/>
  <c r="N19" i="2"/>
  <c r="N18" i="2"/>
  <c r="N17" i="2"/>
  <c r="N95" i="2"/>
  <c r="N16" i="2"/>
  <c r="N94" i="2"/>
  <c r="N15" i="2"/>
  <c r="N93" i="2"/>
  <c r="N14" i="2"/>
  <c r="N13" i="2"/>
  <c r="N12" i="2"/>
  <c r="N11" i="2"/>
  <c r="N10" i="2"/>
  <c r="N9" i="2"/>
  <c r="N8" i="2"/>
  <c r="N92" i="2"/>
  <c r="N91" i="2"/>
  <c r="N90" i="2"/>
  <c r="N7" i="2"/>
  <c r="N6" i="2"/>
  <c r="N5" i="2"/>
  <c r="N89" i="2"/>
  <c r="N4" i="2"/>
  <c r="N88" i="2"/>
  <c r="N3" i="2"/>
  <c r="N87" i="2"/>
  <c r="N86" i="2"/>
  <c r="N85" i="2"/>
  <c r="N2" i="2"/>
  <c r="K82" i="2"/>
  <c r="K76" i="2"/>
  <c r="K75" i="2"/>
  <c r="K113" i="2"/>
  <c r="K71" i="2"/>
  <c r="K70" i="2"/>
  <c r="K63" i="2"/>
  <c r="K62" i="2"/>
  <c r="K110" i="2"/>
  <c r="K61" i="2"/>
  <c r="K109" i="2"/>
  <c r="K60" i="2"/>
  <c r="K59" i="2"/>
  <c r="K53" i="2"/>
  <c r="K52" i="2"/>
  <c r="K108" i="2"/>
  <c r="K104" i="2"/>
  <c r="K106" i="2"/>
  <c r="K51" i="2"/>
  <c r="K50" i="2"/>
  <c r="K48" i="2"/>
  <c r="K46" i="2"/>
  <c r="K44" i="2"/>
  <c r="K43" i="2"/>
  <c r="K42" i="2"/>
  <c r="K41" i="2"/>
  <c r="K40" i="2"/>
  <c r="K39" i="2"/>
  <c r="K36" i="2"/>
  <c r="K102" i="2"/>
  <c r="K101" i="2"/>
  <c r="K32" i="2"/>
  <c r="K30" i="2"/>
  <c r="K99" i="2"/>
  <c r="K29" i="2"/>
  <c r="K98" i="2"/>
  <c r="K25" i="2"/>
  <c r="K23" i="2"/>
  <c r="K21" i="2"/>
  <c r="K19" i="2"/>
  <c r="K95" i="2"/>
  <c r="K16" i="2"/>
  <c r="K15" i="2"/>
  <c r="K93" i="2"/>
  <c r="K14" i="2"/>
  <c r="K11" i="2"/>
  <c r="K10" i="2"/>
  <c r="K9" i="2"/>
  <c r="K8" i="2"/>
  <c r="K92" i="2"/>
  <c r="K91" i="2"/>
  <c r="K6" i="2"/>
  <c r="K89" i="2"/>
  <c r="K4" i="2"/>
  <c r="K88" i="2"/>
  <c r="K3" i="2"/>
  <c r="K86" i="2"/>
  <c r="K83" i="2"/>
  <c r="K116" i="2"/>
  <c r="K81" i="2"/>
  <c r="K80" i="2"/>
  <c r="K79" i="2"/>
  <c r="K115" i="2"/>
  <c r="K114" i="2"/>
  <c r="K78" i="2"/>
  <c r="K77" i="2"/>
  <c r="K74" i="2"/>
  <c r="K73" i="2"/>
  <c r="K72" i="2"/>
  <c r="K112" i="2"/>
  <c r="K69" i="2"/>
  <c r="K67" i="2"/>
  <c r="K111" i="2"/>
  <c r="K66" i="2"/>
  <c r="K65" i="2"/>
  <c r="K64" i="2"/>
  <c r="K58" i="2"/>
  <c r="K56" i="2"/>
  <c r="K57" i="2"/>
  <c r="K55" i="2"/>
  <c r="K54" i="2"/>
  <c r="K107" i="2"/>
  <c r="K105" i="2"/>
  <c r="K103" i="2"/>
  <c r="K49" i="2"/>
  <c r="K47" i="2"/>
  <c r="K45" i="2"/>
  <c r="K38" i="2"/>
  <c r="K37" i="2"/>
  <c r="K35" i="2"/>
  <c r="K33" i="2"/>
  <c r="K100" i="2"/>
  <c r="K31" i="2"/>
  <c r="K28" i="2"/>
  <c r="K27" i="2"/>
  <c r="K97" i="2"/>
  <c r="K26" i="2"/>
  <c r="K24" i="2"/>
  <c r="K22" i="2"/>
  <c r="K96" i="2"/>
  <c r="K20" i="2"/>
  <c r="K18" i="2"/>
  <c r="K17" i="2"/>
  <c r="K94" i="2"/>
  <c r="K13" i="2"/>
  <c r="K12" i="2"/>
  <c r="K90" i="2"/>
  <c r="K7" i="2"/>
  <c r="K5" i="2"/>
  <c r="K87" i="2"/>
  <c r="K85" i="2"/>
  <c r="K2" i="2"/>
  <c r="K84" i="2"/>
  <c r="M82" i="2"/>
  <c r="L82" i="2"/>
  <c r="M76" i="2"/>
  <c r="L76" i="2"/>
  <c r="M75" i="2"/>
  <c r="L75" i="2"/>
  <c r="M113" i="2"/>
  <c r="L113" i="2"/>
  <c r="M71" i="2"/>
  <c r="L71" i="2"/>
  <c r="M70" i="2"/>
  <c r="L70" i="2"/>
  <c r="M63" i="2"/>
  <c r="L63" i="2"/>
  <c r="M62" i="2"/>
  <c r="L62" i="2"/>
  <c r="M110" i="2"/>
  <c r="L110" i="2"/>
  <c r="M61" i="2"/>
  <c r="L61" i="2"/>
  <c r="M109" i="2"/>
  <c r="L109" i="2"/>
  <c r="M60" i="2"/>
  <c r="L60" i="2"/>
  <c r="M59" i="2"/>
  <c r="L59" i="2"/>
  <c r="M53" i="2"/>
  <c r="L53" i="2"/>
  <c r="M52" i="2"/>
  <c r="L52" i="2"/>
  <c r="M108" i="2"/>
  <c r="L108" i="2"/>
  <c r="M104" i="2"/>
  <c r="L104" i="2"/>
  <c r="M106" i="2"/>
  <c r="L106" i="2"/>
  <c r="M51" i="2"/>
  <c r="L51" i="2"/>
  <c r="M50" i="2"/>
  <c r="L50" i="2"/>
  <c r="M48" i="2"/>
  <c r="L48" i="2"/>
  <c r="M46" i="2"/>
  <c r="L46" i="2"/>
  <c r="M44" i="2"/>
  <c r="L44" i="2"/>
  <c r="M43" i="2"/>
  <c r="L43" i="2"/>
  <c r="M42" i="2"/>
  <c r="L42" i="2"/>
  <c r="M41" i="2"/>
  <c r="L41" i="2"/>
  <c r="M40" i="2"/>
  <c r="L40" i="2"/>
  <c r="M39" i="2"/>
  <c r="L39" i="2"/>
  <c r="M36" i="2"/>
  <c r="L36" i="2"/>
  <c r="M102" i="2"/>
  <c r="L102" i="2"/>
  <c r="M101" i="2"/>
  <c r="L101" i="2"/>
  <c r="M32" i="2"/>
  <c r="L32" i="2"/>
  <c r="M30" i="2"/>
  <c r="L30" i="2"/>
  <c r="M99" i="2"/>
  <c r="L99" i="2"/>
  <c r="M29" i="2"/>
  <c r="L29" i="2"/>
  <c r="M98" i="2"/>
  <c r="L98" i="2"/>
  <c r="M25" i="2"/>
  <c r="L25" i="2"/>
  <c r="M23" i="2"/>
  <c r="L23" i="2"/>
  <c r="M21" i="2"/>
  <c r="L21" i="2"/>
  <c r="M19" i="2"/>
  <c r="L19" i="2"/>
  <c r="M95" i="2"/>
  <c r="L95" i="2"/>
  <c r="M16" i="2"/>
  <c r="L16" i="2"/>
  <c r="M15" i="2"/>
  <c r="L15" i="2"/>
  <c r="M93" i="2"/>
  <c r="L93" i="2"/>
  <c r="M14" i="2"/>
  <c r="L14" i="2"/>
  <c r="M11" i="2"/>
  <c r="L11" i="2"/>
  <c r="M10" i="2"/>
  <c r="L10" i="2"/>
  <c r="M9" i="2"/>
  <c r="L9" i="2"/>
  <c r="M8" i="2"/>
  <c r="L8" i="2"/>
  <c r="M92" i="2"/>
  <c r="L92" i="2"/>
  <c r="M91" i="2"/>
  <c r="L91" i="2"/>
  <c r="M6" i="2"/>
  <c r="L6" i="2"/>
  <c r="M89" i="2"/>
  <c r="L89" i="2"/>
  <c r="M4" i="2"/>
  <c r="L4" i="2"/>
  <c r="M88" i="2"/>
  <c r="L88" i="2"/>
  <c r="M3" i="2"/>
  <c r="L3" i="2"/>
  <c r="J170" i="3"/>
  <c r="O907" i="1"/>
  <c r="M907" i="1"/>
  <c r="L907" i="1"/>
  <c r="K907" i="1"/>
  <c r="O905" i="1"/>
  <c r="M905" i="1"/>
  <c r="L905" i="1"/>
  <c r="K905" i="1"/>
  <c r="O904" i="1"/>
  <c r="M904" i="1"/>
  <c r="L904" i="1"/>
  <c r="K904" i="1"/>
  <c r="O906" i="1"/>
  <c r="M906" i="1"/>
  <c r="L906" i="1"/>
  <c r="K906" i="1"/>
  <c r="O901" i="1"/>
  <c r="M901" i="1"/>
  <c r="L901" i="1"/>
  <c r="K901" i="1"/>
  <c r="O899" i="1"/>
  <c r="M899" i="1"/>
  <c r="L899" i="1"/>
  <c r="K899" i="1"/>
  <c r="O898" i="1"/>
  <c r="M898" i="1"/>
  <c r="L898" i="1"/>
  <c r="K898" i="1"/>
  <c r="O893" i="1"/>
  <c r="M893" i="1"/>
  <c r="L893" i="1"/>
  <c r="K893" i="1"/>
  <c r="O891" i="1"/>
  <c r="M891" i="1"/>
  <c r="L891" i="1"/>
  <c r="K891" i="1"/>
  <c r="O889" i="1"/>
  <c r="M889" i="1"/>
  <c r="L889" i="1"/>
  <c r="K889" i="1"/>
  <c r="O887" i="1"/>
  <c r="M887" i="1"/>
  <c r="L887" i="1"/>
  <c r="K887" i="1"/>
  <c r="O873" i="1"/>
  <c r="M873" i="1"/>
  <c r="L873" i="1"/>
  <c r="K873" i="1"/>
  <c r="O872" i="1"/>
  <c r="M872" i="1"/>
  <c r="L872" i="1"/>
  <c r="K872" i="1"/>
  <c r="O849" i="1"/>
  <c r="M849" i="1"/>
  <c r="L849" i="1"/>
  <c r="K849" i="1"/>
  <c r="O842" i="1"/>
  <c r="M842" i="1"/>
  <c r="L842" i="1"/>
  <c r="K842" i="1"/>
  <c r="O841" i="1"/>
  <c r="M841" i="1"/>
  <c r="L841" i="1"/>
  <c r="K841" i="1"/>
  <c r="O840" i="1"/>
  <c r="M840" i="1"/>
  <c r="L840" i="1"/>
  <c r="K840" i="1"/>
  <c r="O839" i="1"/>
  <c r="M839" i="1"/>
  <c r="L839" i="1"/>
  <c r="K839" i="1"/>
  <c r="O838" i="1"/>
  <c r="M838" i="1"/>
  <c r="L838" i="1"/>
  <c r="K838" i="1"/>
  <c r="O834" i="1"/>
  <c r="M834" i="1"/>
  <c r="L834" i="1"/>
  <c r="K834" i="1"/>
  <c r="O830" i="1"/>
  <c r="M830" i="1"/>
  <c r="L830" i="1"/>
  <c r="K830" i="1"/>
  <c r="O833" i="1"/>
  <c r="M833" i="1"/>
  <c r="L833" i="1"/>
  <c r="K833" i="1"/>
  <c r="O832" i="1"/>
  <c r="M832" i="1"/>
  <c r="L832" i="1"/>
  <c r="K832" i="1"/>
  <c r="O831" i="1"/>
  <c r="M831" i="1"/>
  <c r="L831" i="1"/>
  <c r="K831" i="1"/>
  <c r="O828" i="1"/>
  <c r="M828" i="1"/>
  <c r="L828" i="1"/>
  <c r="K828" i="1"/>
  <c r="O819" i="1"/>
  <c r="M819" i="1"/>
  <c r="L819" i="1"/>
  <c r="K819" i="1"/>
  <c r="O818" i="1"/>
  <c r="M818" i="1"/>
  <c r="L818" i="1"/>
  <c r="K818" i="1"/>
  <c r="O817" i="1"/>
  <c r="M817" i="1"/>
  <c r="L817" i="1"/>
  <c r="K817" i="1"/>
  <c r="O813" i="1"/>
  <c r="M813" i="1"/>
  <c r="L813" i="1"/>
  <c r="K813" i="1"/>
  <c r="O812" i="1"/>
  <c r="M812" i="1"/>
  <c r="L812" i="1"/>
  <c r="K812" i="1"/>
  <c r="O814" i="1"/>
  <c r="M814" i="1"/>
  <c r="L814" i="1"/>
  <c r="K814" i="1"/>
  <c r="O807" i="1"/>
  <c r="M807" i="1"/>
  <c r="L807" i="1"/>
  <c r="K807" i="1"/>
  <c r="O806" i="1"/>
  <c r="M806" i="1"/>
  <c r="L806" i="1"/>
  <c r="K806" i="1"/>
  <c r="O803" i="1"/>
  <c r="M803" i="1"/>
  <c r="L803" i="1"/>
  <c r="K803" i="1"/>
  <c r="O802" i="1"/>
  <c r="M802" i="1"/>
  <c r="L802" i="1"/>
  <c r="K802" i="1"/>
  <c r="O798" i="1"/>
  <c r="M798" i="1"/>
  <c r="L798" i="1"/>
  <c r="K798" i="1"/>
  <c r="O797" i="1"/>
  <c r="M797" i="1"/>
  <c r="L797" i="1"/>
  <c r="K797" i="1"/>
  <c r="O796" i="1"/>
  <c r="M796" i="1"/>
  <c r="L796" i="1"/>
  <c r="K796" i="1"/>
  <c r="O795" i="1"/>
  <c r="M795" i="1"/>
  <c r="L795" i="1"/>
  <c r="K795" i="1"/>
  <c r="O794" i="1"/>
  <c r="M794" i="1"/>
  <c r="L794" i="1"/>
  <c r="K794" i="1"/>
  <c r="O787" i="1"/>
  <c r="M787" i="1"/>
  <c r="L787" i="1"/>
  <c r="K787" i="1"/>
  <c r="O786" i="1"/>
  <c r="M786" i="1"/>
  <c r="L786" i="1"/>
  <c r="K786" i="1"/>
  <c r="O773" i="1"/>
  <c r="M773" i="1"/>
  <c r="L773" i="1"/>
  <c r="K773" i="1"/>
  <c r="O771" i="1"/>
  <c r="M771" i="1"/>
  <c r="L771" i="1"/>
  <c r="K771" i="1"/>
  <c r="O770" i="1"/>
  <c r="M770" i="1"/>
  <c r="L770" i="1"/>
  <c r="K770" i="1"/>
  <c r="O768" i="1"/>
  <c r="M768" i="1"/>
  <c r="L768" i="1"/>
  <c r="K768" i="1"/>
  <c r="O767" i="1"/>
  <c r="M767" i="1"/>
  <c r="L767" i="1"/>
  <c r="K767" i="1"/>
  <c r="O766" i="1"/>
  <c r="M766" i="1"/>
  <c r="L766" i="1"/>
  <c r="K766" i="1"/>
  <c r="O765" i="1"/>
  <c r="M765" i="1"/>
  <c r="L765" i="1"/>
  <c r="K765" i="1"/>
  <c r="O757" i="1"/>
  <c r="M757" i="1"/>
  <c r="L757" i="1"/>
  <c r="K757" i="1"/>
  <c r="O752" i="1"/>
  <c r="M752" i="1"/>
  <c r="L752" i="1"/>
  <c r="K752" i="1"/>
  <c r="O753" i="1"/>
  <c r="M753" i="1"/>
  <c r="L753" i="1"/>
  <c r="K753" i="1"/>
  <c r="O750" i="1"/>
  <c r="M750" i="1"/>
  <c r="L750" i="1"/>
  <c r="K750" i="1"/>
  <c r="O747" i="1"/>
  <c r="M747" i="1"/>
  <c r="L747" i="1"/>
  <c r="K747" i="1"/>
  <c r="O746" i="1"/>
  <c r="M746" i="1"/>
  <c r="L746" i="1"/>
  <c r="K746" i="1"/>
  <c r="O748" i="1"/>
  <c r="M748" i="1"/>
  <c r="L748" i="1"/>
  <c r="K748" i="1"/>
  <c r="O745" i="1"/>
  <c r="M745" i="1"/>
  <c r="L745" i="1"/>
  <c r="K745" i="1"/>
  <c r="O738" i="1"/>
  <c r="M738" i="1"/>
  <c r="L738" i="1"/>
  <c r="K738" i="1"/>
  <c r="O744" i="1"/>
  <c r="M744" i="1"/>
  <c r="L744" i="1"/>
  <c r="K744" i="1"/>
  <c r="O730" i="1"/>
  <c r="M730" i="1"/>
  <c r="L730" i="1"/>
  <c r="K730" i="1"/>
  <c r="O721" i="1"/>
  <c r="M721" i="1"/>
  <c r="L721" i="1"/>
  <c r="K721" i="1"/>
  <c r="O720" i="1"/>
  <c r="M720" i="1"/>
  <c r="L720" i="1"/>
  <c r="K720" i="1"/>
  <c r="O719" i="1"/>
  <c r="M719" i="1"/>
  <c r="L719" i="1"/>
  <c r="K719" i="1"/>
  <c r="O717" i="1"/>
  <c r="M717" i="1"/>
  <c r="L717" i="1"/>
  <c r="K717" i="1"/>
  <c r="O715" i="1"/>
  <c r="M715" i="1"/>
  <c r="L715" i="1"/>
  <c r="K715" i="1"/>
  <c r="O710" i="1"/>
  <c r="M710" i="1"/>
  <c r="L710" i="1"/>
  <c r="K710" i="1"/>
  <c r="O709" i="1"/>
  <c r="M709" i="1"/>
  <c r="L709" i="1"/>
  <c r="K709" i="1"/>
  <c r="O700" i="1"/>
  <c r="M700" i="1"/>
  <c r="L700" i="1"/>
  <c r="K700" i="1"/>
  <c r="O699" i="1"/>
  <c r="M699" i="1"/>
  <c r="L699" i="1"/>
  <c r="K699" i="1"/>
  <c r="O698" i="1"/>
  <c r="M698" i="1"/>
  <c r="L698" i="1"/>
  <c r="K698" i="1"/>
  <c r="O694" i="1"/>
  <c r="M694" i="1"/>
  <c r="L694" i="1"/>
  <c r="K694" i="1"/>
  <c r="O693" i="1"/>
  <c r="M693" i="1"/>
  <c r="L693" i="1"/>
  <c r="K693" i="1"/>
  <c r="O690" i="1"/>
  <c r="M690" i="1"/>
  <c r="L690" i="1"/>
  <c r="K690" i="1"/>
  <c r="O688" i="1"/>
  <c r="M688" i="1"/>
  <c r="L688" i="1"/>
  <c r="K688" i="1"/>
  <c r="O687" i="1"/>
  <c r="M687" i="1"/>
  <c r="L687" i="1"/>
  <c r="K687" i="1"/>
  <c r="O684" i="1"/>
  <c r="M684" i="1"/>
  <c r="L684" i="1"/>
  <c r="K684" i="1"/>
  <c r="O681" i="1"/>
  <c r="M681" i="1"/>
  <c r="L681" i="1"/>
  <c r="K681" i="1"/>
  <c r="O678" i="1"/>
  <c r="M678" i="1"/>
  <c r="L678" i="1"/>
  <c r="K678" i="1"/>
  <c r="O673" i="1"/>
  <c r="M673" i="1"/>
  <c r="L673" i="1"/>
  <c r="K673" i="1"/>
  <c r="O670" i="1"/>
  <c r="M670" i="1"/>
  <c r="L670" i="1"/>
  <c r="K670" i="1"/>
  <c r="O666" i="1"/>
  <c r="M666" i="1"/>
  <c r="L666" i="1"/>
  <c r="K666" i="1"/>
  <c r="O664" i="1"/>
  <c r="M664" i="1"/>
  <c r="L664" i="1"/>
  <c r="K664" i="1"/>
  <c r="O662" i="1"/>
  <c r="M662" i="1"/>
  <c r="L662" i="1"/>
  <c r="K662" i="1"/>
  <c r="O661" i="1"/>
  <c r="M661" i="1"/>
  <c r="L661" i="1"/>
  <c r="K661" i="1"/>
  <c r="O660" i="1"/>
  <c r="M660" i="1"/>
  <c r="L660" i="1"/>
  <c r="K660" i="1"/>
  <c r="O657" i="1"/>
  <c r="M657" i="1"/>
  <c r="L657" i="1"/>
  <c r="K657" i="1"/>
  <c r="O655" i="1"/>
  <c r="M655" i="1"/>
  <c r="L655" i="1"/>
  <c r="K655" i="1"/>
  <c r="O653" i="1"/>
  <c r="M653" i="1"/>
  <c r="L653" i="1"/>
  <c r="K653" i="1"/>
  <c r="O654" i="1"/>
  <c r="M654" i="1"/>
  <c r="L654" i="1"/>
  <c r="K654" i="1"/>
  <c r="O652" i="1"/>
  <c r="M652" i="1"/>
  <c r="L652" i="1"/>
  <c r="K652" i="1"/>
  <c r="O651" i="1"/>
  <c r="M651" i="1"/>
  <c r="L651" i="1"/>
  <c r="K651" i="1"/>
  <c r="O650" i="1"/>
  <c r="M650" i="1"/>
  <c r="L650" i="1"/>
  <c r="K650" i="1"/>
  <c r="O646" i="1"/>
  <c r="M646" i="1"/>
  <c r="L646" i="1"/>
  <c r="K646" i="1"/>
  <c r="O648" i="1"/>
  <c r="M648" i="1"/>
  <c r="L648" i="1"/>
  <c r="K648" i="1"/>
  <c r="O645" i="1"/>
  <c r="M645" i="1"/>
  <c r="L645" i="1"/>
  <c r="K645" i="1"/>
  <c r="O644" i="1"/>
  <c r="M644" i="1"/>
  <c r="L644" i="1"/>
  <c r="K644" i="1"/>
  <c r="O643" i="1"/>
  <c r="M643" i="1"/>
  <c r="L643" i="1"/>
  <c r="K643" i="1"/>
  <c r="O641" i="1"/>
  <c r="M641" i="1"/>
  <c r="L641" i="1"/>
  <c r="K641" i="1"/>
  <c r="O640" i="1"/>
  <c r="M640" i="1"/>
  <c r="L640" i="1"/>
  <c r="K640" i="1"/>
  <c r="O636" i="1"/>
  <c r="M636" i="1"/>
  <c r="L636" i="1"/>
  <c r="K636" i="1"/>
  <c r="O635" i="1"/>
  <c r="M635" i="1"/>
  <c r="L635" i="1"/>
  <c r="K635" i="1"/>
  <c r="O637" i="1"/>
  <c r="M637" i="1"/>
  <c r="L637" i="1"/>
  <c r="K637" i="1"/>
  <c r="O632" i="1"/>
  <c r="M632" i="1"/>
  <c r="L632" i="1"/>
  <c r="K632" i="1"/>
  <c r="O631" i="1"/>
  <c r="M631" i="1"/>
  <c r="L631" i="1"/>
  <c r="K631" i="1"/>
  <c r="O629" i="1"/>
  <c r="M629" i="1"/>
  <c r="L629" i="1"/>
  <c r="K629" i="1"/>
  <c r="O628" i="1"/>
  <c r="M628" i="1"/>
  <c r="L628" i="1"/>
  <c r="K628" i="1"/>
  <c r="O626" i="1"/>
  <c r="M626" i="1"/>
  <c r="L626" i="1"/>
  <c r="K626" i="1"/>
  <c r="O615" i="1"/>
  <c r="M615" i="1"/>
  <c r="L615" i="1"/>
  <c r="K615" i="1"/>
  <c r="O594" i="1"/>
  <c r="M594" i="1"/>
  <c r="L594" i="1"/>
  <c r="K594" i="1"/>
  <c r="O593" i="1"/>
  <c r="M593" i="1"/>
  <c r="L593" i="1"/>
  <c r="K593" i="1"/>
  <c r="O592" i="1"/>
  <c r="M592" i="1"/>
  <c r="L592" i="1"/>
  <c r="K592" i="1"/>
  <c r="O591" i="1"/>
  <c r="M591" i="1"/>
  <c r="L591" i="1"/>
  <c r="K591" i="1"/>
  <c r="O590" i="1"/>
  <c r="M590" i="1"/>
  <c r="L590" i="1"/>
  <c r="K590" i="1"/>
  <c r="O588" i="1"/>
  <c r="M588" i="1"/>
  <c r="L588" i="1"/>
  <c r="K588" i="1"/>
  <c r="O584" i="1"/>
  <c r="M584" i="1"/>
  <c r="L584" i="1"/>
  <c r="K584" i="1"/>
  <c r="O570" i="1"/>
  <c r="M570" i="1"/>
  <c r="L570" i="1"/>
  <c r="K570" i="1"/>
  <c r="O569" i="1"/>
  <c r="M569" i="1"/>
  <c r="L569" i="1"/>
  <c r="K569" i="1"/>
  <c r="O564" i="1"/>
  <c r="M564" i="1"/>
  <c r="L564" i="1"/>
  <c r="K564" i="1"/>
  <c r="O565" i="1"/>
  <c r="M565" i="1"/>
  <c r="L565" i="1"/>
  <c r="K565" i="1"/>
  <c r="O557" i="1"/>
  <c r="M557" i="1"/>
  <c r="L557" i="1"/>
  <c r="K557" i="1"/>
  <c r="O556" i="1"/>
  <c r="M556" i="1"/>
  <c r="L556" i="1"/>
  <c r="K556" i="1"/>
  <c r="O561" i="1"/>
  <c r="M561" i="1"/>
  <c r="L561" i="1"/>
  <c r="K561" i="1"/>
  <c r="O555" i="1"/>
  <c r="M555" i="1"/>
  <c r="L555" i="1"/>
  <c r="K555" i="1"/>
  <c r="O552" i="1"/>
  <c r="M552" i="1"/>
  <c r="L552" i="1"/>
  <c r="K552" i="1"/>
  <c r="O550" i="1"/>
  <c r="M550" i="1"/>
  <c r="L550" i="1"/>
  <c r="K550" i="1"/>
  <c r="O549" i="1"/>
  <c r="M549" i="1"/>
  <c r="L549" i="1"/>
  <c r="K549" i="1"/>
  <c r="O548" i="1"/>
  <c r="M548" i="1"/>
  <c r="L548" i="1"/>
  <c r="K548" i="1"/>
  <c r="O547" i="1"/>
  <c r="M547" i="1"/>
  <c r="L547" i="1"/>
  <c r="K547" i="1"/>
  <c r="O546" i="1"/>
  <c r="M546" i="1"/>
  <c r="L546" i="1"/>
  <c r="K546" i="1"/>
  <c r="O545" i="1"/>
  <c r="M545" i="1"/>
  <c r="L545" i="1"/>
  <c r="K545" i="1"/>
  <c r="O543" i="1"/>
  <c r="M543" i="1"/>
  <c r="L543" i="1"/>
  <c r="K543" i="1"/>
  <c r="O544" i="1"/>
  <c r="M544" i="1"/>
  <c r="L544" i="1"/>
  <c r="K544" i="1"/>
  <c r="O541" i="1"/>
  <c r="M541" i="1"/>
  <c r="L541" i="1"/>
  <c r="K541" i="1"/>
  <c r="O540" i="1"/>
  <c r="M540" i="1"/>
  <c r="L540" i="1"/>
  <c r="K540" i="1"/>
  <c r="O538" i="1"/>
  <c r="M538" i="1"/>
  <c r="L538" i="1"/>
  <c r="K538" i="1"/>
  <c r="O534" i="1"/>
  <c r="M534" i="1"/>
  <c r="L534" i="1"/>
  <c r="K534" i="1"/>
  <c r="O532" i="1"/>
  <c r="M532" i="1"/>
  <c r="L532" i="1"/>
  <c r="K532" i="1"/>
  <c r="O526" i="1"/>
  <c r="M526" i="1"/>
  <c r="L526" i="1"/>
  <c r="K526" i="1"/>
  <c r="O516" i="1"/>
  <c r="M516" i="1"/>
  <c r="L516" i="1"/>
  <c r="K516" i="1"/>
  <c r="O515" i="1"/>
  <c r="M515" i="1"/>
  <c r="L515" i="1"/>
  <c r="K515" i="1"/>
  <c r="O514" i="1"/>
  <c r="M514" i="1"/>
  <c r="L514" i="1"/>
  <c r="K514" i="1"/>
  <c r="O510" i="1"/>
  <c r="M510" i="1"/>
  <c r="L510" i="1"/>
  <c r="K510" i="1"/>
  <c r="O511" i="1"/>
  <c r="M511" i="1"/>
  <c r="L511" i="1"/>
  <c r="K511" i="1"/>
  <c r="O512" i="1"/>
  <c r="M512" i="1"/>
  <c r="L512" i="1"/>
  <c r="K512" i="1"/>
  <c r="O506" i="1"/>
  <c r="M506" i="1"/>
  <c r="L506" i="1"/>
  <c r="K506" i="1"/>
  <c r="O505" i="1"/>
  <c r="M505" i="1"/>
  <c r="L505" i="1"/>
  <c r="K505" i="1"/>
  <c r="O504" i="1"/>
  <c r="M504" i="1"/>
  <c r="L504" i="1"/>
  <c r="K504" i="1"/>
  <c r="O501" i="1"/>
  <c r="M501" i="1"/>
  <c r="L501" i="1"/>
  <c r="K501" i="1"/>
  <c r="O497" i="1"/>
  <c r="M497" i="1"/>
  <c r="L497" i="1"/>
  <c r="K497" i="1"/>
  <c r="O496" i="1"/>
  <c r="M496" i="1"/>
  <c r="L496" i="1"/>
  <c r="K496" i="1"/>
  <c r="O495" i="1"/>
  <c r="M495" i="1"/>
  <c r="L495" i="1"/>
  <c r="K495" i="1"/>
  <c r="O486" i="1"/>
  <c r="M486" i="1"/>
  <c r="L486" i="1"/>
  <c r="K486" i="1"/>
  <c r="O485" i="1"/>
  <c r="M485" i="1"/>
  <c r="L485" i="1"/>
  <c r="K485" i="1"/>
  <c r="O483" i="1"/>
  <c r="M483" i="1"/>
  <c r="L483" i="1"/>
  <c r="K483" i="1"/>
  <c r="O475" i="1"/>
  <c r="M475" i="1"/>
  <c r="L475" i="1"/>
  <c r="K475" i="1"/>
  <c r="O471" i="1"/>
  <c r="M471" i="1"/>
  <c r="L471" i="1"/>
  <c r="K471" i="1"/>
  <c r="O474" i="1"/>
  <c r="M474" i="1"/>
  <c r="L474" i="1"/>
  <c r="K474" i="1"/>
  <c r="O473" i="1"/>
  <c r="M473" i="1"/>
  <c r="L473" i="1"/>
  <c r="K473" i="1"/>
  <c r="O472" i="1"/>
  <c r="M472" i="1"/>
  <c r="L472" i="1"/>
  <c r="K472" i="1"/>
  <c r="O478" i="1"/>
  <c r="M478" i="1"/>
  <c r="L478" i="1"/>
  <c r="K478" i="1"/>
  <c r="O477" i="1"/>
  <c r="M477" i="1"/>
  <c r="L477" i="1"/>
  <c r="K477" i="1"/>
  <c r="O469" i="1"/>
  <c r="M469" i="1"/>
  <c r="L469" i="1"/>
  <c r="K469" i="1"/>
  <c r="O464" i="1"/>
  <c r="M464" i="1"/>
  <c r="L464" i="1"/>
  <c r="K464" i="1"/>
  <c r="O457" i="1"/>
  <c r="M457" i="1"/>
  <c r="L457" i="1"/>
  <c r="K457" i="1"/>
  <c r="O452" i="1"/>
  <c r="M452" i="1"/>
  <c r="L452" i="1"/>
  <c r="K452" i="1"/>
  <c r="O443" i="1"/>
  <c r="M443" i="1"/>
  <c r="L443" i="1"/>
  <c r="K443" i="1"/>
  <c r="O442" i="1"/>
  <c r="M442" i="1"/>
  <c r="L442" i="1"/>
  <c r="K442" i="1"/>
  <c r="O428" i="1"/>
  <c r="M428" i="1"/>
  <c r="L428" i="1"/>
  <c r="K428" i="1"/>
  <c r="O423" i="1"/>
  <c r="M423" i="1"/>
  <c r="L423" i="1"/>
  <c r="K423" i="1"/>
  <c r="O421" i="1"/>
  <c r="M421" i="1"/>
  <c r="L421" i="1"/>
  <c r="K421" i="1"/>
  <c r="O417" i="1"/>
  <c r="M417" i="1"/>
  <c r="L417" i="1"/>
  <c r="K417" i="1"/>
  <c r="O416" i="1"/>
  <c r="M416" i="1"/>
  <c r="L416" i="1"/>
  <c r="K416" i="1"/>
  <c r="O415" i="1"/>
  <c r="M415" i="1"/>
  <c r="L415" i="1"/>
  <c r="K415" i="1"/>
  <c r="O418" i="1"/>
  <c r="M418" i="1"/>
  <c r="L418" i="1"/>
  <c r="K418" i="1"/>
  <c r="O413" i="1"/>
  <c r="M413" i="1"/>
  <c r="L413" i="1"/>
  <c r="K413" i="1"/>
  <c r="O396" i="1"/>
  <c r="M396" i="1"/>
  <c r="L396" i="1"/>
  <c r="K396" i="1"/>
  <c r="O395" i="1"/>
  <c r="M395" i="1"/>
  <c r="L395" i="1"/>
  <c r="K395" i="1"/>
  <c r="O393" i="1"/>
  <c r="M393" i="1"/>
  <c r="L393" i="1"/>
  <c r="K393" i="1"/>
  <c r="O381" i="1"/>
  <c r="M381" i="1"/>
  <c r="L381" i="1"/>
  <c r="K381" i="1"/>
  <c r="O379" i="1"/>
  <c r="M379" i="1"/>
  <c r="L379" i="1"/>
  <c r="K379" i="1"/>
  <c r="O380" i="1"/>
  <c r="M380" i="1"/>
  <c r="L380" i="1"/>
  <c r="K380" i="1"/>
  <c r="O378" i="1"/>
  <c r="M378" i="1"/>
  <c r="L378" i="1"/>
  <c r="K378" i="1"/>
  <c r="O377" i="1"/>
  <c r="M377" i="1"/>
  <c r="L377" i="1"/>
  <c r="K377" i="1"/>
  <c r="O375" i="1"/>
  <c r="M375" i="1"/>
  <c r="L375" i="1"/>
  <c r="K375" i="1"/>
  <c r="O366" i="1"/>
  <c r="M366" i="1"/>
  <c r="L366" i="1"/>
  <c r="K366" i="1"/>
  <c r="O365" i="1"/>
  <c r="M365" i="1"/>
  <c r="L365" i="1"/>
  <c r="K365" i="1"/>
  <c r="O355" i="1"/>
  <c r="M355" i="1"/>
  <c r="L355" i="1"/>
  <c r="K355" i="1"/>
  <c r="O353" i="1"/>
  <c r="M353" i="1"/>
  <c r="L353" i="1"/>
  <c r="K353" i="1"/>
  <c r="O349" i="1"/>
  <c r="M349" i="1"/>
  <c r="L349" i="1"/>
  <c r="K349" i="1"/>
  <c r="O350" i="1"/>
  <c r="M350" i="1"/>
  <c r="L350" i="1"/>
  <c r="K350" i="1"/>
  <c r="O339" i="1"/>
  <c r="M339" i="1"/>
  <c r="L339" i="1"/>
  <c r="K339" i="1"/>
  <c r="O338" i="1"/>
  <c r="M338" i="1"/>
  <c r="L338" i="1"/>
  <c r="K338" i="1"/>
  <c r="O331" i="1"/>
  <c r="M331" i="1"/>
  <c r="L331" i="1"/>
  <c r="K331" i="1"/>
  <c r="O330" i="1"/>
  <c r="M330" i="1"/>
  <c r="L330" i="1"/>
  <c r="K330" i="1"/>
  <c r="O329" i="1"/>
  <c r="M329" i="1"/>
  <c r="L329" i="1"/>
  <c r="K329" i="1"/>
  <c r="O328" i="1"/>
  <c r="M328" i="1"/>
  <c r="L328" i="1"/>
  <c r="K328" i="1"/>
  <c r="O323" i="1"/>
  <c r="M323" i="1"/>
  <c r="L323" i="1"/>
  <c r="K323" i="1"/>
  <c r="O311" i="1"/>
  <c r="M311" i="1"/>
  <c r="L311" i="1"/>
  <c r="K311" i="1"/>
  <c r="O304" i="1"/>
  <c r="M304" i="1"/>
  <c r="L304" i="1"/>
  <c r="K304" i="1"/>
  <c r="O300" i="1"/>
  <c r="M300" i="1"/>
  <c r="L300" i="1"/>
  <c r="K300" i="1"/>
  <c r="O286" i="1"/>
  <c r="M286" i="1"/>
  <c r="L286" i="1"/>
  <c r="K286" i="1"/>
  <c r="O284" i="1"/>
  <c r="M284" i="1"/>
  <c r="L284" i="1"/>
  <c r="K284" i="1"/>
  <c r="O283" i="1"/>
  <c r="M283" i="1"/>
  <c r="L283" i="1"/>
  <c r="K283" i="1"/>
  <c r="O279" i="1"/>
  <c r="M279" i="1"/>
  <c r="L279" i="1"/>
  <c r="K279" i="1"/>
  <c r="O278" i="1"/>
  <c r="M278" i="1"/>
  <c r="L278" i="1"/>
  <c r="K278" i="1"/>
  <c r="O276" i="1"/>
  <c r="M276" i="1"/>
  <c r="L276" i="1"/>
  <c r="K276" i="1"/>
  <c r="O273" i="1"/>
  <c r="M273" i="1"/>
  <c r="L273" i="1"/>
  <c r="K273" i="1"/>
  <c r="O272" i="1"/>
  <c r="M272" i="1"/>
  <c r="L272" i="1"/>
  <c r="K272" i="1"/>
  <c r="O271" i="1"/>
  <c r="M271" i="1"/>
  <c r="L271" i="1"/>
  <c r="K271" i="1"/>
  <c r="O270" i="1"/>
  <c r="M270" i="1"/>
  <c r="L270" i="1"/>
  <c r="K270" i="1"/>
  <c r="O265" i="1"/>
  <c r="M265" i="1"/>
  <c r="L265" i="1"/>
  <c r="K265" i="1"/>
  <c r="O264" i="1"/>
  <c r="M264" i="1"/>
  <c r="L264" i="1"/>
  <c r="K264" i="1"/>
  <c r="O263" i="1"/>
  <c r="M263" i="1"/>
  <c r="L263" i="1"/>
  <c r="K263" i="1"/>
  <c r="O257" i="1"/>
  <c r="M257" i="1"/>
  <c r="L257" i="1"/>
  <c r="K257" i="1"/>
  <c r="O256" i="1"/>
  <c r="M256" i="1"/>
  <c r="L256" i="1"/>
  <c r="K256" i="1"/>
  <c r="O253" i="1"/>
  <c r="M253" i="1"/>
  <c r="L253" i="1"/>
  <c r="K253" i="1"/>
  <c r="O248" i="1"/>
  <c r="M248" i="1"/>
  <c r="L248" i="1"/>
  <c r="K248" i="1"/>
  <c r="O245" i="1"/>
  <c r="M245" i="1"/>
  <c r="L245" i="1"/>
  <c r="K245" i="1"/>
  <c r="O243" i="1"/>
  <c r="M243" i="1"/>
  <c r="L243" i="1"/>
  <c r="K243" i="1"/>
  <c r="O241" i="1"/>
  <c r="M241" i="1"/>
  <c r="L241" i="1"/>
  <c r="K241" i="1"/>
  <c r="O239" i="1"/>
  <c r="M239" i="1"/>
  <c r="L239" i="1"/>
  <c r="K239" i="1"/>
  <c r="O238" i="1"/>
  <c r="M238" i="1"/>
  <c r="L238" i="1"/>
  <c r="K238" i="1"/>
  <c r="O237" i="1"/>
  <c r="M237" i="1"/>
  <c r="L237" i="1"/>
  <c r="K237" i="1"/>
  <c r="O235" i="1"/>
  <c r="M235" i="1"/>
  <c r="L235" i="1"/>
  <c r="K235" i="1"/>
  <c r="O233" i="1"/>
  <c r="M233" i="1"/>
  <c r="L233" i="1"/>
  <c r="K233" i="1"/>
  <c r="O220" i="1"/>
  <c r="M220" i="1"/>
  <c r="L220" i="1"/>
  <c r="K220" i="1"/>
  <c r="O226" i="1"/>
  <c r="M226" i="1"/>
  <c r="L226" i="1"/>
  <c r="K226" i="1"/>
  <c r="O225" i="1"/>
  <c r="M225" i="1"/>
  <c r="L225" i="1"/>
  <c r="K225" i="1"/>
  <c r="O224" i="1"/>
  <c r="M224" i="1"/>
  <c r="L224" i="1"/>
  <c r="K224" i="1"/>
  <c r="O223" i="1"/>
  <c r="M223" i="1"/>
  <c r="L223" i="1"/>
  <c r="K223" i="1"/>
  <c r="O207" i="1"/>
  <c r="M207" i="1"/>
  <c r="L207" i="1"/>
  <c r="K207" i="1"/>
  <c r="O206" i="1"/>
  <c r="M206" i="1"/>
  <c r="L206" i="1"/>
  <c r="K206" i="1"/>
  <c r="O205" i="1"/>
  <c r="M205" i="1"/>
  <c r="L205" i="1"/>
  <c r="K205" i="1"/>
  <c r="O210" i="1"/>
  <c r="M210" i="1"/>
  <c r="L210" i="1"/>
  <c r="K210" i="1"/>
  <c r="O209" i="1"/>
  <c r="M209" i="1"/>
  <c r="L209" i="1"/>
  <c r="K209" i="1"/>
  <c r="O203" i="1"/>
  <c r="M203" i="1"/>
  <c r="L203" i="1"/>
  <c r="K203" i="1"/>
  <c r="O202" i="1"/>
  <c r="M202" i="1"/>
  <c r="L202" i="1"/>
  <c r="K202" i="1"/>
  <c r="O201" i="1"/>
  <c r="M201" i="1"/>
  <c r="L201" i="1"/>
  <c r="K201" i="1"/>
  <c r="O197" i="1"/>
  <c r="M197" i="1"/>
  <c r="L197" i="1"/>
  <c r="K197" i="1"/>
  <c r="O196" i="1"/>
  <c r="M196" i="1"/>
  <c r="L196" i="1"/>
  <c r="K196" i="1"/>
  <c r="O195" i="1"/>
  <c r="M195" i="1"/>
  <c r="L195" i="1"/>
  <c r="K195" i="1"/>
  <c r="O194" i="1"/>
  <c r="M194" i="1"/>
  <c r="L194" i="1"/>
  <c r="K194" i="1"/>
  <c r="O192" i="1"/>
  <c r="M192" i="1"/>
  <c r="L192" i="1"/>
  <c r="K192" i="1"/>
  <c r="O189" i="1"/>
  <c r="M189" i="1"/>
  <c r="L189" i="1"/>
  <c r="K189" i="1"/>
  <c r="O186" i="1"/>
  <c r="M186" i="1"/>
  <c r="L186" i="1"/>
  <c r="K186" i="1"/>
  <c r="O188" i="1"/>
  <c r="M188" i="1"/>
  <c r="L188" i="1"/>
  <c r="K188" i="1"/>
  <c r="O187" i="1"/>
  <c r="M187" i="1"/>
  <c r="L187" i="1"/>
  <c r="K187" i="1"/>
  <c r="O191" i="1"/>
  <c r="M191" i="1"/>
  <c r="L191" i="1"/>
  <c r="K191" i="1"/>
  <c r="O185" i="1"/>
  <c r="M185" i="1"/>
  <c r="L185" i="1"/>
  <c r="K185" i="1"/>
  <c r="O182" i="1"/>
  <c r="M182" i="1"/>
  <c r="L182" i="1"/>
  <c r="K182" i="1"/>
  <c r="O181" i="1"/>
  <c r="M181" i="1"/>
  <c r="L181" i="1"/>
  <c r="K181" i="1"/>
  <c r="O180" i="1"/>
  <c r="M180" i="1"/>
  <c r="L180" i="1"/>
  <c r="K180" i="1"/>
  <c r="O179" i="1"/>
  <c r="M179" i="1"/>
  <c r="L179" i="1"/>
  <c r="K179" i="1"/>
  <c r="O177" i="1"/>
  <c r="M177" i="1"/>
  <c r="L177" i="1"/>
  <c r="K177" i="1"/>
  <c r="O176" i="1"/>
  <c r="M176" i="1"/>
  <c r="L176" i="1"/>
  <c r="K176" i="1"/>
  <c r="O175" i="1"/>
  <c r="M175" i="1"/>
  <c r="L175" i="1"/>
  <c r="K175" i="1"/>
  <c r="O159" i="1"/>
  <c r="M159" i="1"/>
  <c r="L159" i="1"/>
  <c r="K159" i="1"/>
  <c r="O156" i="1"/>
  <c r="M156" i="1"/>
  <c r="L156" i="1"/>
  <c r="K156" i="1"/>
  <c r="O150" i="1"/>
  <c r="M150" i="1"/>
  <c r="L150" i="1"/>
  <c r="K150" i="1"/>
  <c r="O158" i="1"/>
  <c r="M158" i="1"/>
  <c r="L158" i="1"/>
  <c r="K158" i="1"/>
  <c r="O157" i="1"/>
  <c r="M157" i="1"/>
  <c r="L157" i="1"/>
  <c r="K157" i="1"/>
  <c r="O148" i="1"/>
  <c r="M148" i="1"/>
  <c r="L148" i="1"/>
  <c r="K148" i="1"/>
  <c r="O147" i="1"/>
  <c r="M147" i="1"/>
  <c r="L147" i="1"/>
  <c r="K147" i="1"/>
  <c r="O134" i="1"/>
  <c r="M134" i="1"/>
  <c r="L134" i="1"/>
  <c r="K134" i="1"/>
  <c r="O133" i="1"/>
  <c r="M133" i="1"/>
  <c r="L133" i="1"/>
  <c r="K133" i="1"/>
  <c r="O132" i="1"/>
  <c r="M132" i="1"/>
  <c r="L132" i="1"/>
  <c r="K132" i="1"/>
  <c r="O131" i="1"/>
  <c r="M131" i="1"/>
  <c r="L131" i="1"/>
  <c r="K131" i="1"/>
  <c r="O130" i="1"/>
  <c r="M130" i="1"/>
  <c r="L130" i="1"/>
  <c r="K130" i="1"/>
  <c r="O125" i="1"/>
  <c r="M125" i="1"/>
  <c r="L125" i="1"/>
  <c r="K125" i="1"/>
  <c r="O115" i="1"/>
  <c r="M115" i="1"/>
  <c r="L115" i="1"/>
  <c r="K115" i="1"/>
  <c r="O110" i="1"/>
  <c r="M110" i="1"/>
  <c r="L110" i="1"/>
  <c r="K110" i="1"/>
  <c r="O109" i="1"/>
  <c r="M109" i="1"/>
  <c r="L109" i="1"/>
  <c r="K109" i="1"/>
  <c r="O108" i="1"/>
  <c r="M108" i="1"/>
  <c r="L108" i="1"/>
  <c r="K108" i="1"/>
  <c r="O107" i="1"/>
  <c r="M107" i="1"/>
  <c r="L107" i="1"/>
  <c r="K107" i="1"/>
  <c r="O102" i="1"/>
  <c r="M102" i="1"/>
  <c r="L102" i="1"/>
  <c r="K102" i="1"/>
  <c r="O101" i="1"/>
  <c r="M101" i="1"/>
  <c r="L101" i="1"/>
  <c r="K101" i="1"/>
  <c r="O100" i="1"/>
  <c r="M100" i="1"/>
  <c r="L100" i="1"/>
  <c r="K100" i="1"/>
  <c r="O99" i="1"/>
  <c r="M99" i="1"/>
  <c r="L99" i="1"/>
  <c r="K99" i="1"/>
  <c r="O98" i="1"/>
  <c r="M98" i="1"/>
  <c r="L98" i="1"/>
  <c r="K98" i="1"/>
  <c r="O97" i="1"/>
  <c r="M97" i="1"/>
  <c r="L97" i="1"/>
  <c r="K97" i="1"/>
  <c r="O94" i="1"/>
  <c r="M94" i="1"/>
  <c r="L94" i="1"/>
  <c r="K94" i="1"/>
  <c r="O92" i="1"/>
  <c r="M92" i="1"/>
  <c r="L92" i="1"/>
  <c r="K92" i="1"/>
  <c r="O90" i="1"/>
  <c r="M90" i="1"/>
  <c r="L90" i="1"/>
  <c r="K90" i="1"/>
  <c r="O89" i="1"/>
  <c r="M89" i="1"/>
  <c r="L89" i="1"/>
  <c r="K89" i="1"/>
  <c r="O88" i="1"/>
  <c r="M88" i="1"/>
  <c r="L88" i="1"/>
  <c r="K88" i="1"/>
  <c r="O87" i="1"/>
  <c r="M87" i="1"/>
  <c r="L87" i="1"/>
  <c r="K87" i="1"/>
  <c r="O85" i="1"/>
  <c r="M85" i="1"/>
  <c r="L85" i="1"/>
  <c r="K85" i="1"/>
  <c r="O83" i="1"/>
  <c r="M83" i="1"/>
  <c r="L83" i="1"/>
  <c r="K83" i="1"/>
  <c r="O79" i="1"/>
  <c r="M79" i="1"/>
  <c r="L79" i="1"/>
  <c r="K79" i="1"/>
  <c r="O71" i="1"/>
  <c r="M71" i="1"/>
  <c r="L71" i="1"/>
  <c r="K71" i="1"/>
  <c r="O48" i="1"/>
  <c r="M48" i="1"/>
  <c r="L48" i="1"/>
  <c r="K48" i="1"/>
  <c r="O44" i="1"/>
  <c r="M44" i="1"/>
  <c r="L44" i="1"/>
  <c r="K44" i="1"/>
  <c r="O43" i="1"/>
  <c r="M43" i="1"/>
  <c r="L43" i="1"/>
  <c r="K43" i="1"/>
  <c r="O29" i="1"/>
  <c r="M29" i="1"/>
  <c r="L29" i="1"/>
  <c r="K29" i="1"/>
  <c r="O27" i="1"/>
  <c r="M27" i="1"/>
  <c r="L27" i="1"/>
  <c r="K27" i="1"/>
  <c r="O23" i="1"/>
  <c r="M23" i="1"/>
  <c r="L23" i="1"/>
  <c r="K23" i="1"/>
  <c r="O22" i="1"/>
  <c r="M22" i="1"/>
  <c r="L22" i="1"/>
  <c r="K22" i="1"/>
  <c r="O21" i="1"/>
  <c r="M21" i="1"/>
  <c r="L21" i="1"/>
  <c r="K21" i="1"/>
  <c r="O15" i="1"/>
  <c r="M15" i="1"/>
  <c r="L15" i="1"/>
  <c r="K15" i="1"/>
  <c r="O14" i="1"/>
  <c r="M14" i="1"/>
  <c r="L14" i="1"/>
  <c r="K14" i="1"/>
  <c r="O13" i="1"/>
  <c r="M13" i="1"/>
  <c r="L13" i="1"/>
  <c r="K13" i="1"/>
  <c r="O12" i="1"/>
  <c r="M12" i="1"/>
  <c r="L12" i="1"/>
  <c r="K12" i="1"/>
  <c r="O11" i="1"/>
  <c r="M11" i="1"/>
  <c r="L11" i="1"/>
  <c r="K11" i="1"/>
  <c r="O10" i="1"/>
  <c r="M10" i="1"/>
  <c r="L10" i="1"/>
  <c r="K10" i="1"/>
  <c r="O9" i="1"/>
  <c r="M9" i="1"/>
  <c r="L9" i="1"/>
  <c r="K9" i="1"/>
  <c r="O8" i="1"/>
  <c r="M8" i="1"/>
  <c r="L8" i="1"/>
  <c r="K8" i="1"/>
  <c r="O7" i="1"/>
  <c r="M7" i="1"/>
  <c r="L7" i="1"/>
  <c r="K7" i="1"/>
  <c r="O6" i="1"/>
  <c r="M6" i="1"/>
  <c r="L6" i="1"/>
  <c r="K6" i="1"/>
  <c r="O4" i="1"/>
  <c r="M4" i="1"/>
  <c r="L4" i="1"/>
  <c r="K4" i="1"/>
  <c r="O2" i="1"/>
  <c r="M2" i="1"/>
  <c r="L2" i="1"/>
  <c r="M86" i="2"/>
  <c r="L86" i="2"/>
  <c r="M83" i="2"/>
  <c r="L83" i="2"/>
  <c r="M80" i="2"/>
  <c r="L80" i="2"/>
  <c r="M79" i="2"/>
  <c r="L79" i="2"/>
  <c r="M115" i="2"/>
  <c r="L115" i="2"/>
  <c r="M78" i="2"/>
  <c r="L78" i="2"/>
  <c r="M77" i="2"/>
  <c r="L77" i="2"/>
  <c r="M72" i="2"/>
  <c r="L72" i="2"/>
  <c r="M68" i="2"/>
  <c r="L68" i="2"/>
  <c r="M67" i="2"/>
  <c r="L67" i="2"/>
  <c r="M64" i="2"/>
  <c r="L64" i="2"/>
  <c r="M58" i="2"/>
  <c r="L58" i="2"/>
  <c r="M56" i="2"/>
  <c r="L56" i="2"/>
  <c r="M57" i="2"/>
  <c r="L57" i="2"/>
  <c r="M55" i="2"/>
  <c r="L55" i="2"/>
  <c r="M54" i="2"/>
  <c r="L54" i="2"/>
  <c r="M107" i="2"/>
  <c r="L107" i="2"/>
  <c r="M105" i="2"/>
  <c r="L105" i="2"/>
  <c r="M33" i="2"/>
  <c r="L33" i="2"/>
  <c r="M35" i="2"/>
  <c r="L35" i="2"/>
  <c r="M28" i="2"/>
  <c r="L28" i="2"/>
  <c r="M27" i="2"/>
  <c r="L27" i="2"/>
  <c r="M97" i="2"/>
  <c r="L97" i="2"/>
  <c r="M26" i="2"/>
  <c r="L26" i="2"/>
  <c r="M18" i="2"/>
  <c r="L18" i="2"/>
  <c r="M17" i="2"/>
  <c r="L17" i="2"/>
  <c r="M94" i="2"/>
  <c r="L94" i="2"/>
  <c r="M12" i="2"/>
  <c r="L12" i="2"/>
  <c r="M90" i="2"/>
  <c r="L90" i="2"/>
  <c r="M7" i="2"/>
  <c r="L7" i="2"/>
  <c r="M84" i="2"/>
  <c r="L84" i="2"/>
  <c r="M116" i="2"/>
  <c r="L116" i="2"/>
  <c r="M81" i="2"/>
  <c r="L81" i="2"/>
  <c r="M114" i="2"/>
  <c r="L114" i="2"/>
  <c r="M73" i="2"/>
  <c r="L73" i="2"/>
  <c r="M74" i="2"/>
  <c r="L74" i="2"/>
  <c r="M112" i="2"/>
  <c r="L112" i="2"/>
  <c r="M69" i="2"/>
  <c r="L69" i="2"/>
  <c r="M111" i="2"/>
  <c r="L111" i="2"/>
  <c r="M66" i="2"/>
  <c r="L66" i="2"/>
  <c r="M65" i="2"/>
  <c r="L65" i="2"/>
  <c r="M103" i="2"/>
  <c r="L103" i="2"/>
  <c r="M49" i="2"/>
  <c r="L49" i="2"/>
  <c r="M47" i="2"/>
  <c r="L47" i="2"/>
  <c r="M45" i="2"/>
  <c r="L45" i="2"/>
  <c r="M38" i="2"/>
  <c r="L38" i="2"/>
  <c r="M37" i="2"/>
  <c r="L37" i="2"/>
  <c r="M100" i="2"/>
  <c r="L100" i="2"/>
  <c r="M31" i="2"/>
  <c r="L31" i="2"/>
  <c r="M24" i="2"/>
  <c r="L24" i="2"/>
  <c r="M22" i="2"/>
  <c r="L22" i="2"/>
  <c r="M96" i="2"/>
  <c r="L96" i="2"/>
  <c r="M20" i="2"/>
  <c r="L20" i="2"/>
  <c r="M13" i="2"/>
  <c r="L13" i="2"/>
  <c r="M5" i="2"/>
  <c r="L5" i="2"/>
  <c r="M87" i="2"/>
  <c r="L87" i="2"/>
  <c r="M85" i="2"/>
  <c r="L85" i="2"/>
  <c r="M2" i="2"/>
  <c r="L2" i="2"/>
  <c r="AA545" i="1" l="1"/>
  <c r="AA196" i="1"/>
  <c r="AA660" i="1"/>
  <c r="H2"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tc={7B5993F0-7869-4348-84A0-6A8A56502895}</author>
    <author>tc={96D3511F-3255-4BF6-B68D-407377252A46}</author>
    <author>tc={3C18D963-3A6D-4FFA-9C76-9E5BBB047899}</author>
  </authors>
  <commentList>
    <comment ref="C4" authorId="0" shapeId="0" xr:uid="{7B5993F0-7869-4348-84A0-6A8A56502895}">
      <text>
        <t>[Threaded comment]
Your version of Excel allows you to read this threaded comment; however, any edits to it will get removed if the file is opened in a newer version of Excel. Learn more: https://go.microsoft.com/fwlink/?linkid=870924
Comment:
    For the purposes of this assessment, the interventions being compared are defined as:</t>
      </text>
    </comment>
    <comment ref="E4" authorId="1" shapeId="0" xr:uid="{96D3511F-3255-4BF6-B68D-407377252A46}">
      <text>
        <t>[Threaded comment]
Your version of Excel allows you to read this threaded comment; however, any edits to it will get removed if the file is opened in a newer version of Excel. Learn more: https://go.microsoft.com/fwlink/?linkid=870924
Comment:
    Specify which outcome is being assessed for risk of bias</t>
      </text>
    </comment>
    <comment ref="F4" authorId="2" shapeId="0" xr:uid="{3C18D963-3A6D-4FFA-9C76-9E5BBB047899}">
      <text>
        <t>[Threaded comment]
Your version of Excel allows you to read this threaded comment; however, any edits to it will get removed if the file is opened in a newer version of Excel. Learn more: https://go.microsoft.com/fwlink/?linkid=870924
Comment:
    Specify the numerical result being assessed. In case of multiple alternative analyses being presented, specify the numeric result (e.g. RR = 1.52 (95% CI 0.83 to 2.77) and/or a reference (e.g. to a table, figure or paragraph) that uniquely defines the result being assessed.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tc={C1E51230-0C90-4235-8E43-9FA2686C2927}</author>
    <author>tc={AF24B6D1-ED69-4B32-8728-5ACC604F38C1}</author>
    <author>tc={A36DB8F7-E131-405F-B6F7-E0683B7BD3B2}</author>
    <author>tc={FF76E7D5-283D-4672-A3A6-B8DC446113B9}</author>
  </authors>
  <commentList>
    <comment ref="B3" authorId="0" shapeId="0" xr:uid="{C1E51230-0C90-4235-8E43-9FA2686C2927}">
      <text>
        <t xml:space="preserve">[Threaded comment]
Your version of Excel allows you to read this threaded comment; however, any edits to it will get removed if the file is opened in a newer version of Excel. Learn more: https://go.microsoft.com/fwlink/?linkid=870924
Comment:
    Answer ‘Yes’ if a random component was used in the sequence generation process. Examples include computer-generated random numbers; reference to a random number table; coin tossing; shuffling cards or envelopes; throwing dice; or drawing lots. Minimization is generally implemented with a random element (at least when the scores are equal), so an allocation sequence that is generated using minimization should generally be considered to be random. 
Answer ‘No’ if no random element was used in generating the allocation sequence or the sequence is predictable. Examples include alternation; methods based on dates (of birth or admission); patient record numbers; allocation decisions made by clinicians or participants; allocation based on the availability of the intervention; or any other systematic or haphazard method. 
Answer ‘No information’ if the only information about randomization methods is a statement that the study is randomized. 
In some situations a judgement may be made to answer ‘Probably no’ or ‘Probably yes’. For example, , in the context of a large trial run by an experienced clinical trials unit, absence of specific information about generation of the randomization sequence, in a paper published in a journal with rigorously enforced word count limits, is likely to result in a response of ‘Probably yes’ rather than ‘No information’. Alternatively, if other (contemporary) trials by the same investigator team have clearly used non-random sequences, it might be reasonable to assume that the current study was done using similar methods. </t>
      </text>
    </comment>
    <comment ref="D3" authorId="1" shapeId="0" xr:uid="{AF24B6D1-ED69-4B32-8728-5ACC604F38C1}">
      <text>
        <t xml:space="preserve">[Threaded comment]
Your version of Excel allows you to read this threaded comment; however, any edits to it will get removed if the file is opened in a newer version of Excel. Learn more: https://go.microsoft.com/fwlink/?linkid=870924
Comment:
    Answer ‘Yes’ if the trial used any form of remote or centrally administered method to allocate interventions to participants, where the process of allocation is controlled by an external unit or organization, independent of the enrolment personnel (e.g. independent central pharmacy, telephone or internet-based randomization service providers). 
Answer ‘Yes’ if envelopes or drug containers were used appropriately. Envelopes should be opaque, sequentially numbered, sealed with a tamper-proof seal and opened only after the envelope has been irreversibly assigned to the participant. Drug containers should be sequentially numbered and of identical appearance, and dispensed or administered only after they have been irreversibly assigned to the participant. This level of detail is rarely provided in reports, and a judgement may be required to justify an answer of ‘Probably yes’ or ‘Probably no’. 
Answer ‘No’ if there is reason to suspect that the enrolling investigator or the participant had knowledge of the forthcoming allocation. </t>
      </text>
    </comment>
    <comment ref="F3" authorId="2" shapeId="0" xr:uid="{A36DB8F7-E131-405F-B6F7-E0683B7BD3B2}">
      <text>
        <t xml:space="preserve">[Threaded comment]
Your version of Excel allows you to read this threaded comment; however, any edits to it will get removed if the file is opened in a newer version of Excel. Learn more: https://go.microsoft.com/fwlink/?linkid=870924
Comment:
    Note that differences that are compatible with chance do not lead to a risk of bias. A small number of differences identified as ‘statistically significant’ at the conventional 0.05 threshold should usually be considered to be compatible with chance. 
Answer ‘No’ if no imbalances are apparent or if any observed imbalances are compatible with chance. 
Answer ‘Yes’ if there are imbalances that indicate problems with the randomization process, including: 
(1) substantial differences between intervention group sizes, compared with the intended allocation ratio; or 
(2) a substantial excess in statistically significant differences in baseline characteristics between intervention groups, beyond that expected by chance; or 
(3) imbalance in one or more key prognostic factors, or baseline measures of outcome variables, that is very unlikely to be due to chance and for which the between-group difference is big enough to result in bias in the intervention effect estimate. 
Also answer ‘Yes’ if there are other reasons to suspect that the randomization process was problematic: 
(4) excessive similarity in baseline characteristics that is not compatible with chance. 
Answer ‘No information’ when there is no useful baseline information available (e.g. abstracts, or studies that reported only baseline characteristics of participants in the final analysis). 
The answer to this question should not influence answers to questions 1.1 or 1.2. For example, if the trial has large baseline imbalances, but authors report adequate randomization methods, questions 1.1 and 1.2 should still be answered on the basis of the reported adequate methods, and any concerns about the imbalance should be raised in the answer to the question 1.3 and reflected in the domain-level risk-of-bias judgement. 
Trialists may undertake analyses that attempt to deal with flawed randomization by controlling for imbalances in prognostic factors at baseline. To remove the risk of bias caused by problems in the randomization process, it would be necessary to know, and measure, all the prognostic factors that were imbalanced at baseline. It is unlikely that all important prognostic factors are known and measured, so such analyses will at best reduce the risk of bias. If review authors wish to assess the risk of bias in a trial that controlled for baseline imbalances in order to mitigate failures of randomization, the study should be assessed using the ROBINS-I tool. </t>
      </text>
    </comment>
    <comment ref="I3" authorId="3" shapeId="0" xr:uid="{FF76E7D5-283D-4672-A3A6-B8DC446113B9}">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tc={1F7A6559-BE04-4F5E-B6B1-AD5E55D8CC39}</author>
    <author>tc={E32439C5-883F-4885-9E3A-93C561CA71EB}</author>
    <author>tc={2C717833-5225-4330-8750-7FE54EB497A3}</author>
    <author>tc={BE365B5B-CE32-4E07-B9DC-1FDB9BB132BB}</author>
    <author>tc={904298ED-62AF-4F1E-B49A-EA39600FD789}</author>
    <author>tc={90718CA2-162B-46B8-8B12-F5511C54E3DA}</author>
    <author>tc={713EBC81-109A-42A5-B0D6-B55584751E4B}</author>
    <author>tc={7187E85B-3AE3-4033-81CB-3F7C9DE53998}</author>
  </authors>
  <commentList>
    <comment ref="B3" authorId="0" shapeId="0" xr:uid="{1F7A6559-BE04-4F5E-B6B1-AD5E55D8CC39}">
      <text>
        <t xml:space="preserve">[Threaded comment]
Your version of Excel allows you to read this threaded comment; however, any edits to it will get removed if the file is opened in a newer version of Excel. Learn more: https://go.microsoft.com/fwlink/?linkid=870924
Comment:
    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
      </text>
    </comment>
    <comment ref="D3" authorId="1" shapeId="0" xr:uid="{E32439C5-883F-4885-9E3A-93C561CA71EB}">
      <text>
        <t xml:space="preserve">[Threaded comment]
Your version of Excel allows you to read this threaded comment; however, any edits to it will get removed if the file is opened in a newer version of Excel. Learn more: https://go.microsoft.com/fwlink/?linkid=870924
Comment:
    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question ‘Yes’ or ‘Probably yes’. If randomized allocation was not concealed, then it is likely that carers and people delivering the interventions were aware of participants' assigned intervention during the trial. </t>
      </text>
    </comment>
    <comment ref="F3" authorId="2" shapeId="0" xr:uid="{2C717833-5225-4330-8750-7FE54EB497A3}">
      <text>
        <t xml:space="preserve">[Threaded comment]
Your version of Excel allows you to read this threaded comment; however, any edits to it will get removed if the file is opened in a newer version of Excel. Learn more: https://go.microsoft.com/fwlink/?linkid=870924
Comment:
    For the effect of assignment to intervention, this domain assesses problems that arise when changes from assigned intervention that are inconsistent with the trial protocol arose because of the trial context. We use the term trial context to refer to effects of recruitment and engagement activities on trial participants and when trial personnel (carers or people delivering the interventions) undermine the implementation of the trial protocol in ways that would not happen outside the trial. For example, the process of securing informed consent may lead participants subsequently assigned to the comparator group to feel unlucky and therefore seek the experimental intervention, or other interventions that improve their prognosis. 
Answer ‘Yes’ or ‘Probably yes’ only if there is evidence, or strong reason to believe, that the trial context led to failure to implement the protocol interventions or to implementation of interventions not allowed by the protocol. 
Answer ‘No’ or ‘Probably no’ if there were changes from assigned intervention that are inconsistent with the trial protocol, such as non-adherence to intervention, but these are consistent with what could occur outside the trial context. 
Answer ‘No’ or ‘Probably no’ for changes to intervention that are consistent with the trial protocol, for example cessation of a drug intervention because of acute toxicity or use of additional interventions whose aim is to treat consequences of one of the intended interventions. 
If blinding is compromised because participants report side effects or toxicities that are specific to one of the interventions, answer ‘Yes’ or ‘Probably yes’ only if there were changes from assigned intervention that are inconsistent with the trial protocol and arose because of the trial context. 
The answer ‘No information’ may be appropriate, because trialists do not always report whether deviations arose because of the trial context. </t>
      </text>
    </comment>
    <comment ref="H3" authorId="3" shapeId="0" xr:uid="{BE365B5B-CE32-4E07-B9DC-1FDB9BB132BB}">
      <text>
        <t xml:space="preserve">[Threaded comment]
Your version of Excel allows you to read this threaded comment; however, any edits to it will get removed if the file is opened in a newer version of Excel. Learn more: https://go.microsoft.com/fwlink/?linkid=870924
Comment:
    Changes from assigned intervention that are inconsistent with the trial protocol and arose because of the trial context will impact on the intervention effect estimate if they affect the outcome, but not otherwise. </t>
      </text>
    </comment>
    <comment ref="J3" authorId="4" shapeId="0" xr:uid="{904298ED-62AF-4F1E-B49A-EA39600FD789}">
      <text>
        <t xml:space="preserve">[Threaded comment]
Your version of Excel allows you to read this threaded comment; however, any edits to it will get removed if the file is opened in a newer version of Excel. Learn more: https://go.microsoft.com/fwlink/?linkid=870924
Comment:
    Changes from assigned intervention that are inconsistent with the trial protocol and arose because of the trial context are more likely to impact on the intervention effect estimate if they are not balanced between the intervention groups. </t>
      </text>
    </comment>
    <comment ref="L3" authorId="5" shapeId="0" xr:uid="{90718CA2-162B-46B8-8B12-F5511C54E3DA}">
      <text>
        <t xml:space="preserve">[Threaded comment]
Your version of Excel allows you to read this threaded comment; however, any edits to it will get removed if the file is opened in a newer version of Excel. Learn more: https://go.microsoft.com/fwlink/?linkid=870924
Comment:
    Both intention-to-treat (ITT) analyses and modified intention-to-treat (mITT) analyses excluding participants with missing outcome data should be considered appropriate. Both naïve ‘per-protocol’ analyses (excluding trial participants who did not receive their assigned intervention) and ‘as treated’ analyses (in which trial participants are grouped according to the intervention that they received, rather than according to their assigned intervention) should be considered inappropriate. Analyses excluding eligible trial participants post-randomization should also be considered inappropriate, but post-randomization exclusions of ineligible participants (when eligibility was not confirmed until after randomization, and could not have been influenced by intervention group assignment) can be considered appropriate. </t>
      </text>
    </comment>
    <comment ref="N3" authorId="6" shapeId="0" xr:uid="{713EBC81-109A-42A5-B0D6-B55584751E4B}">
      <text>
        <t xml:space="preserve">[Threaded comment]
Your version of Excel allows you to read this threaded comment; however, any edits to it will get removed if the file is opened in a newer version of Excel. Learn more: https://go.microsoft.com/fwlink/?linkid=870924
Comment:
    This question addresses whether the number of participants who were analysed in the wrong intervention group, or excluded from the analysis, was sufficient that there could have been a substantial impact on the result. It is not possible to specify a precise rule: there may be potential for substantial impact even if fewer than 5% of participants were analysed in the wrong group or excluded, if the outcome is rare or if exclusions are strongly related to prognostic factors. </t>
      </text>
    </comment>
    <comment ref="Q3" authorId="7" shapeId="0" xr:uid="{7187E85B-3AE3-4033-81CB-3F7C9DE53998}">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tc={1419E2E5-884F-498C-BD32-C3F9AFBCE678}</author>
    <author>tc={5BA06999-962B-4E9D-B6B4-CE1EF19EE08E}</author>
    <author>tc={EFA71359-23D3-4BF2-A8BA-B99D5B31B733}</author>
    <author>tc={EC381ECE-0D27-4836-9A07-4D7013F187EC}</author>
    <author>tc={E1A6F11B-CE78-4200-B5E0-D096954CEBF7}</author>
    <author>tc={5ABE1DCE-1871-4877-8EB7-CA0CFB5F52A3}</author>
    <author>tc={18C3BF6F-E557-4D58-B956-87D969DCF5EA}</author>
  </authors>
  <commentList>
    <comment ref="B3" authorId="0" shapeId="0" xr:uid="{1419E2E5-884F-498C-BD32-C3F9AFBCE678}">
      <text>
        <t xml:space="preserve">[Threaded comment]
Your version of Excel allows you to read this threaded comment; however, any edits to it will get removed if the file is opened in a newer version of Excel. Learn more: https://go.microsoft.com/fwlink/?linkid=870924
Comment:
    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
      </text>
    </comment>
    <comment ref="D3" authorId="1" shapeId="0" xr:uid="{5BA06999-962B-4E9D-B6B4-CE1EF19EE08E}">
      <text>
        <t xml:space="preserve">[Threaded comment]
Your version of Excel allows you to read this threaded comment; however, any edits to it will get removed if the file is opened in a newer version of Excel. Learn more: https://go.microsoft.com/fwlink/?linkid=870924
Comment:
    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‘Yes’ or ‘Probably yes’. If randomized allocation was not concealed, then it is likely that carers and people delivering the interventions were aware of participants' assigned intervention during the trial. </t>
      </text>
    </comment>
    <comment ref="F3" authorId="2" shapeId="0" xr:uid="{EFA71359-23D3-4BF2-A8BA-B99D5B31B733}">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imbalance of important non-protocol interventions between intervention groups. Important non-protocol interventions are the additional interventions or exposures that: (1) are inconsistent with the trial protocol; (2) trial participants might receive with or after starting their assigned intervention; and (3) are prognostic for the outcome. Risk of bias will be higher if there is imbalance in such interventions between the intervention groups. </t>
      </text>
    </comment>
    <comment ref="H3" authorId="3" shapeId="0" xr:uid="{EC381ECE-0D27-4836-9A07-4D7013F187EC}">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failures in implementing the intervention that could have affected the outcome. Risk of bias will be higher if the intervention was not implemented as intended by, for example, the health care professionals delivering care. Answer ‘No’ or ‘Probably no’ if implementation of the intervention was successful for most participants. </t>
      </text>
    </comment>
    <comment ref="J3" authorId="4" shapeId="0" xr:uid="{E1A6F11B-CE78-4200-B5E0-D096954CEBF7}">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non-adherence that could have affected participants’ outcomes. Non-adherence includes imperfect compliance with a sustained intervention, cessation of intervention, crossovers to the comparator intervention and switches to another active intervention. Consider available information on the proportion of study participants who continued with their assigned intervention throughout follow up, and answer ‘Yes’ or ‘Probably yes’ if the proportion who did not adhere is high enough to raise concerns. Answer ‘No’ for studies of interventions that are administered once, so that imperfect adherence is not possible, and all or most participants received the assigned intervention. </t>
      </text>
    </comment>
    <comment ref="L3" authorId="5" shapeId="0" xr:uid="{5ABE1DCE-1871-4877-8EB7-CA0CFB5F52A3}">
      <text>
        <t xml:space="preserve">[Threaded comment]
Your version of Excel allows you to read this threaded comment; however, any edits to it will get removed if the file is opened in a newer version of Excel. Learn more: https://go.microsoft.com/fwlink/?linkid=870924
Comment:
    Both ‘ naïve ‘per-protocol’ analyses (excluding trial participants who did not receive their allocated intervention) and ‘as treated’ analyses (comparing trial participants according to the intervention they actually received) will usually be inappropriate for estimating the effect of adhering to intervention (the ‘per-protocol’ effect). However, it is possible to use data from a randomized trial to derive an unbiased estimate of the effect of adhering to intervention. Examples of appropriate methods include: (1) instrumental variable analyses to estimate the effect of receiving the assigned intervention in trials in which a single intervention, administered only at baseline and with all-or-nothing adherence, is compared with standard care; and (2) inverse probability weighting to adjust for censoring of participants who cease adherence to their assigned intervention, in trials of sustained treatment strategies. These methods depend on strong assumptions, which should be appropriate and justified if the answer to this question is ‘Yes’ or ‘Probably yes’. It is possible that a paper reports an analysis based on such methods without reporting information on the deviations from intended intervention, but it would be hard to judge such an analysis to be appropriate in the absence of such information.
If an important non-protocol intervention was administered to all participants in one intervention group, adjustments cannot be made to overcome this. 
Some examples of analysis strategies that would not be appropriate to estimate the effect of adhering to intervention are (i) ‘Intention to treat (ITT) analysis’, (ii) ‘per protocol analysis’, (iii) ‘as-treated analysis’, (iv) ‘analysis by treatment received’. </t>
      </text>
    </comment>
    <comment ref="O3" authorId="6" shapeId="0" xr:uid="{18C3BF6F-E557-4D58-B956-87D969DCF5EA}">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tc={3AE3125D-1DCA-4E1E-9ECE-6EFD7451C73E}</author>
    <author>tc={8CE10E7B-BF2F-45D7-ACB7-C93D3206F916}</author>
    <author>tc={16D0AC72-6602-4322-9E94-602122871396}</author>
    <author>tc={7A3B387A-10A5-41BF-BED6-7DB34F3BC916}</author>
    <author>tc={47B75815-2FDE-4C70-B1D8-3DB272420743}</author>
  </authors>
  <commentList>
    <comment ref="B3" authorId="0" shapeId="0" xr:uid="{3AE3125D-1DCA-4E1E-9ECE-6EFD7451C73E}">
      <text>
        <t xml:space="preserve">[Threaded comment]
Your version of Excel allows you to read this threaded comment; however, any edits to it will get removed if the file is opened in a newer version of Excel. Learn more: https://go.microsoft.com/fwlink/?linkid=870924
Comment:
    The appropriate study population for an analysis of the intention to treat effect is all randomized participants. 
“Nearly all” should be interpreted as that the number of participants with missing outcome data is sufficiently small that their outcomes, whatever they were, could have made no important difference to the estimated effect of intervention. 
For continuous outcomes, availability of data from 95% of the participants will often be sufficient. For dichotomous outcomes, the proportion required is directly linked to the risk of the event. If the observed number of events is much greater than the number of participants with missing outcome data, the bias would necessarily be small. 
Only answer ‘No information’ if the trial report provides no information about the extent of missing outcome data. This situation will usually lead to a judgement that there is a high risk of bias due to missing outcome data.
Note that imputed data should be regarded as missing data, and not considered as ‘outcome data’ in the context of this question. </t>
      </text>
    </comment>
    <comment ref="D3" authorId="1" shapeId="0" xr:uid="{8CE10E7B-BF2F-45D7-ACB7-C93D3206F916}">
      <text>
        <t xml:space="preserve">[Threaded comment]
Your version of Excel allows you to read this threaded comment; however, any edits to it will get removed if the file is opened in a newer version of Excel. Learn more: https://go.microsoft.com/fwlink/?linkid=870924
Comment:
    Evidence that the result was not biased by missing outcome data may come from: (1) analysis methods that correct for bias; or (2) sensitivity analyses showing that results are little changed under a range of plausible assumptions about the relationship between missingness in the outcome and its true value. However, imputing the outcome variable, either through methods such as ‘last-observation-carried-forward’ or via multiple imputation based only on intervention group, should not be assumed to correct for bias due to missing outcome data. </t>
      </text>
    </comment>
    <comment ref="F3" authorId="2" shapeId="0" xr:uid="{16D0AC72-6602-4322-9E94-602122871396}">
      <text>
        <t xml:space="preserve">[Threaded comment]
Your version of Excel allows you to read this threaded comment; however, any edits to it will get removed if the file is opened in a newer version of Excel. Learn more: https://go.microsoft.com/fwlink/?linkid=870924
Comment:
    If loss to follow up, or withdrawal from the study, could be related to participants’ health status, then it is possible that missingness in the outcome was influenced by its true value. However, if all missing outcome data occurred for documented reasons that are unrelated to the outcome then the risk of bias due to missing outcome data will be low (for example, failure of a measuring device or interruptions to routine data collection). 
In time-to-event analyses, participants censored during trial follow-up, for example because they withdrew from the study, should be regarded as having missing outcome data, even though some of their follow up is included in the analysis. Note that such participants may be shown as included in analyses in CONSORT flow diagrams. </t>
      </text>
    </comment>
    <comment ref="H3" authorId="3" shapeId="0" xr:uid="{7A3B387A-10A5-41BF-BED6-7DB34F3BC916}">
      <text>
        <t xml:space="preserve">[Threaded comment]
Your version of Excel allows you to read this threaded comment; however, any edits to it will get removed if the file is opened in a newer version of Excel. Learn more: https://go.microsoft.com/fwlink/?linkid=870924
Comment:
    This question distinguishes between situations in which (i) missingness in the outcome could depend on its true value (assessed as ‘Some concerns’) from those in which (ii) it is likely that missingness in the outcome depended on its true value (assessed as ‘High risk of bias’). Five reasons for answering ‘Yes’ are: 
1. Differences between intervention groups in the proportions of missing outcome data. If there is a difference between the effects of the experimental and comparator interventions on the outcome, and the missingness in the outcome is influenced by its true value, then the proportions of missing outcome data are likely to differ between intervention groups. Such a difference suggests a risk of bias due to missing outcome data, because the trial result will be sensitive to missingness in the outcome being related to its true value. For time-to-event-data, the analogue is that rates of censoring (loss to follow-up) differ between the intervention groups. 
2. Reported reasons for missing outcome data provide evidence that missingness in the outcome depends on its true value; 
3. Reported reasons for missing outcome data differ between the intervention groups; 
4. The circumstances of the trial make it likely that missingness in the outcome depends on its true value. For example, in trials of interventions to treat schizophrenia it is widely understood that continuing symptoms make drop out more likely. 
5. In time-to-event analyses, participants’ follow up is censored when they stop or change their assigned intervention, for example because of drug toxicity or, in cancer trials, when participants switch to second-line chemotherapy. 
Answer ‘No’ if the analysis accounted for participant characteristics that are likely to explain the relationship between missingness in the outcome and its true value. </t>
      </text>
    </comment>
    <comment ref="K3" authorId="4" shapeId="0" xr:uid="{47B75815-2FDE-4C70-B1D8-3DB272420743}">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tc={329DCFB0-5C54-40DC-AC5C-E4AB1B1EB9A0}</author>
    <author>tc={5DA1FD15-BD28-42FB-8C6E-DBF5B3729162}</author>
    <author>tc={14F104CA-F389-4AEE-AED7-7E3AA3481ECB}</author>
    <author>tc={1EB47841-D9D4-41F8-9290-B0DAB9515101}</author>
    <author>tc={2271020B-58C7-457E-89B6-17EACE5397AB}</author>
    <author>tc={A4A833D2-1F51-4072-81E0-115F43839508}</author>
  </authors>
  <commentList>
    <comment ref="B3" authorId="0" shapeId="0" xr:uid="{329DCFB0-5C54-40DC-AC5C-E4AB1B1EB9A0}">
      <text>
        <t xml:space="preserve">[Threaded comment]
Your version of Excel allows you to read this threaded comment; however, any edits to it will get removed if the file is opened in a newer version of Excel. Learn more: https://go.microsoft.com/fwlink/?linkid=870924
Comment:
    This question aims to identify methods of outcome measurement (data collection) that are unsuitable for the outcome they are intended to evaluate. The question does not aim to assess whether the choice of outcome being evaluated was sensible (e.g. because it is a surrogate or proxy for the main outcome of interest). In most circumstances, for pre-specified outcomes, the answer to this question will be ‘No’ or ‘Probably no’. 
Answer ‘Yes’ or ‘Probably yes’ if the method of measuring the outcome is inappropriate, for example because:
(1) it is unlikely to be sensitive to plausible intervention effects (e.g. important ranges of outcome values fall outside levels that are detectable using the measurement method); or
(2) the measurement instrument has been demonstrated to have poor validity. </t>
      </text>
    </comment>
    <comment ref="D3" authorId="1" shapeId="0" xr:uid="{5DA1FD15-BD28-42FB-8C6E-DBF5B3729162}">
      <text>
        <t xml:space="preserve">[Threaded comment]
Your version of Excel allows you to read this threaded comment; however, any edits to it will get removed if the file is opened in a newer version of Excel. Learn more: https://go.microsoft.com/fwlink/?linkid=870924
Comment:
    Comparable methods of outcome measurement (data collection) involve the same measurement methods and thresholds, used at comparable time points. Differences between intervention groups may arise because of ‘diagnostic detection bias’ in the context of passive collection of outcome data, or if an intervention involves additional visits to a healthcare provider, leading to additional opportunities for outcome events to be identified. </t>
      </text>
    </comment>
    <comment ref="F3" authorId="2" shapeId="0" xr:uid="{14F104CA-F389-4AEE-AED7-7E3AA3481ECB}">
      <text>
        <t xml:space="preserve">[Threaded comment]
Your version of Excel allows you to read this threaded comment; however, any edits to it will get removed if the file is opened in a newer version of Excel. Learn more: https://go.microsoft.com/fwlink/?linkid=870924
Comment:
    Answer ‘No’ if outcome assessors were blinded to intervention status. For participant-reported outcomes, the outcome assessor is the study participant. </t>
      </text>
    </comment>
    <comment ref="H3" authorId="3" shapeId="0" xr:uid="{1EB47841-D9D4-41F8-9290-B0DAB9515101}">
      <text>
        <t xml:space="preserve">[Threaded comment]
Your version of Excel allows you to read this threaded comment; however, any edits to it will get removed if the file is opened in a newer version of Excel. Learn more: https://go.microsoft.com/fwlink/?linkid=870924
Comment:
    Knowledge of the assigned intervention could influence participant-reported outcomes (such as level of pain), observer-reported outcomes involving some judgement, and intervention provider decision outcomes. They are unlikely to influence observer-reported outcomes that do not involve judgement, for example all-cause mortality. </t>
      </text>
    </comment>
    <comment ref="J3" authorId="4" shapeId="0" xr:uid="{2271020B-58C7-457E-89B6-17EACE5397AB}">
      <text>
        <t xml:space="preserve">[Threaded comment]
Your version of Excel allows you to read this threaded comment; however, any edits to it will get removed if the file is opened in a newer version of Excel. Learn more: https://go.microsoft.com/fwlink/?linkid=870924
Comment:
    This question distinguishes between situations in which (i) knowledge of intervention status could have influenced outcome assessment but there is no reason to believe that it did (assessed as ‘Some concerns’) from those in which (ii) knowledge of intervention status was likely to influence outcome assessment (assessed as ‘High’). When there are strong levels of belief in either beneficial or harmful effects of the intervention, it is more likely that the outcome was influenced by knowledge of the intervention received. Examples may include patient-reported symptoms in trials of homeopathy, or assessments of recovery of function by a physiotherapist who delivered the intervention. </t>
      </text>
    </comment>
    <comment ref="M3" authorId="5" shapeId="0" xr:uid="{A4A833D2-1F51-4072-81E0-115F43839508}">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tc={4159BD48-802C-4738-800A-3FC313CA7E2E}</author>
    <author>tc={2CE48519-29EA-4F1F-8AAC-701150A2D23D}</author>
    <author>tc={551B726D-A80B-47AB-8998-C228DF25364C}</author>
    <author>tc={0AE88B45-B285-4577-A5E5-B7B56E60B0DE}</author>
  </authors>
  <commentList>
    <comment ref="B3" authorId="0" shapeId="0" xr:uid="{4159BD48-802C-4738-800A-3FC313CA7E2E}">
      <text>
        <t xml:space="preserve">[Threaded comment]
Your version of Excel allows you to read this threaded comment; however, any edits to it will get removed if the file is opened in a newer version of Excel. Learn more: https://go.microsoft.com/fwlink/?linkid=870924
Comment:
    If the researchers’ pre-specified intentions are available in sufficient detail, then planned outcome measurements and analyses can be compared with those presented in the published report(s). To avoid the possibility of selection of the reported result, finalization of the analysis intentions must precede availability of unblinded outcome data to the trial investigators. 
Changes to analysis plans that were made before unblinded outcome data were available, or that were clearly unrelated to the results (e.g. due to a broken machine making data collection impossible) do not raise concerns about bias in selection of the reported result. </t>
      </text>
    </comment>
    <comment ref="D3" authorId="1" shapeId="0" xr:uid="{2CE48519-29EA-4F1F-8AAC-701150A2D23D}">
      <text>
        <t xml:space="preserve">[Threaded comment]
Your version of Excel allows you to read this threaded comment; however, any edits to it will get removed if the file is opened in a newer version of Excel. Learn more: https://go.microsoft.com/fwlink/?linkid=870924
Comment:
    A particular outcome domain (i.e. a true state or endpoint of interest) may be measured in multiple ways. For example, the domain pain may be measured using multiple scales (e.g. a visual analogue scale and the McGill Pain Questionnaire), each at multiple time points (e.g. 3, 6 and 12 weeks post-treatment). If multiple measurements were made, but only one or a subset is reported on the basis of the results (e.g. statistical significance), there is a high risk of bias in the fully reported result. Attention should be restricted to outcome measurements that are eligible for consideration by the RoB 2 tool user. For example, if only a result using a specific measurement scale is eligible for inclusion in a meta-analysis (e.g. Hamilton Depression Rating Scale), and this is reported by the trial, then there would not be an issue of selection even if this result was reported (on the basis of the results) in preference to the result from a different measurement scale (e.g. Beck Depression Inventory). 
Answer ‘Yes’ or ‘Probably yes’ if there is clear evidence (usually through examination of a trial protocol or statistical analysis plan) that a domain was measured in multiple eligible ways, but data for only one or a subset of measures is fully reported (without justification), and the fully reported result is likely to have been selected on the basis of the results. Selection on the basis of the results can arise from a desire for findings to be newsworthy, sufficiently noteworthy to merit publication, or to confirm a prior hypothesis. For example, trialists who have a preconception, or vested interest in showing, that an 
experimental intervention is beneficial may be inclined to report outcome measurements selectively that are favourable to the experimental intervention. 
Answer ‘No’ or ‘Probably no’ if: 
There is clear evidence (usually through examination of a trial protocol or statistical analysis plan) that all eligible reported results for the outcome domain correspond to all intended outcome measurements. 
or 
There is only one possible way in which the outcome domain can be measured (hence there is no opportunity to select from multiple measures). 
or 
Outcome measurements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domain could have been measured. </t>
      </text>
    </comment>
    <comment ref="F3" authorId="2" shapeId="0" xr:uid="{551B726D-A80B-47AB-8998-C228DF25364C}">
      <text>
        <t xml:space="preserve">[Threaded comment]
Your version of Excel allows you to read this threaded comment; however, any edits to it will get removed if the file is opened in a newer version of Excel. Learn more: https://go.microsoft.com/fwlink/?linkid=870924
Comment:
    A particular outcome measurement may be analysed in multiple ways. Examples include: unadjusted and adjusted models; final value vs change from baseline vs analysis of covariance; transformations of variables; different definitions of composite outcomes (e.g. ‘major adverse event’); conversion of continuously scaled outcome to categorical data with different cut-points; different sets of covariates for adjustment; and different strategies for dealing with missing data. Application of multiple methods generates multiple effect estimates for a specific outcome measurement. If multiple estimates are generated but only one or a subset is reported on the basis of the results (e.g. statistical significance), there is a high risk of bias in the fully reported result. Attention should be restricted to analyses that are eligible for consideration by the RoB 2 tool user. For example, if only the result from an analysis of post-intervention values is eligible for inclusion in a meta-analysis (e.g. at 12 weeks after randomization), and this is reported by the trial, then there would not be an issue of selection even if this result was reported (on the basis of the results) in preference to the result from an analysis of changes from baseline. 
Answer ‘Yes’ or ‘Probably yes’ if 
there is clear evidence (usually through examination of a trial protocol or statistical analysis plan) that a measurement was analysed in multiple eligible ways, but data for only one or a subset of analyses is fully reported (without justification), and the fully reported result is likely to have been selected on the basis of the results. Selection on the basis of the results arises from a desire for findings to be newsworthy, sufficiently noteworthy to merit publication, or to confirm a prior hypothesis. For example, trialists who have a preconception or vested interest in showing that an experimental intervention is beneficial may be inclined to selectively report analyses that are favourable to the experimental intervention. 
Answer ‘No’ or ‘Probably no’ if: 
There is clear evidence (usually through examination of a trial protocol or statistical analysis plan) that all eligible reported results for the outcome measurement correspond to all intended analyses. 
or 
There is only one possible way in which the outcome measurement can be analysed (hence there is no opportunity to select from multiple analyses). 
or 
Analyses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measurement could have been analysed. </t>
      </text>
    </comment>
    <comment ref="I3" authorId="3" shapeId="0" xr:uid="{0AE88B45-B285-4577-A5E5-B7B56E60B0DE}">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sharedStrings.xml><?xml version="1.0" encoding="utf-8"?>
<sst xmlns="http://schemas.openxmlformats.org/spreadsheetml/2006/main" count="19924" uniqueCount="5644">
  <si>
    <t>Notes</t>
  </si>
  <si>
    <t>Reviews</t>
  </si>
  <si>
    <t>SH</t>
  </si>
  <si>
    <t>NA</t>
  </si>
  <si>
    <t>RCTs</t>
  </si>
  <si>
    <t>Authors</t>
  </si>
  <si>
    <t>Title</t>
  </si>
  <si>
    <t>Year</t>
  </si>
  <si>
    <t>Journal</t>
  </si>
  <si>
    <t>Volume</t>
  </si>
  <si>
    <t>Issue</t>
  </si>
  <si>
    <t>Pages</t>
  </si>
  <si>
    <t>Endnote ID</t>
  </si>
  <si>
    <t>DOI</t>
  </si>
  <si>
    <t>Full text available?</t>
  </si>
  <si>
    <t>Link</t>
  </si>
  <si>
    <t>Full text name</t>
  </si>
  <si>
    <t>Endnote reference</t>
  </si>
  <si>
    <t>Study source</t>
  </si>
  <si>
    <t>PDF</t>
  </si>
  <si>
    <t>Reviewer 1</t>
  </si>
  <si>
    <t>Include / Exclude</t>
  </si>
  <si>
    <t>Exclusion reason</t>
  </si>
  <si>
    <t>Reviewer 2</t>
  </si>
  <si>
    <t>Supplement checked for?</t>
  </si>
  <si>
    <t>Consensus</t>
  </si>
  <si>
    <t>Exclusion reasons</t>
  </si>
  <si>
    <t>Reviewer</t>
  </si>
  <si>
    <t>Folder</t>
  </si>
  <si>
    <t>Hoving, Suzanne Smit, de Vries</t>
  </si>
  <si>
    <t>Wie kiest er voor PAS?</t>
  </si>
  <si>
    <t>Tijdschrift voor praktijkondersteuning</t>
  </si>
  <si>
    <t>66-71</t>
  </si>
  <si>
    <t>10.1007/s12503-014-0042-z</t>
  </si>
  <si>
    <t>Yes</t>
  </si>
  <si>
    <t>Forward citation searching (round 3)</t>
  </si>
  <si>
    <t>Exclude</t>
  </si>
  <si>
    <t>3. Wrong intervention</t>
  </si>
  <si>
    <t>Expert system</t>
  </si>
  <si>
    <t>CT</t>
  </si>
  <si>
    <t>5. Wrong study design</t>
  </si>
  <si>
    <t>0. Duplicate</t>
  </si>
  <si>
    <t>Mason, Gilbert, Sutton</t>
  </si>
  <si>
    <t>Effectiveness of web-based tailored smoking cessation advice reports (iQuit): a randomized trial</t>
  </si>
  <si>
    <t>Addiction (Abingdon, England)</t>
  </si>
  <si>
    <t>2183-2190</t>
  </si>
  <si>
    <t>10.1111/j.1360-0443.2012.03972.x</t>
  </si>
  <si>
    <t>Backward citation searching (round 5)</t>
  </si>
  <si>
    <t>1. No relevant outcomes</t>
  </si>
  <si>
    <t>Faro, Orvek, Blok, Nagawa, McDonald, Seward, Houston, Kamberi, Allison, Person, Smith, Brady, Grosowsky, Jacobsen, Paine, Welch, Sadasivam</t>
  </si>
  <si>
    <t>Dissemination and Effectiveness of the Peer Marketing and Messaging of a Web-Assisted Tobacco Intervention: Protocol for a Hybrid Effectiveness Trial</t>
  </si>
  <si>
    <t>JMIR Res Protoc</t>
  </si>
  <si>
    <t>e14814</t>
  </si>
  <si>
    <t>10.2196/14814</t>
  </si>
  <si>
    <t>Forward citation searching (round 1)</t>
  </si>
  <si>
    <t>Duplicate of #4210</t>
  </si>
  <si>
    <t>2. Wrong country</t>
  </si>
  <si>
    <t>Faro, Chen, Flahive, Nagawa, Orvek, Houston, Allison, Person, Smith, Blok, Sadasivam</t>
  </si>
  <si>
    <t>Effect of a Machine Learning Recommender System and Viral Peer Marketing Intervention on Smoking Cessation: A Randomized Clinical Trial</t>
  </si>
  <si>
    <t>JAMA Netw Open</t>
  </si>
  <si>
    <t>e2250665</t>
  </si>
  <si>
    <t>10.1001/jamanetworkopen.2022.50665</t>
  </si>
  <si>
    <t>Duplicate of #4214</t>
  </si>
  <si>
    <t>Abdul Halim, Wee, Mohd Saat, Jit Singh, Siau, Chan</t>
  </si>
  <si>
    <t>Application of the Logic Model to the School-Based Fit and Smart Adolescent Smoking Cessation Programme</t>
  </si>
  <si>
    <t>The Malaysian journal of medical sciences : MJMS</t>
  </si>
  <si>
    <t>133-145</t>
  </si>
  <si>
    <t>10.21315/mjms2022.29.5.14</t>
  </si>
  <si>
    <t>Malaysia</t>
  </si>
  <si>
    <t xml:space="preserve"> </t>
  </si>
  <si>
    <t>4. Wrong setting</t>
  </si>
  <si>
    <t>Abrantes, Bloom, Strong, Riebe, Marcus, Desaulniers, Fokas, Brown</t>
  </si>
  <si>
    <t>A Preliminary Randomized Controlled Trial of a Behavioral Exercise Intervention for Smoking Cessation</t>
  </si>
  <si>
    <t>Nicotine &amp; tobacco research : official journal of the Society for Research on Nicotine and Tobacco</t>
  </si>
  <si>
    <t>1094-1103</t>
  </si>
  <si>
    <t>10.1093/ntr/ntu036</t>
  </si>
  <si>
    <t>No evidence of AI-assistance in the intervention</t>
  </si>
  <si>
    <t>A preliminary randomized controlled trial of a behavioral exercise intervention for smoking cessation</t>
  </si>
  <si>
    <t>Nicotine Tob Res</t>
  </si>
  <si>
    <t>Duplicate of #3807</t>
  </si>
  <si>
    <t>Abrantes, Farris, Minami, Strong, Riebe, Brown</t>
  </si>
  <si>
    <t>Acute Effects of Aerobic Exercise on Affect and Smoking Craving in the Weeks Before and After a Cessation Attempt</t>
  </si>
  <si>
    <t>575-582</t>
  </si>
  <si>
    <t>10.1093/ntr/ntx104</t>
  </si>
  <si>
    <t>Abrantes, Browne, Uebelacker, Anderson, Barter, Shah, Kunicki, Caviness, Price, Desaulniers, Brown</t>
  </si>
  <si>
    <t>Randomized Controlled Trial of Aerobic Exercise for Smoking Cessation Among Individuals With Elevated Depressive Symptoms</t>
  </si>
  <si>
    <t>634-638</t>
  </si>
  <si>
    <t>10.1093/ntr/ntad201</t>
  </si>
  <si>
    <t>Abroms, Boal, Simmens, Mendel, Windsor</t>
  </si>
  <si>
    <t>A randomized trial of Text2Quit: a text messaging program for smoking cessation</t>
  </si>
  <si>
    <t>American journal of preventive medicine</t>
  </si>
  <si>
    <t>242-250</t>
  </si>
  <si>
    <t>10.1016/j.amepre.2014.04.010</t>
  </si>
  <si>
    <t>Duplicate of #3662</t>
  </si>
  <si>
    <t>Am J Prev Med</t>
  </si>
  <si>
    <t>Abroms, Johnson, Leavitt, Cleary, Bushar, Brandon, Chiang</t>
  </si>
  <si>
    <t>A Randomized Trial of Text Messaging for Smoking Cessation in Pregnant Women</t>
  </si>
  <si>
    <t>781-790</t>
  </si>
  <si>
    <t>10.1016/j.amepre.2017.08.002</t>
  </si>
  <si>
    <t>Duplicate of #3819</t>
  </si>
  <si>
    <t>Abroms, Chiang, Macherelli, Leavitt, Montgomery</t>
  </si>
  <si>
    <t>Assessing the National Cancer Institute's SmokefreeMOM Text-Messaging Program for Pregnant Smokers: Pilot Randomized Trial</t>
  </si>
  <si>
    <t>Journal of medical Internet research</t>
  </si>
  <si>
    <t>333-NA</t>
  </si>
  <si>
    <t>10.2196/jmir.8411</t>
  </si>
  <si>
    <t>Duplicate of #4036</t>
  </si>
  <si>
    <t>Abroms, Wysota, Yousefi, Wu, Broniatwoski</t>
  </si>
  <si>
    <t>Feasibility and Acceptability of a ChatGPT Chatbot for Help Quitting Smoking via Text Messaging (Preprint)</t>
  </si>
  <si>
    <t>NA-NA</t>
  </si>
  <si>
    <t>10.2196/preprints.79402</t>
  </si>
  <si>
    <t>Not an RCT</t>
  </si>
  <si>
    <t>Adams, Sadasivam, Balakrishnan, Kinney, Houston, Marlin</t>
  </si>
  <si>
    <t>RecSys - PERSPeCT: collaborative filtering for tailored health communications</t>
  </si>
  <si>
    <t>Proceedings of the 8th ACM Conference on Recommender systems</t>
  </si>
  <si>
    <t>329-332</t>
  </si>
  <si>
    <t>10.1145/2645710.2645768</t>
  </si>
  <si>
    <t>Backward citation searching (round 1)</t>
  </si>
  <si>
    <t>Recommender system, but outcomes were user ratings, not smoking outcomes</t>
  </si>
  <si>
    <t>Affret, Luc, Baumann, Bergman, Le Faou, Pasquereau, Arwidson, Alla, Cambon</t>
  </si>
  <si>
    <t>Effectiveness of the e-Tabac Info Service application for smoking cessation: a pragmatic randomised controlled trial</t>
  </si>
  <si>
    <t>BMJ open</t>
  </si>
  <si>
    <t>e039515-NA</t>
  </si>
  <si>
    <t>10.1136/bmjopen-2020-039515</t>
  </si>
  <si>
    <t>Duplicate of #3885</t>
  </si>
  <si>
    <t>Aimer, Treharne, Stebbings, Frampton, Cameron, Kirby, Stamp</t>
  </si>
  <si>
    <t>Efficacy of a Rheumatoid Arthritis-Specific Smoking Cessation Program: A Randomized Controlled Pilot Trial</t>
  </si>
  <si>
    <t>Arthritis care &amp; research</t>
  </si>
  <si>
    <t>28-37</t>
  </si>
  <si>
    <t>10.1002/acr.22960</t>
  </si>
  <si>
    <t>Albers, Neerincx, Brinkman</t>
  </si>
  <si>
    <t>Addressing people's current and future states in a reinforcement learning algorithm for persuading to quit smoking and to be physically active</t>
  </si>
  <si>
    <t>PLoS One</t>
  </si>
  <si>
    <t>e0277295</t>
  </si>
  <si>
    <t>10.1371/journal.pone.0277295</t>
  </si>
  <si>
    <t>Reinforcement learning algorithm to stop smoking and increase physical activity, but no smoking or physical activity outcomes</t>
  </si>
  <si>
    <t>Alessi, Rash, Petry</t>
  </si>
  <si>
    <t>A Randomized Trial of Adjunct mHealth Abstinence Reinforcement With Transdermal Nicotine and Counseling for Smoking Cessation</t>
  </si>
  <si>
    <t>290-298</t>
  </si>
  <si>
    <t>10.1093/ntr/ntw155</t>
  </si>
  <si>
    <t>Duplicate of #3788</t>
  </si>
  <si>
    <t>Alessi, Rash</t>
  </si>
  <si>
    <t>Treatment Satisfaction in a Randomized Clinical Trial of mHealth Smoking Abstinence Reinforcement</t>
  </si>
  <si>
    <t>J Subst Abuse Treat</t>
  </si>
  <si>
    <t>103-110</t>
  </si>
  <si>
    <t>10.1016/j.jsat.2016.06.013</t>
  </si>
  <si>
    <t>Allenby, Falcone, Wileyto, Cao, Bernardo, Ashare, Janes, Loughead, Lerman</t>
  </si>
  <si>
    <t>Neural cue reactivity during acute abstinence predicts short‐term smoking relapse</t>
  </si>
  <si>
    <t>Addiction biology</t>
  </si>
  <si>
    <t>e12733-NA</t>
  </si>
  <si>
    <t>10.1111/adb.12733</t>
  </si>
  <si>
    <t>Almusharraf, Rose, Selby</t>
  </si>
  <si>
    <t>Engaging Unmotivated Smokers to Move Toward Quitting: Design of Motivational Interviewing-Based Chatbot Through Iterative Interactions</t>
  </si>
  <si>
    <t>J Med Internet Res</t>
  </si>
  <si>
    <t>e20251</t>
  </si>
  <si>
    <t>10.2196/20251</t>
  </si>
  <si>
    <t>Alphonse, Stewart, Brown, Perski</t>
  </si>
  <si>
    <t>Exploring Users' Experiences With a Quick-Response Chatbot Within a Popular Smoking Cessation Smartphone App: Semistructured Interview Study</t>
  </si>
  <si>
    <t>JMIR Form Res</t>
  </si>
  <si>
    <t>e36869</t>
  </si>
  <si>
    <t>10.2196/36869</t>
  </si>
  <si>
    <t>Exploring Users' Experiences With a Quick-Response Chatbot Within a Popular Smoking Cessation Smartphone App: Semistructured Interview Study (Preprint)</t>
  </si>
  <si>
    <t>10.2196/preprints.36869</t>
  </si>
  <si>
    <t>Duplicate of #4773</t>
  </si>
  <si>
    <t>Duplicate of #4748</t>
  </si>
  <si>
    <t>Alshahrani, Kabel, Alsuwat, Ashour</t>
  </si>
  <si>
    <t>The impact of smoking cessation on the control of diabetes mellitus and blood pressure in Saudi Arabia: A prospective randomized controlled clinical trial</t>
  </si>
  <si>
    <t>Medical Science</t>
  </si>
  <si>
    <t>10.54905/disssi/v26i125/ms295e2309</t>
  </si>
  <si>
    <t>Altendorf, Hoving, Van Weert, Smit</t>
  </si>
  <si>
    <t>Effectiveness of Message Frame-Tailoring in a Web-Based Smoking Cessation Program: Randomized Controlled Trial (Preprint)</t>
  </si>
  <si>
    <t>10.2196/preprints.17251</t>
  </si>
  <si>
    <t>Effectiveness of Message Frame-Tailoring in a Web-Based Smoking Cessation Program: Randomized Controlled Trial</t>
  </si>
  <si>
    <t>e17251</t>
  </si>
  <si>
    <t>10.2196/17251</t>
  </si>
  <si>
    <t>Altendorf, Smit, Azrout, Hoving, Weert</t>
  </si>
  <si>
    <t>A smoker's choice? Identifying the most autonomy-supportive message frame in an online computer-tailored smoking cessation intervention</t>
  </si>
  <si>
    <t>Psychol Health</t>
  </si>
  <si>
    <t>549-574</t>
  </si>
  <si>
    <t>10.1080/08870446.2020.1802457</t>
  </si>
  <si>
    <t>Altendorf, van Weert, Hoving, Smit</t>
  </si>
  <si>
    <t>An economic evaluation of an online computer-tailored smoking cessation intervention that includes message frame-tailoring: A randomized controlled trial</t>
  </si>
  <si>
    <t>PLOS Digit Health</t>
  </si>
  <si>
    <t>e0000094</t>
  </si>
  <si>
    <t>10.1371/journal.pdig.0000094</t>
  </si>
  <si>
    <t>Ames, Pokorny, Schroeder, Tan, Werch</t>
  </si>
  <si>
    <t>Integrated smoking cessation and binge drinking intervention for young adults: a pilot efficacy trial</t>
  </si>
  <si>
    <t>Addict Behav</t>
  </si>
  <si>
    <t>848-853</t>
  </si>
  <si>
    <t>10.1016/j.addbeh.2014.02.001</t>
  </si>
  <si>
    <t>Andree, Mujcic, den Hollander, van Laar, Boon, Engels, Blankers</t>
  </si>
  <si>
    <t>Digital Smoking Cessation Intervention for Cancer Survivors: Analysis of Predictors and Moderators of Engagement and Outcome Alongside a Randomized Controlled Trial (Preprint)</t>
  </si>
  <si>
    <t>10.2196/preprints.46303</t>
  </si>
  <si>
    <t>Digital Smoking Cessation Intervention for Cancer Survivors: Analysis of Predictors and Moderators of Engagement and Outcome Alongside a Randomized Controlled Trial</t>
  </si>
  <si>
    <t>JMIR Cancer</t>
  </si>
  <si>
    <t>e46303</t>
  </si>
  <si>
    <t>10.2196/46303</t>
  </si>
  <si>
    <t>Andrews, Mueller, Dooley, Newman, Magwood, Tingen</t>
  </si>
  <si>
    <t>Effect of a smoking cessation intervention for women in subsidized neighborhoods: A randomized controlled trial</t>
  </si>
  <si>
    <t>Prev Med</t>
  </si>
  <si>
    <t>170-176</t>
  </si>
  <si>
    <t>10.1016/j.ypmed.2016.07.008</t>
  </si>
  <si>
    <t>Duplicate of #4136</t>
  </si>
  <si>
    <t>Andrews, Gordon, Westling, Smith</t>
  </si>
  <si>
    <t>Assessing the Pragmatic Effectiveness and Implementation of Click City: Tobacco: A School-Based Prevention Program Targeting Youth Cigarette and E-cigarette Use</t>
  </si>
  <si>
    <t>861-869</t>
  </si>
  <si>
    <t>10.1093/ntr/ntad244</t>
  </si>
  <si>
    <t>Asayut, Olson, Kanjanasilp, Thanarat, Senkraigul, Sittisarn, Suksawat</t>
  </si>
  <si>
    <t>A community pharmacist-led smoking cessation intervention using a smartphone app (PharmQuit): A randomized controlled trial</t>
  </si>
  <si>
    <t>e0265483</t>
  </si>
  <si>
    <t>10.1371/journal.pone.0265483</t>
  </si>
  <si>
    <t>Thailand</t>
  </si>
  <si>
    <t>Åsberg, Lundgren, Henriksson, Henriksson, Bendtsen, Löf, Bendtsen</t>
  </si>
  <si>
    <t>Multiple lifestyle behaviour mHealth intervention targeting Swedish college and university students: protocol for theBuddyrandomised factorial trial</t>
  </si>
  <si>
    <t>BMJ Open</t>
  </si>
  <si>
    <t>e051044</t>
  </si>
  <si>
    <t>10.1136/bmjopen-2021-051044</t>
  </si>
  <si>
    <t>Aschbrenner, Patten, Brunette</t>
  </si>
  <si>
    <t>Feasibility of a support person intervention to promote smoking cessation treatment use among smokers with mental illness</t>
  </si>
  <si>
    <t>Translational behavioral medicine</t>
  </si>
  <si>
    <t>785-792</t>
  </si>
  <si>
    <t>10.1093/tbm/ibx033</t>
  </si>
  <si>
    <t>Asfar, Ebbert, Klesges, Relyea</t>
  </si>
  <si>
    <t>Do smoking reduction interventions promote cessation in smokers not ready to quit?</t>
  </si>
  <si>
    <t>764-768</t>
  </si>
  <si>
    <t>10.1016/j.addbeh.2011.02.003</t>
  </si>
  <si>
    <t>Asfar, Arheart, McClure, Ruano-Herreria, Dietz, Ward, Caban-Martinez, Del Campo, Lee</t>
  </si>
  <si>
    <t>Implementing a Novel Workplace Smoking Cessation Intervention Targeting Hispanic/Latino Construction Workers: A Pilot Cluster Randomized Trial</t>
  </si>
  <si>
    <t>Health education &amp; behavior : the official publication of the Society for Public Health Education</t>
  </si>
  <si>
    <t>795-804</t>
  </si>
  <si>
    <t>10.1177/1090198120960395</t>
  </si>
  <si>
    <t>Duplicate of #3754</t>
  </si>
  <si>
    <t>Asfar, Arheart, McClure, Ruano-Herreria, Dietz, Ward, Caban-Martinez, Samano Martin Del Campo, Lee</t>
  </si>
  <si>
    <t>Health Educ Behav</t>
  </si>
  <si>
    <t>Atorkey, Paul, Wiggers, Bonevski, Mitchell, Tzelepis</t>
  </si>
  <si>
    <t>Intention to change multiple health risk behaviors and predictors of behavior change in vocational education students</t>
  </si>
  <si>
    <t>J Am Coll Health</t>
  </si>
  <si>
    <t>1135-1143</t>
  </si>
  <si>
    <t>10.1080/07448481.2022.2068960</t>
  </si>
  <si>
    <t>Backward citation searching (round 3)</t>
  </si>
  <si>
    <t>Auer, Schoeni, Humair, Jacot-Sadowski, Berlin, Stuber, Haller, Tango, Frei, Strassmann, Bruggmann, Baty, Brutsche, Tal, Baggio, Jakob, Sambiagio, Hopf, Feller, Rodondi, Berthet</t>
  </si>
  <si>
    <t>Electronic Nicotine-Delivery Systems for Smoking Cessation</t>
  </si>
  <si>
    <t>N Engl J Med</t>
  </si>
  <si>
    <t>601-610</t>
  </si>
  <si>
    <t>10.1056/NEJMoa2308815</t>
  </si>
  <si>
    <t>Auger, Daniel, Knauper, Raynault, Pless</t>
  </si>
  <si>
    <t>Children and youth perceive smoking messages in an unbranded advertisement from a NIKE marketing campaign: a cluster randomised controlled trial</t>
  </si>
  <si>
    <t>BMC Pediatr</t>
  </si>
  <si>
    <t>10.1186/1471-2431-11-26</t>
  </si>
  <si>
    <t>Aveyard, Lindson, Tearne, Adams, Ahmed, Alekna, Banting, Healy, Khan, Rai, Wood, Anderson, Ataya-Williams, Attwood, Easey, Fluharty, Freuler, Hurse, Khouja, Lacey, Munafo, Lycett, McEwen, Coleman, Dickinson, Lewis, Orton, Perdue, Randall, Anderson, Bisal, Hajek, Homsey, McRobbie, Myers-Smith, Phillips, Przulj, Li, Coyle, Coyle, Pokhrel</t>
  </si>
  <si>
    <t>Nicotine preloading for smoking cessation: the Preloading RCT</t>
  </si>
  <si>
    <t>Health Technol Assess</t>
  </si>
  <si>
    <t>10.3310/hta22410</t>
  </si>
  <si>
    <t>Baggett, McGlave, Kruse, Yaqubi, Chang, Rigotti</t>
  </si>
  <si>
    <t>SmokefreeTXT for Homeless Smokers: Pilot Randomized Controlled Trial</t>
  </si>
  <si>
    <t>JMIR mHealth and uHealth</t>
  </si>
  <si>
    <t>e13162-NA</t>
  </si>
  <si>
    <t>10.2196/13162</t>
  </si>
  <si>
    <t>Duplicate of #3691</t>
  </si>
  <si>
    <t>Bailey, Hagen, Jeffery, Harrison, Ammerman, Bryson, Killen, Robinson, Killen</t>
  </si>
  <si>
    <t>A randomized clinical trial of the efficacy of extended smoking cessation treatment for adolescent smokers</t>
  </si>
  <si>
    <t>1655-1662</t>
  </si>
  <si>
    <t>10.1093/ntr/ntt017</t>
  </si>
  <si>
    <t>Bailey</t>
  </si>
  <si>
    <t>Effectiveness of a Pregnancy Smoking Intervention: The Tennessee Intervention for Pregnant Smokers Program</t>
  </si>
  <si>
    <t>824-831</t>
  </si>
  <si>
    <t>10.1177/1090198115590780</t>
  </si>
  <si>
    <t>Healthcare setting (prental clinics)</t>
  </si>
  <si>
    <t>Baker, Fraser, Kobinsky, Adsit, Smith, Khalil, Alaniz, Sullivan, Johnson, Fiore</t>
  </si>
  <si>
    <t>A randomized controlled trial of financial incentives to low income pregnant women to engage in smoking cessation treatment: Effects on post-birth abstinence</t>
  </si>
  <si>
    <t>Journal of consulting and clinical psychology</t>
  </si>
  <si>
    <t>464-473</t>
  </si>
  <si>
    <t>10.1037/ccp0000278</t>
  </si>
  <si>
    <t>Baker, Borland, Bonevski, Segan, Turner, Brophy, McCarter, Kelly, Williams, Baird, Attia, Sweeney, White, Filia, Castle</t>
  </si>
  <si>
    <t>Quitlink-A Randomized Controlled Trial of Peer Worker Facilitated Quitline Support for Smokers Receiving Mental Health Services: Study Protocol</t>
  </si>
  <si>
    <t>Front Psychiatry</t>
  </si>
  <si>
    <t>10.3389/fpsyt.2019.00124</t>
  </si>
  <si>
    <t>Baker, McCarter, Turner, Segan, Castle, Brophy, Borland, Kelly, Bonevski, Baird, Filia, Attia, Szwec, Palazzi, White, Williams, Wrobel, Ireland, Saxby, Ghijben, Petrie, Sweeney</t>
  </si>
  <si>
    <t>'Quitlink': Outcomes of a randomised controlled trial of peer researcher facilitated referral to a tailored quitline tobacco treatment for people receiving mental health services</t>
  </si>
  <si>
    <t>Aust N Z J Psychiatry</t>
  </si>
  <si>
    <t>260-276</t>
  </si>
  <si>
    <t>10.1177/00048674231181039</t>
  </si>
  <si>
    <t>Baldus, Thomsen, Sack, Bröning, Arnaud, Daubmann, Thomasius</t>
  </si>
  <si>
    <t>Evaluation of a German version of the Strengthening Families Programme 10-14: a randomised controlled trial</t>
  </si>
  <si>
    <t>European journal of public health</t>
  </si>
  <si>
    <t>953-959</t>
  </si>
  <si>
    <t>10.1093/eurpub/ckw082</t>
  </si>
  <si>
    <t>Balmford, Borland, Benda, Howard</t>
  </si>
  <si>
    <t>Factors associated with use of automated smoking cessation interventions: findings from the eQuit study</t>
  </si>
  <si>
    <t>Health Educ Res</t>
  </si>
  <si>
    <t>288-299</t>
  </si>
  <si>
    <t>10.1093/her/cys104</t>
  </si>
  <si>
    <t>No evidence of AI-assistance in the intervention (QuitCoach is an "expert system", but I haven't found anywhere that says this is anything more than an algorithm, and it came out in 2003)</t>
  </si>
  <si>
    <t>Balmumcu, Atan</t>
  </si>
  <si>
    <t>Smoking Cessation Programs for Pregnant Women: Utilizing WhatsApp Text Messaging</t>
  </si>
  <si>
    <t>Journal of addictions nursing</t>
  </si>
  <si>
    <t>188-196</t>
  </si>
  <si>
    <t>10.1097/jan.0000000000000417</t>
  </si>
  <si>
    <t>Turkey</t>
  </si>
  <si>
    <t>Balvig, Holmberg</t>
  </si>
  <si>
    <t>The Ripple Effect: A Randomized Trial of a Social Norms Intervention in a Danish Middle School Setting</t>
  </si>
  <si>
    <t>Journal of Scandinavian Studies in Criminology and Crime Prevention</t>
  </si>
  <si>
    <t>10.1080/14043858.2011.561619</t>
  </si>
  <si>
    <t>Barnabe, Gamache, de Camargo, Allen-Flanagan, Rioux, Pruessner, Leyton, Nader</t>
  </si>
  <si>
    <t>A novel stress-based intervention reduces cigarette use in non-treatment seeking smokers</t>
  </si>
  <si>
    <t>Neuropsychopharmacology : official publication of the American College of Neuropsychopharmacology</t>
  </si>
  <si>
    <t>308-316</t>
  </si>
  <si>
    <t>10.1038/s41386-022-01455-6</t>
  </si>
  <si>
    <t>Barroso-Hurtado, Lopez-Duran, Martinez-Vispo, Suarez-Castro, Becona</t>
  </si>
  <si>
    <t>Evaluation of effectiveness and acceptability of a psychological treatment for smoking cessation combined with a smartphone App: A pilot study</t>
  </si>
  <si>
    <t>Internet Interv</t>
  </si>
  <si>
    <t>10.1016/j.invent.2024.100737</t>
  </si>
  <si>
    <t>Barroso-Hurtado, Suarez-Castro, Martinez-Vispo, Lopez-Duran, Becona</t>
  </si>
  <si>
    <t>App Use and Abstinence Outcomes: The Moderating Role of Sociodemographic Variables in a Psychological Intervention to Quit Smoking</t>
  </si>
  <si>
    <t>Subst Use Misuse</t>
  </si>
  <si>
    <t>888-894</t>
  </si>
  <si>
    <t>10.1080/10826084.2025.2465966</t>
  </si>
  <si>
    <t>Baskerville, Struik, Hammond, Guindon, Norman, Whittaker, Burns, Grindrod, Brown</t>
  </si>
  <si>
    <t>Effect of a mobile phone intervention on quitting smoking in a young adult population of smokers: randomized controlled trial study protocol</t>
  </si>
  <si>
    <t>e10</t>
  </si>
  <si>
    <t>10.2196/resprot.3823</t>
  </si>
  <si>
    <t>Baskerville, Struik, Guindon, Norman, Whittaker, Burns, Hammond, Dash, Brown</t>
  </si>
  <si>
    <t>Effect of a Mobile Phone Intervention on Quitting Smoking in a Young Adult Population of Smokers: Randomized Controlled Trial</t>
  </si>
  <si>
    <t>e10893-NA</t>
  </si>
  <si>
    <t>10.2196/10893</t>
  </si>
  <si>
    <t>Duplicate of #3685</t>
  </si>
  <si>
    <t>Bastian, Driscoll, DeRycke, Edmond, Mattocks, Goulet, Kerns, Lawless, Quon, Selander, Snow, Casares, Lee, Brandt, Ditre, Becker</t>
  </si>
  <si>
    <t>Pain and smoking study (PASS): A comparative effectiveness trial of smoking cessation counseling for veterans with chronic pain</t>
  </si>
  <si>
    <t>Contemporary clinical trials communications</t>
  </si>
  <si>
    <t>100839-NA</t>
  </si>
  <si>
    <t>10.1016/j.conctc.2021.100839</t>
  </si>
  <si>
    <t>Battalio, Conroy, Dempsey, Liao, Menictas, Murphy, Nahum-Shani, Qian, Kumar, Spring</t>
  </si>
  <si>
    <t>Sense2Stop: A micro-randomized trial using wearable sensors to optimize a just-in-time-adaptive stress management intervention for smoking relapse prevention</t>
  </si>
  <si>
    <t>Contemp Clin Trials</t>
  </si>
  <si>
    <t>10.1016/j.cct.2021.106534</t>
  </si>
  <si>
    <t>Beeres, Arnö, Pulkki-Brännström, Nilsson, Galanti</t>
  </si>
  <si>
    <t>Evaluation of the Swedish school-based program "tobacco-free DUO" in a cluster randomized controlled trial (TOPAS study). Results at 2-year follow-up</t>
  </si>
  <si>
    <t>Preventive medicine</t>
  </si>
  <si>
    <t>106944-106944</t>
  </si>
  <si>
    <t>10.1016/j.ypmed.2021.106944</t>
  </si>
  <si>
    <t>Duplicate of #3769</t>
  </si>
  <si>
    <t>Begh, Aveyard, Upton, Bhopal, White, Amos, Prescott, Bedi, Barton, Fletcher, Gill, Zaidi, Sheikh</t>
  </si>
  <si>
    <t>Promoting smoking cessation in Pakistani and Bangladeshi men in the UK: pilot cluster randomised controlled trial of trained community outreach workers</t>
  </si>
  <si>
    <t>Trials</t>
  </si>
  <si>
    <t>197-197</t>
  </si>
  <si>
    <t>10.1186/1745-6215-12-197</t>
  </si>
  <si>
    <t>Healthcare setting (primary care trusts)</t>
  </si>
  <si>
    <t>Bendotti, Ireland, Lawler, Oates, Gartner, Marshall</t>
  </si>
  <si>
    <t>Introducing Quin: The Design and Development of a Prototype Chatbot to Support Smoking Cessation</t>
  </si>
  <si>
    <t>612-620</t>
  </si>
  <si>
    <t>10.1093/ntr/ntad217</t>
  </si>
  <si>
    <t>Not an RCT (development of chatbot, which may have AI)</t>
  </si>
  <si>
    <t>Bendtsen</t>
  </si>
  <si>
    <t>Heterogeneous treatment effects of a text messaging smoking cessation intervention among university students</t>
  </si>
  <si>
    <t>PloS one</t>
  </si>
  <si>
    <t>e0229637-NA</t>
  </si>
  <si>
    <t>10.1371/journal.pone.0229637</t>
  </si>
  <si>
    <t>Secondary analysis of RCT (also no evidence of AI-assistance in the intervention)</t>
  </si>
  <si>
    <t>e0229637</t>
  </si>
  <si>
    <t>Duplicate of #4068</t>
  </si>
  <si>
    <t>Bendtsen, Bendtsen, Müssener</t>
  </si>
  <si>
    <t>Six-Month Outcomes from the NEXit Junior Trial of a Text Messaging Smoking Cessation Intervention for High School Students: Randomized Controlled Trial With Bayesian Analysis</t>
  </si>
  <si>
    <t>e29913-NA</t>
  </si>
  <si>
    <t>10.2196/29913</t>
  </si>
  <si>
    <t>Duplicate of #3731</t>
  </si>
  <si>
    <t>Benson, Ra, Hébert, Kendzor, Oliver, Frank-Pearce, Neil, Businelle</t>
  </si>
  <si>
    <t>Quit Stage and Intervention Type Differences in the Momentary Within-Person Association Between Negative Affect and Smoking Urges</t>
  </si>
  <si>
    <t>Frontiers in digital health</t>
  </si>
  <si>
    <t>864003-NA</t>
  </si>
  <si>
    <t>10.3389/fdgth.2022.864003</t>
  </si>
  <si>
    <t>Benson, Ra, Hebert, Kendzor, Oliver, Frank-Pearce, Neil, Businelle</t>
  </si>
  <si>
    <t>Front Digit Health</t>
  </si>
  <si>
    <t>Duplicate of #3994</t>
  </si>
  <si>
    <t>Berlin, Berlin, Malecot, Breton, Jusot, Goldzahl</t>
  </si>
  <si>
    <t>Financial incentives for smoking cessation in pregnancy: multicentre randomised controlled trial</t>
  </si>
  <si>
    <t>BMJ (Clinical research ed.)</t>
  </si>
  <si>
    <t>e065217-NA</t>
  </si>
  <si>
    <t>10.1136/bmj-2021-065217</t>
  </si>
  <si>
    <t>Bernard, Ninot, Cyprien, Courtet, Guillaume, Georgescu, Picot, Taylor, Quantin</t>
  </si>
  <si>
    <t>Exercise and Counseling for Smoking Cessation in Smokers With Depressive Symptoms: A Randomized Controlled Pilot Trial</t>
  </si>
  <si>
    <t>J Dual Diagn</t>
  </si>
  <si>
    <t>205-216</t>
  </si>
  <si>
    <t>10.1080/15504263.2015.1113842</t>
  </si>
  <si>
    <t>Duplicate of #3895</t>
  </si>
  <si>
    <t>Bilevicius, Single, Baumgartner, Bui, Kempe, Schaub, Stewart, MacKillop, Hodgins, Wardell, O'Connor, Read, Hadjistavropoulos, Sundstrom, Keough</t>
  </si>
  <si>
    <t>Developing and testing the effectiveness of a novel online integrated treatment for problem gambling and tobacco smoking: a protocol for an open-label randomized controlled trial</t>
  </si>
  <si>
    <t>10.1186/s13063-020-04867-1</t>
  </si>
  <si>
    <t>BinDhim, McGeechan, Trevena</t>
  </si>
  <si>
    <t>Assessing the effect of an interactive decision-aid smartphone smoking cessation application (app) on quit rates: a double-blind automated randomised control trial protocol</t>
  </si>
  <si>
    <t>e005371</t>
  </si>
  <si>
    <t>10.1136/bmjopen-2014-005371</t>
  </si>
  <si>
    <t>Smartphone Smoking Cessation Application (SSC App) trial: a multicountry double-blind automated randomised controlled trial of a smoking cessation decision-aid ‘app’</t>
  </si>
  <si>
    <t>e017105-NA</t>
  </si>
  <si>
    <t>10.1136/bmjopen-2017-017105</t>
  </si>
  <si>
    <t>Duplicate of #3883</t>
  </si>
  <si>
    <t>Bize, Willi, Chiolero, Stoianov, Payot, Locatelli, Cornuz</t>
  </si>
  <si>
    <t>Participation in a population-based physical activity programme as an aid for smoking cessation: a randomised trial</t>
  </si>
  <si>
    <t>Tobacco control</t>
  </si>
  <si>
    <t>488-494</t>
  </si>
  <si>
    <t>10.1136/tc.2009.030288</t>
  </si>
  <si>
    <t>Tob Control</t>
  </si>
  <si>
    <t>Duplicate of #3909</t>
  </si>
  <si>
    <t>Blank, Ferris, Metzger, Gentzler, Duncan, Jarrett, Dino</t>
  </si>
  <si>
    <t>Physical Activity and Quit Motivation Moderators of Adolescent Smoking Reduction</t>
  </si>
  <si>
    <t>American journal of health behavior</t>
  </si>
  <si>
    <t>419-427</t>
  </si>
  <si>
    <t>10.5993/ajhb.41.4.6</t>
  </si>
  <si>
    <t>Bloom, Hunt, Tidey, Ramsey</t>
  </si>
  <si>
    <t>Pilot feasibility trial of dual contingency management for cigarette smoking cessation and weight maintenance among weight-concerned female smokers</t>
  </si>
  <si>
    <t>Experimental and clinical psychopharmacology</t>
  </si>
  <si>
    <t>609-615</t>
  </si>
  <si>
    <t>10.1037/pha0000331</t>
  </si>
  <si>
    <t>Bloom, Ramsey, Abrantes, Hunt, Wing, Kahler, Molino, Brown</t>
  </si>
  <si>
    <t>A Pilot Randomized Controlled Trial of Distress Tolerance Treatment for Weight Concern in Smoking Cessation Among Women</t>
  </si>
  <si>
    <t>1578-1586</t>
  </si>
  <si>
    <t>10.1093/ntr/ntaa026</t>
  </si>
  <si>
    <t>Blyth, Maskrey, Notley, Barton, Brown, Aveyard, Holland, Bachmann, Sutton, Leonardi-Bee, Brandon, Song</t>
  </si>
  <si>
    <t>Effectiveness and economic evaluation of self-help educational materials for the prevention of smoking relapse: randomised controlled trial</t>
  </si>
  <si>
    <t>1-70, v-vi</t>
  </si>
  <si>
    <t>10.3310/hta19590</t>
  </si>
  <si>
    <t>Bock, Heron, Jennings, Morrow, Cobb, Magee, Fava, Deutsch, Foster</t>
  </si>
  <si>
    <t>A Text Message Delivered Smoking Cessation Intervention: The Initial Trial of TXT-2-Quit: Randomized Controlled Trial</t>
  </si>
  <si>
    <t>e17-NA</t>
  </si>
  <si>
    <t>10.2196/mhealth.2522</t>
  </si>
  <si>
    <t>Duplicate of #3709</t>
  </si>
  <si>
    <t>Bock, Papandonatos, de Dios, Abrams, Azam, Fagan, Sweeney, Stein, Niaura</t>
  </si>
  <si>
    <t>Tobacco cessation among low-income smokers: motivational enhancement and nicotine patch treatment</t>
  </si>
  <si>
    <t>413-422</t>
  </si>
  <si>
    <t>10.1093/ntr/ntt166</t>
  </si>
  <si>
    <t>Healthcare setting (primary care clinics in hospitals)</t>
  </si>
  <si>
    <t>Bold, Kimmel, Hanrahan, Romano, Rojewski, Krishnan-Sarin, Fucito, O'Malley</t>
  </si>
  <si>
    <t>A Pilot Clinical Trial of Smoking Cessation Services Implemented in the Workplace for Service Industry Employees</t>
  </si>
  <si>
    <t>American journal of health promotion : AJHP</t>
  </si>
  <si>
    <t>516-524</t>
  </si>
  <si>
    <t>10.1177/0890117118795987</t>
  </si>
  <si>
    <t>Bonell, Dodd, Allen, Bevilacqua, McGowan, Opondo, Sturgess, Elbourne, Warren, Viner</t>
  </si>
  <si>
    <t>Broader impacts of an intervention to transform school environments on student behaviour and school functioning: post hoc analyses from the INCLUSIVE cluster randomised controlled trial</t>
  </si>
  <si>
    <t>e031589-NA</t>
  </si>
  <si>
    <t>10.1136/bmjopen-2019-031589</t>
  </si>
  <si>
    <t>Duplicate of #4034</t>
  </si>
  <si>
    <t>Bonevski, Twyman, Paul, D'Este, West, Siahpush, Oldmeadow, Palazzi</t>
  </si>
  <si>
    <t>Smoking cessation intervention delivered by social service organisations for a diverse population of Australian disadvantaged smokers: A pragmatic randomised controlled trial</t>
  </si>
  <si>
    <t>38-44</t>
  </si>
  <si>
    <t>10.1016/j.ypmed.2018.04.005</t>
  </si>
  <si>
    <t>Duplicate of #3911</t>
  </si>
  <si>
    <t>Borland, Balmford, Swift</t>
  </si>
  <si>
    <t>Effects of timing of initiation and planning on smoking cessation outcomes: study protocol for a randomised controlled trial</t>
  </si>
  <si>
    <t>BMC Public Health</t>
  </si>
  <si>
    <t>10.1186/1471-2458-13-235</t>
  </si>
  <si>
    <t>Borrelli, McQuaid, Novak, Hammond, Becker</t>
  </si>
  <si>
    <t>Motivating Latino caregivers of children with asthma to quit smoking: a randomized trial</t>
  </si>
  <si>
    <t>34-43</t>
  </si>
  <si>
    <t>10.1037/a0016932</t>
  </si>
  <si>
    <t>Borrelli, McQuaid, Tooley, Busch, Hammond, Becker, Dunsiger</t>
  </si>
  <si>
    <t>Motivating parents of kids with asthma to quit smoking: the effect of the teachable moment and increasing intervention intensity using a longitudinal randomized trial design</t>
  </si>
  <si>
    <t>Addiction</t>
  </si>
  <si>
    <t>1646-1655</t>
  </si>
  <si>
    <t>10.1111/add.13389</t>
  </si>
  <si>
    <t>Bos, Staiger, Hayden, Hughes, Youssef, Lawrence</t>
  </si>
  <si>
    <t>A randomized controlled trial of inhibitory control training for smoking cessation and reduction</t>
  </si>
  <si>
    <t>831-843</t>
  </si>
  <si>
    <t>10.1037/ccp0000424</t>
  </si>
  <si>
    <t>Bowen, Henderson, Harvill, Buchwald</t>
  </si>
  <si>
    <t>Short-term effects of a smoking prevention website in American Indian youth</t>
  </si>
  <si>
    <t>e81</t>
  </si>
  <si>
    <t>10.2196/jmir.1682</t>
  </si>
  <si>
    <t>Bowen, Chawla, Witkiewitz</t>
  </si>
  <si>
    <t>Mindfulness-Based Relapse Prevention for Addictive Behaviors</t>
  </si>
  <si>
    <t>Mindfulness-Based Treatment Approaches</t>
  </si>
  <si>
    <t>141-157</t>
  </si>
  <si>
    <t>10.1016/b978-0-12-416031-6.00007-4</t>
  </si>
  <si>
    <t>Book/review</t>
  </si>
  <si>
    <t>Brandon, Simmons, Sutton, Unrod, Harrell, Meade, Craig, Lee, Meltzer</t>
  </si>
  <si>
    <t>Extended Self-Help for Smoking Cessation: A Randomized Controlled Trial</t>
  </si>
  <si>
    <t>54-62</t>
  </si>
  <si>
    <t>10.1016/j.amepre.2015.12.016</t>
  </si>
  <si>
    <t>Brandon, Unrod, Drobes, Sutton, Hawk, Simmons, Brandon, Roetzheim, Meltzer, Miller, Cahill</t>
  </si>
  <si>
    <t>Facilitated Extinction Training to Improve Pharmacotherapy for Smoking Cessation: A Pilot Feasibility Trial</t>
  </si>
  <si>
    <t>1189-1197</t>
  </si>
  <si>
    <t>10.1093/ntr/ntx203</t>
  </si>
  <si>
    <t>Brett, Chavarria, Liu, Hedeker, King</t>
  </si>
  <si>
    <t>Effects of a brief motivational smoking intervention in non-treatment seeking disadvantaged Black smokers</t>
  </si>
  <si>
    <t>241-250</t>
  </si>
  <si>
    <t>10.1037/ccp0000629</t>
  </si>
  <si>
    <t>Brewer, Mallik, Babuscio, Nich, Johnson, DeLeone, Minnix-Cotton, Byrne, Kober, Weinstein, Carroll, Rounsaville</t>
  </si>
  <si>
    <t>Mindfulness training for smoking cessation: results from a randomized controlled trial</t>
  </si>
  <si>
    <t>Drug and alcohol dependence</t>
  </si>
  <si>
    <t>72-80</t>
  </si>
  <si>
    <t>10.1016/j.drugalcdep.2011.05.027</t>
  </si>
  <si>
    <t>Bricker, Wyszynski, Comstock, Heffner</t>
  </si>
  <si>
    <t>Pilot Randomized Controlled Trial of Web-Based Acceptance and Commitment Therapy for Smoking Cessation</t>
  </si>
  <si>
    <t>1756-1764</t>
  </si>
  <si>
    <t>10.1093/ntr/ntt056</t>
  </si>
  <si>
    <t>Bricker, Mull, Kientz, Vilardaga, Mercer, Akioka, Heffner</t>
  </si>
  <si>
    <t>Randomized, controlled pilot trial of a smartphone app for smoking cessation using acceptance and commitment therapy</t>
  </si>
  <si>
    <t>87-94</t>
  </si>
  <si>
    <t>10.1016/j.drugalcdep.2014.07.006</t>
  </si>
  <si>
    <t>Drug Alcohol Depend</t>
  </si>
  <si>
    <t>Duplicate of #3668</t>
  </si>
  <si>
    <t>Bricker, Bush, Zbikowski, Mercer, Heffner</t>
  </si>
  <si>
    <t>Randomized trial of telephone-delivered acceptance and commitment therapy versus cognitive behavioral therapy for smoking cessation: a pilot study</t>
  </si>
  <si>
    <t>1446-1454</t>
  </si>
  <si>
    <t>10.1093/ntr/ntu102</t>
  </si>
  <si>
    <t>Bricker, Mull, McClure, Watson, Heffner</t>
  </si>
  <si>
    <t>Improving quit rates of web-delivered interventions for smoking cessation: full-scale randomized trial of WebQuit.org versus Smokefree.gov</t>
  </si>
  <si>
    <t>914-923</t>
  </si>
  <si>
    <t>10.1111/add.14127</t>
  </si>
  <si>
    <t>Duplicate of #3639</t>
  </si>
  <si>
    <t>Bricker, Watson, Heffner, Sullivan, Mull, Kwon, Westmaas, Ostroff</t>
  </si>
  <si>
    <t>A Smartphone App Designed to Help Cancer Patients Stop Smoking: Results From a Pilot Randomized Trial on Feasibility, Acceptability, and Effectiveness</t>
  </si>
  <si>
    <t>JMIR formative research</t>
  </si>
  <si>
    <t>e16652-NA</t>
  </si>
  <si>
    <t>10.2196/16652</t>
  </si>
  <si>
    <t>Bricker, Watson, Mull, Sullivan, Heffner</t>
  </si>
  <si>
    <t>Efficacy of Smartphone Applications for Smoking Cessation: A Randomized Clinical Trial</t>
  </si>
  <si>
    <t>JAMA internal medicine</t>
  </si>
  <si>
    <t>1472-1480</t>
  </si>
  <si>
    <t>10.1001/jamainternmed.2020.4055</t>
  </si>
  <si>
    <t>Duplicate of #3779</t>
  </si>
  <si>
    <t>e16652</t>
  </si>
  <si>
    <t>Duplicate of #3712</t>
  </si>
  <si>
    <t>Bricker, Sullivan, Mull, Torres, Carpenter</t>
  </si>
  <si>
    <t>Full-scale Randomized Trial Comparing Acceptance and Commitment Therapy Telephone-Delivered Coaching With Standard Telephone-Delivered Coaching Among Medicare/Uninsured Quitline Callers</t>
  </si>
  <si>
    <t>1556-1566</t>
  </si>
  <si>
    <t>10.1093/ntr/ntac052</t>
  </si>
  <si>
    <t>Bricker, Mull, Santiago-Torres, Miao, Perski, Di</t>
  </si>
  <si>
    <t>Smoking Cessation Smartphone App Use Over Time: Predicting 12-Month Cessation Outcomes in a 2-Arm Randomized Trial</t>
  </si>
  <si>
    <t>e39208</t>
  </si>
  <si>
    <t>10.2196/39208</t>
  </si>
  <si>
    <t>Bricker, Sullivan, Mull, Lavista-Ferres, Santiago-Torres</t>
  </si>
  <si>
    <t>Efficacy of a conversational chatbot for cigarette smoking cessation: Protocol of the QuitBot full-scale randomized controlled trial</t>
  </si>
  <si>
    <t>10.1016/j.cct.2024.107727</t>
  </si>
  <si>
    <t>Duplicate of #4729</t>
  </si>
  <si>
    <t>Bricker, Santiago-Torres, Mull, Sullivan, David, Schmitz, Stotts, Rigotti</t>
  </si>
  <si>
    <t>Do medications increase the efficacy of digital interventions for smoking cessation? Secondary results from the iCanQuit randomized trial</t>
  </si>
  <si>
    <t>664-676</t>
  </si>
  <si>
    <t>10.1111/add.16396</t>
  </si>
  <si>
    <t>Bricker, Sullivan, Mull, Santiago-Torres, Lavista Ferres</t>
  </si>
  <si>
    <t>Conversational Chatbot for Cigarette Smoking Cessation: Results From the 11-Step User-Centered Design Development Process and Randomized Controlled Trial</t>
  </si>
  <si>
    <t>JMIR Mhealth Uhealth</t>
  </si>
  <si>
    <t>e57318</t>
  </si>
  <si>
    <t>10.2196/57318</t>
  </si>
  <si>
    <t>Duplicate of #4204</t>
  </si>
  <si>
    <t>Brin, Trujillo, Jia, Cioe, Huang, Chen, Qian, Xu, Schnall</t>
  </si>
  <si>
    <t>Pilot Testing of an mHealth App for Tobacco Cessation in People Living With HIV: Protocol for a Pilot Randomized Controlled Trial (Preprint)</t>
  </si>
  <si>
    <t>10.2196/preprints.49558</t>
  </si>
  <si>
    <t>Pilot Testing of an mHealth App for Tobacco Cessation in People Living With HIV: Protocol for a Pilot Randomized Controlled Trial</t>
  </si>
  <si>
    <t>e49558</t>
  </si>
  <si>
    <t>10.2196/49558</t>
  </si>
  <si>
    <t>Brody, Zorick, Hubert, Hellemann, Balali, Kawasaki, Garcia, Enoki, Abraham, Young, McCreary</t>
  </si>
  <si>
    <t>Combination Extended Smoking Cessation Treatment Plus Home Visits for Smokers With Schizophrenia: A Randomized Controlled Trial</t>
  </si>
  <si>
    <t>68-76</t>
  </si>
  <si>
    <t>10.1093/ntr/ntw190</t>
  </si>
  <si>
    <t>Duplicate of #3628</t>
  </si>
  <si>
    <t>Brooks, Burtner, Borrelli, Heeren, Evans, Davine, Greenbaum, Scarpaci, Kane, Rees, Geller</t>
  </si>
  <si>
    <t>Twelve-Month Outcomes of a Group-Randomized Community Health Advocate-Led Smoking Cessation Intervention in Public Housing</t>
  </si>
  <si>
    <t>1434-1441</t>
  </si>
  <si>
    <t>10.1093/ntr/ntx193</t>
  </si>
  <si>
    <t>Brouzos, Papadopoulou, Baourda</t>
  </si>
  <si>
    <t>Effectiveness of a web-based group intervention for internet addiction in university students</t>
  </si>
  <si>
    <t>Psychiatry Res</t>
  </si>
  <si>
    <t>10.1016/j.psychres.2024.115883</t>
  </si>
  <si>
    <t>Forward citation searching (round 4)</t>
  </si>
  <si>
    <t>No smoking outcomes</t>
  </si>
  <si>
    <t>Brown, Reed, Bloom, Minami, Strong, Lejuez, Kahler, Zvolensky, Gifford, Hayes</t>
  </si>
  <si>
    <t>Development and preliminary randomized controlled trial of a distress tolerance treatment for smokers with a history of early lapse</t>
  </si>
  <si>
    <t>2005-2015</t>
  </si>
  <si>
    <t>10.1093/ntr/ntt093</t>
  </si>
  <si>
    <t>Brown, Michie, Geraghty, Yardley, Gardner, Shahab, Stapleton, West</t>
  </si>
  <si>
    <t>Internet-based intervention for smoking cessation (StopAdvisor) in people with low and high socioeconomic status: a randomised controlled trial</t>
  </si>
  <si>
    <t>Lancet Respir Med</t>
  </si>
  <si>
    <t>997-1006</t>
  </si>
  <si>
    <t>10.1016/S2213-2600(14)70195-X</t>
  </si>
  <si>
    <t>The Lancet. Respiratory medicine</t>
  </si>
  <si>
    <t>10.1016/s2213-2600(14)70195-x</t>
  </si>
  <si>
    <t>Duplicate of #3697</t>
  </si>
  <si>
    <t>Brown, Reed, Bloom, Minami, Strong, Lejuez, Zvolensky, Hayes</t>
  </si>
  <si>
    <t>A randomized controlled trial of distress tolerance treatment for smoking cessation</t>
  </si>
  <si>
    <t>Psychology of addictive behaviors : journal of the Society of Psychologists in Addictive Behaviors</t>
  </si>
  <si>
    <t>389-400</t>
  </si>
  <si>
    <t>10.1037/adb0000372</t>
  </si>
  <si>
    <t>Brown, Bandiera, Harrell</t>
  </si>
  <si>
    <t>Cluster Randomized Trial of Teens Against Tobacco Use: Youth Empowerment for Tobacco Control in El Paso, Texas</t>
  </si>
  <si>
    <t>592-600</t>
  </si>
  <si>
    <t>10.1016/j.amepre.2019.06.013</t>
  </si>
  <si>
    <t>Duplicate of #3823</t>
  </si>
  <si>
    <t>Browne, Halverson, Vilardaga</t>
  </si>
  <si>
    <t>Engagement with a digital therapeutic for smoking cessation designed for persons with psychiatric illness fully mediates smoking outcomes in a pilot randomized controlled trial</t>
  </si>
  <si>
    <t>1717-1725</t>
  </si>
  <si>
    <t>10.1093/tbm/ibab100</t>
  </si>
  <si>
    <t>Brunette, Ferron, Drake, Devitt, Geiger, McHugo, Jonikas, Cook</t>
  </si>
  <si>
    <t>Carbon monoxide feedback in a motivational decision support system for nicotine dependence among smokers with severe mental illnesses</t>
  </si>
  <si>
    <t>319-324</t>
  </si>
  <si>
    <t>10.1016/j.jsat.2013.04.005</t>
  </si>
  <si>
    <t>Brunette, Pratt, Bartels, Scherer, Sigmon, Ferron, Santos, Williams, Kosydar, Wolfe, Lotz, Capuchino</t>
  </si>
  <si>
    <t>Randomized Trial of Interventions for Smoking Cessation Among Medicaid Beneficiaries With Mental Illness</t>
  </si>
  <si>
    <t>Psychiatric services (Washington, D.C.)</t>
  </si>
  <si>
    <t>274-280</t>
  </si>
  <si>
    <t>10.1176/appi.ps.201700245</t>
  </si>
  <si>
    <t>Brunette, Ferron, Robinson, Coletti, Geiger, Devitt, Klodnick, Gottlieb, Xie, Greene, Ziedonis, Drake, McHugo</t>
  </si>
  <si>
    <t>Brief Web-Based Interventions for Young Adult Smokers With Severe Mental Illnesses: A Randomized, Controlled Pilot Study</t>
  </si>
  <si>
    <t>1206-1214</t>
  </si>
  <si>
    <t>10.1093/ntr/ntx190</t>
  </si>
  <si>
    <t>Duplicate of #4158</t>
  </si>
  <si>
    <t>Psychiatr Serv</t>
  </si>
  <si>
    <t>Duplicate of #3907</t>
  </si>
  <si>
    <t>Brunette, Ferron, McGurk, Williams, Harrington, Devitt, Xie</t>
  </si>
  <si>
    <t>Brief, Web-Based Interventions to Motivate Smokers With Schizophrenia: Randomized Trial</t>
  </si>
  <si>
    <t>JMIR mental health</t>
  </si>
  <si>
    <t>e16524-NA</t>
  </si>
  <si>
    <t>10.2196/16524</t>
  </si>
  <si>
    <t>Duplicate of #3694</t>
  </si>
  <si>
    <t>JMIR Ment Health</t>
  </si>
  <si>
    <t>e16524</t>
  </si>
  <si>
    <t>Bu, Young, Hong, Ma, Song, Wang, Zhang, Hampson, Hendler, Zhang</t>
  </si>
  <si>
    <t>Effect of deactivation of activity patterns related to smoking cue reactivity on nicotine addiction</t>
  </si>
  <si>
    <t>Brain : a journal of neurology</t>
  </si>
  <si>
    <t>1827-1841</t>
  </si>
  <si>
    <t>10.1093/brain/awz114</t>
  </si>
  <si>
    <t>Lab setting (EEG intervention - not public health or community setting)</t>
  </si>
  <si>
    <t>Brain</t>
  </si>
  <si>
    <t>Duplicate of #4189</t>
  </si>
  <si>
    <t>Bui, Baumgartner, Bilevicius, Single, Vedelago, Morris, Kempe, Schaub, Stewart, MacKillop, Hodgins, Wardell, O'Connor, Read, Hadjistavropoulos, Sundstrom, Dermody, Kim, Keough</t>
  </si>
  <si>
    <t>Efficacy of a novel online integrated treatment for problem gambling and tobacco smoking: Results of a randomized controlled trial</t>
  </si>
  <si>
    <t>J Behav Addict</t>
  </si>
  <si>
    <t>168-181</t>
  </si>
  <si>
    <t>10.1556/2006.2022.00081</t>
  </si>
  <si>
    <t>Bullen, Verbiest, Galea-Singer, Kurdziel, Laking, Newcombe, Parag, Walker</t>
  </si>
  <si>
    <t>The effectiveness and safety of combining varenicline with nicotine e-cigarettes for smoking cessation in people with mental illnesses and addictions: study protocol for a randomised-controlled trial</t>
  </si>
  <si>
    <t>10.1186/s12889-018-5351-7</t>
  </si>
  <si>
    <t>Buller, Borland, Bettinghaus, Shane, Zimmerman</t>
  </si>
  <si>
    <t>Randomized trial of a smartphone mobile application compared to text messaging to support smoking cessation</t>
  </si>
  <si>
    <t>Telemedicine journal and e-health : the official journal of the American Telemedicine Association</t>
  </si>
  <si>
    <t>206-214</t>
  </si>
  <si>
    <t>10.1089/tmj.2013.0169</t>
  </si>
  <si>
    <t>Duplicate of #3725</t>
  </si>
  <si>
    <t>Burford, Jiwa, Carter, Parsons, Hendrie</t>
  </si>
  <si>
    <t>Internet-based photoaging within Australian pharmacies to promote smoking cessation: randomized controlled trial</t>
  </si>
  <si>
    <t>10.2196/jmir.2337</t>
  </si>
  <si>
    <t>Burton, Zeng, Chiu, Sun, Sze, Chen, Chin</t>
  </si>
  <si>
    <t>A Phone-Counseling Smoking-Cessation Intervention for Male Chinese Restaurant Workers</t>
  </si>
  <si>
    <t>Journal of community health</t>
  </si>
  <si>
    <t>579-585</t>
  </si>
  <si>
    <t>10.1007/s10900-010-9244-7</t>
  </si>
  <si>
    <t>Duplicate of #4110</t>
  </si>
  <si>
    <t>Bush, Levine, Beebe, Cerutti, Deprey, McAfee, Boeckman, Zbikowski</t>
  </si>
  <si>
    <t>Addressing Weight Gain in Smoking Cessation Treatment: A Randomized Controlled Trial</t>
  </si>
  <si>
    <t>94-102</t>
  </si>
  <si>
    <t>10.4278/ajhp.110603-quan-238</t>
  </si>
  <si>
    <t>Bush, Lovejoy, Javitz, Torres, Wassum, Tan, Spring</t>
  </si>
  <si>
    <t>Simultaneous vs. sequential treatment for smoking and weight management in tobacco quitlines: 6 and 12 month outcomes from a randomized trial</t>
  </si>
  <si>
    <t>BMC public health</t>
  </si>
  <si>
    <t>678-678</t>
  </si>
  <si>
    <t>10.1186/s12889-018-5574-7</t>
  </si>
  <si>
    <t>Byaruhanga, Paul, Wiggers, Byrnes, Mitchell, Lecathelinais, Bowman, Campbell, Gillham, Tzelepis</t>
  </si>
  <si>
    <t>The short-term effectiveness of real-time video counselling on smoking cessation among residents in rural and remote areas: An interim analysis of a randomised trial</t>
  </si>
  <si>
    <t>Journal of substance abuse treatment</t>
  </si>
  <si>
    <t>108448-108448</t>
  </si>
  <si>
    <t>10.1016/j.jsat.2021.108448</t>
  </si>
  <si>
    <t>Duplicate of #3857</t>
  </si>
  <si>
    <t>Camenga, Bernstein, Dziura, Fiellin, Krishnan-Sarin</t>
  </si>
  <si>
    <t>Feasibility of text messaging to augment brief advice and nicotine replacement therapy for smoking cessation in college students</t>
  </si>
  <si>
    <t>Journal of American college health : J of ACH</t>
  </si>
  <si>
    <t>10.1080/07448481.2019.1643730</t>
  </si>
  <si>
    <t>Caponnetto, Maglia, Polosa</t>
  </si>
  <si>
    <t>Efficacy of smoking cessation with varenicline plus counselling for e-cigarettes users (VAREVAPE): A protocol for a randomized controlled trial</t>
  </si>
  <si>
    <t>100412-NA</t>
  </si>
  <si>
    <t>10.1016/j.conctc.2019.100412</t>
  </si>
  <si>
    <t>No evidence of AI-assistance in the intervention (varenicline vs placebo)</t>
  </si>
  <si>
    <t>Caponnetto, Maglia, Floresta, Ledda, Vitale, Polosa, Rapisarda</t>
  </si>
  <si>
    <t>A randomized controlled trial to compare group motivational interviewing to very brief advice for the effectiveness of a workplace smoking cessation counseling intervention</t>
  </si>
  <si>
    <t>Journal of addictive diseases</t>
  </si>
  <si>
    <t>465-474</t>
  </si>
  <si>
    <t>10.1080/10550887.2020.1782564</t>
  </si>
  <si>
    <t>Duplicate of #3938</t>
  </si>
  <si>
    <t>Caponnetto, Spicuzza, Campagna, Ahluwalia, Russell, Maglia, Riela, Longo, Caci, Quattropani, Signorelli, Polosa</t>
  </si>
  <si>
    <t>Varenicline for smoking cessation in individuals who smoke cigarettes and use electronic cigarettes: a double-blind, randomised, placebo-controlled phase 3 trial</t>
  </si>
  <si>
    <t>EClinicalMedicine</t>
  </si>
  <si>
    <t>102316-102316</t>
  </si>
  <si>
    <t>10.1016/j.eclinm.2023.102316</t>
  </si>
  <si>
    <t>Caponnetto, Campagna, Maglia, Benfatto, Emma, Caruso, Caci, Busà, Pennisi, Ceracchi, Migliore, Signorelli</t>
  </si>
  <si>
    <t>Comparing the Effectiveness, Tolerability, and Acceptability of Heated Tobacco Products and Refillable Electronic Cigarettes for Cigarette Substitution (CEASEFIRE): Randomized Controlled Trial</t>
  </si>
  <si>
    <t>JMIR public health and surveillance</t>
  </si>
  <si>
    <t>e42628-e42628</t>
  </si>
  <si>
    <t>10.2196/42628</t>
  </si>
  <si>
    <t>Caponnetto, Campagna, Ahluwalia, Russell, Maglia, Riela, Longo, Busa, Polosa</t>
  </si>
  <si>
    <t>Varenicline and counseling for vaping cessation: a double-blind, randomized, parallel-group, placebo-controlled trial</t>
  </si>
  <si>
    <t>BMC medicine</t>
  </si>
  <si>
    <t>220-NA</t>
  </si>
  <si>
    <t>10.1186/s12916-023-02919-2</t>
  </si>
  <si>
    <t>Carlini, McDaniel, Weaver, Kauffman, Cerutti, Stratton, Zbikowski</t>
  </si>
  <si>
    <t>Reaching out, inviting back: using Interactive voice response (IVR) technology to recycle relapsed smokers back to Quitline treatment – a randomized controlled trial</t>
  </si>
  <si>
    <t>507-507</t>
  </si>
  <si>
    <t>10.1186/1471-2458-12-507</t>
  </si>
  <si>
    <t>Carlson, Lounsberry, Maciejewski, Wright, Collacutt, Taenzer</t>
  </si>
  <si>
    <t>Telehealth-delivered group smoking cessation for rural and urban participants: Feasibility and cessation rates</t>
  </si>
  <si>
    <t>Addictive behaviors</t>
  </si>
  <si>
    <t>108-114</t>
  </si>
  <si>
    <t>10.1016/j.addbeh.2011.09.011</t>
  </si>
  <si>
    <t>Carmody, Delucchi, Duncan, Banys, Simon, Solkowitz, Huggins, Lee, Hall</t>
  </si>
  <si>
    <t>Intensive intervention for alcohol-dependent smokers in early recovery: a randomized trial</t>
  </si>
  <si>
    <t>186-194</t>
  </si>
  <si>
    <t>10.1016/j.drugalcdep.2011.09.026</t>
  </si>
  <si>
    <t>Carpenter, Hughes, Gray, Wahlquist, Saladin, Alberg</t>
  </si>
  <si>
    <t>Nicotine therapy sampling to induce quit attempts among smokers unmotivated to quit: a randomized clinical trial</t>
  </si>
  <si>
    <t>Archives of internal medicine</t>
  </si>
  <si>
    <t>1901-1907</t>
  </si>
  <si>
    <t>10.1001/archinternmed.2011.492</t>
  </si>
  <si>
    <t>Carrasco-Hernandez, Jódar-Sánchez, Núñez-Benjumea, Conde, González, Civit-Balcells, Hors-Fraile, Parra-Calderón, Bamidis, Ortega-Ruiz</t>
  </si>
  <si>
    <t>A Mobile Health Solution Complementing Psychopharmacology-Supported Smoking Cessation: Randomized Controlled Trial</t>
  </si>
  <si>
    <t>e17530-NA</t>
  </si>
  <si>
    <t>10.2196/17530</t>
  </si>
  <si>
    <t>Duplicate of #3717</t>
  </si>
  <si>
    <t>Carrasco-Hernandez, Jodar-Sanchez, Nunez-Benjumea, Moreno Conde, Mesa Gonzalez, Civit-Balcells, Hors-Fraile, Parra-Calderon, Bamidis, Ortega-Ruiz</t>
  </si>
  <si>
    <t>e17530</t>
  </si>
  <si>
    <t>Carreras, Bosi, Angelini, Gorini</t>
  </si>
  <si>
    <t>Mediating factors of a school-based multi-component smoking prevention intervention: the LdP cluster randomized controlled trial</t>
  </si>
  <si>
    <t>Health education research</t>
  </si>
  <si>
    <t>439-449</t>
  </si>
  <si>
    <t>10.1093/her/cyw031</t>
  </si>
  <si>
    <t>Carroll, Jennings, Stately, Kamath, Tessier, Cotoc, Egbert, Begnaud, Businelle, Hatsukami, Pickner</t>
  </si>
  <si>
    <t>Pilot randomised controlled trial of a culturally aligned smoking cessation app for American Indian persons</t>
  </si>
  <si>
    <t>10.1136/tc-2024-058665</t>
  </si>
  <si>
    <t>Cartujano-Barrera, Hernández-Torrez, Cai, Orfin, Azogini, Chávez-Iñiguez, Santa Cruz, Bansal-Travers, Wilson, McIntosh, Ossip, Cupertino</t>
  </si>
  <si>
    <t>Evaluating the Immediate Impact of Graphic Messages for Vaping Prevention among Black and Latino Adolescents: A Randomized Controlled Trial</t>
  </si>
  <si>
    <t>International journal of environmental research and public health</t>
  </si>
  <si>
    <t>10026-10026</t>
  </si>
  <si>
    <t>10.3390/ijerph191610026</t>
  </si>
  <si>
    <t>Catley, Goggin, Harris, Richter, Williams, Patten, Resnicow, Ellerbeck, Bradley-Ewing, Lee, Moreno, Grobe</t>
  </si>
  <si>
    <t>A Randomized Trial of Motivational Interviewing: Cessation Induction Among Smokers With Low Desire to Quit</t>
  </si>
  <si>
    <t>573-583</t>
  </si>
  <si>
    <t>10.1016/j.amepre.2015.10.013</t>
  </si>
  <si>
    <t>Duplicate of #3794</t>
  </si>
  <si>
    <t>Chan, Leung, Abdullah, Lo, Yip, Kok, Ho, Lam</t>
  </si>
  <si>
    <t>Smoking-cessation and adherence intervention among Chinese patients with erectile dysfunction</t>
  </si>
  <si>
    <t>251-258</t>
  </si>
  <si>
    <t>10.1016/j.amepre.2010.05.006</t>
  </si>
  <si>
    <t>Chan, Wong, Cheung, Leung, Lau, Lai, Lam</t>
  </si>
  <si>
    <t>A block randomized controlled trial of a brief smoking cessation counselling and advice through short message service on participants who joined the Quit to Win Contest in Hong Kong</t>
  </si>
  <si>
    <t>609-621</t>
  </si>
  <si>
    <t>10.1093/her/cyv023</t>
  </si>
  <si>
    <t>Duplicate of #3956</t>
  </si>
  <si>
    <t>Chan, Cheung, Fong, Emmons, Leung, Leung, Lam</t>
  </si>
  <si>
    <t>Family-Based Smoking Cessation Intervention for Smoking Fathers and Nonsmoking Mothers with a Child: A Randomized Controlled Trial</t>
  </si>
  <si>
    <t>The Journal of pediatrics</t>
  </si>
  <si>
    <t>260-266</t>
  </si>
  <si>
    <t>10.1016/j.jpeds.2016.11.021</t>
  </si>
  <si>
    <t>Chan, Cheung, Wong, Kwong, Lai, Lam</t>
  </si>
  <si>
    <t>A brief smoking cessation advice by youth counselors for the smokers in the Hong Kong Quit to Win Contest 2010: A cluster randomized controlled trial</t>
  </si>
  <si>
    <t>Prevention science : the official journal of the Society for Prevention Research</t>
  </si>
  <si>
    <t>209-219</t>
  </si>
  <si>
    <t>10.1007/s11121-017-0823-z</t>
  </si>
  <si>
    <t>A Brief Smoking Cessation Advice by Youth Counselors for the Smokers in the Hong Kong Quit to Win Contest 2010: a Cluster Randomized Controlled Trial</t>
  </si>
  <si>
    <t>Prev Sci</t>
  </si>
  <si>
    <t>Duplicate of #3860</t>
  </si>
  <si>
    <t>Chan, Cheung, Wan, Wang, Lam</t>
  </si>
  <si>
    <t>Proactive and Brief Smoking Cessation Intervention for Smokers at Outdoor Smoking "Hotspots" in Hong Kong</t>
  </si>
  <si>
    <t>J Cancer Educ</t>
  </si>
  <si>
    <t>365-370</t>
  </si>
  <si>
    <t>10.1007/s13187-016-1085-3</t>
  </si>
  <si>
    <t>Chan, Kamke, Assuah, El-Toukhy</t>
  </si>
  <si>
    <t>Dropout, response, and abstinence outcomes of a national text-messaging smoking cessation intervention for teens, SmokeFreeTeen</t>
  </si>
  <si>
    <t>764-771</t>
  </si>
  <si>
    <t>10.1093/tbm/ibaa069</t>
  </si>
  <si>
    <t>Cheung, Chan, Lai, Chan, Wang, Li, Chan, Lam</t>
  </si>
  <si>
    <t>Using WhatsApp and Facebook Online Social Groups for Smoking Relapse Prevention for Recent Quitters: A Pilot Pragmatic Cluster Randomized Controlled Trial</t>
  </si>
  <si>
    <t>e238-NA</t>
  </si>
  <si>
    <t>10.2196/jmir.4829</t>
  </si>
  <si>
    <t>Duplicate of #3713</t>
  </si>
  <si>
    <t>Cheung, Lam, Chan, Ho, Fok, Wang, Li</t>
  </si>
  <si>
    <t>Brief handgrip and isometric exercise intervention for smoking cessation: A pilot randomized trial</t>
  </si>
  <si>
    <t>106119-106119</t>
  </si>
  <si>
    <t>10.1016/j.addbeh.2019.106119</t>
  </si>
  <si>
    <t>Cheung, Chan, Ho, Fok, Conway, Wong, Li, Wang, Lam</t>
  </si>
  <si>
    <t>Effectiveness of WhatsApp online group discussion for smoking relapse prevention: protocol for a pragmatic randomized controlled trial</t>
  </si>
  <si>
    <t>1777-1785</t>
  </si>
  <si>
    <t>10.1111/add.15027</t>
  </si>
  <si>
    <t>Cheung, Zhang, Luk, Zhang, Lam, Chan, Wang, Chan</t>
  </si>
  <si>
    <t>Effect of narrative videos and mini-VR games in nursing smoking cessation training on empathy and self-efficacy of smoking cessation counseling: A randomized controlled trial</t>
  </si>
  <si>
    <t>Nurse Educ Today</t>
  </si>
  <si>
    <t>10.1016/j.nedt.2024.106272</t>
  </si>
  <si>
    <t>Chichester, Sisson, Chana, Wolford-Clevenger, Hugley, Hawes, Palenski, Nguyen, Dahne, Hendricks, Cropsey</t>
  </si>
  <si>
    <t>An Open-label Pilot Study of NicoBloc as a Novel Smoking Cessation Intervention</t>
  </si>
  <si>
    <t>J Addict Med</t>
  </si>
  <si>
    <t>e269-e277</t>
  </si>
  <si>
    <t>10.1097/ADM.0000000000001157</t>
  </si>
  <si>
    <t>Choi, Faseru, Beebe, Greiner, Yeh, Shireman, Talawyma, Cully, Kaur, Daley</t>
  </si>
  <si>
    <t>Culturally-Tailored Smoking Cessation for American Indians: Study protocol for a randomized controlled trial</t>
  </si>
  <si>
    <t>126-126</t>
  </si>
  <si>
    <t>10.1186/1745-6215-12-126</t>
  </si>
  <si>
    <t>Culturally-tailored smoking cessation for American Indians: study protocol for a randomized controlled trial</t>
  </si>
  <si>
    <t>Duplicate of #3758</t>
  </si>
  <si>
    <t>Choi, Waltje, Ronis, Noonan, Hong, Richardson, Meeker, Duffy</t>
  </si>
  <si>
    <t>Web-Enhanced Tobacco Tactics With Telephone Support Versus 1-800-QUIT-NOW Telephone Line Intervention for Operating Engineers: Randomized Controlled Trial</t>
  </si>
  <si>
    <t>e255-NA</t>
  </si>
  <si>
    <t>10.2196/jmir.3375</t>
  </si>
  <si>
    <t>Choi, Beebe, Nazir, Kaur, Hopkins, Talawyma, Shireman, Yeh, Greiner, Daley</t>
  </si>
  <si>
    <t>All Nations Breath of Life: A Randomized Trial of Smoking Cessation for American Indians</t>
  </si>
  <si>
    <t>743-751</t>
  </si>
  <si>
    <t>10.1016/j.amepre.2016.05.021</t>
  </si>
  <si>
    <t>Duplicate of #3789</t>
  </si>
  <si>
    <t>Christiansen, Reeder, TerBeek, Fiore, Baker</t>
  </si>
  <si>
    <t>Motivating Low Socioeconomic Status Smokers to Accept Evidence-Based Smoking Cessation Treatment: A Brief Intervention for the Community Agency Setting</t>
  </si>
  <si>
    <t>1002-1011</t>
  </si>
  <si>
    <t>10.1093/ntr/ntu345</t>
  </si>
  <si>
    <t>Christiansen, Carbin, TerBeek, Fiore</t>
  </si>
  <si>
    <t>Helping Smokers with Severe Mental Illness Who Do Not Want to Quit</t>
  </si>
  <si>
    <t>949-962</t>
  </si>
  <si>
    <t>10.1080/10826084.2017.1385635</t>
  </si>
  <si>
    <t>Christofferson, Hertzberg, Beckham, Dennis, Hamlett-Berry</t>
  </si>
  <si>
    <t>Engagement and abstinence among users of a smoking cessation text message program for veterans</t>
  </si>
  <si>
    <t>47-53</t>
  </si>
  <si>
    <t>10.1016/j.addbeh.2016.06.016</t>
  </si>
  <si>
    <t>Chu, Escobar-Viera, Matheny, Davis, Primack</t>
  </si>
  <si>
    <t>Tobacco cessation mobile app intervention (Just Kwit! study): protocol for a pilot randomized controlled pragmatic trial</t>
  </si>
  <si>
    <t>10.1186/s13063-019-3246-2</t>
  </si>
  <si>
    <t>Chu, Sidani, Matheny, Rothenberger, Miller, Valente, Robertson</t>
  </si>
  <si>
    <t>Implementation of a cluster randomized controlled trial: Identifying student peer leaders to lead E-cigarette interventions</t>
  </si>
  <si>
    <t>10.1016/j.addbeh.2020.106726</t>
  </si>
  <si>
    <t>Ciccolo, Dunsiger, Williams, Bartholomew, Jennings, Ussher, Kraemer, Marcus</t>
  </si>
  <si>
    <t>Resistance Training as an Aid to Standard Smoking Cessation Treatment: A Pilot Study</t>
  </si>
  <si>
    <t>756-760</t>
  </si>
  <si>
    <t>10.1093/ntr/ntr068</t>
  </si>
  <si>
    <t>Resistance training as an aid to standard smoking cessation treatment: a pilot study</t>
  </si>
  <si>
    <t>Duplicate of #4094</t>
  </si>
  <si>
    <t>Clair, Augsburger, Birrer, Locatelli, Schwarz, Greub, Zanchi, Jacot-Sadowski, Puder</t>
  </si>
  <si>
    <t>Assessing the efficacy and impact of a personalised smoking cessation intervention among type 2 diabetic smokers: study protocol for an open-label randomised controlled trial (DISCGO-RCT)</t>
  </si>
  <si>
    <t>e040117</t>
  </si>
  <si>
    <t>10.1136/bmjopen-2020-040117</t>
  </si>
  <si>
    <t>Clarke, Stein, Martin, Martin, Parker, Lopes, McGovern, Simon, Roberts, Friedman, Bock</t>
  </si>
  <si>
    <t>Forced smoking abstinence: not enough for smoking cessation</t>
  </si>
  <si>
    <t>789-794</t>
  </si>
  <si>
    <t>10.1001/jamainternmed.2013.197</t>
  </si>
  <si>
    <t>Cobb, Jacobs, Saul, Wileyto, Graham</t>
  </si>
  <si>
    <t>Diffusion of an evidence-based smoking cessation intervention through Facebook: a randomised controlled trial study protocol</t>
  </si>
  <si>
    <t>e004089</t>
  </si>
  <si>
    <t>10.1136/bmjopen-2013-004089</t>
  </si>
  <si>
    <t>Colby, Nargiso, Tevyaw, Barnett, Metrik, Lewander, Woolard, Rohsenow, Monti</t>
  </si>
  <si>
    <t>Enhanced motivational interviewing versus brief advice for adolescent smoking cessation: results from a randomized clinical trial</t>
  </si>
  <si>
    <t>817-823</t>
  </si>
  <si>
    <t>10.1016/j.addbeh.2012.03.011</t>
  </si>
  <si>
    <t>Duplicate of #3654</t>
  </si>
  <si>
    <t>Coleman, Clark, Welch, Whitemore, Leonardi-Bee, Cooper, Hewitt, Jones, Sutton, Watson, Daykin, Ussher, Parrott, Naughton</t>
  </si>
  <si>
    <t>Effectiveness of offering tailored text message, self-help smoking cessation support to pregnant women who want information on stopping smoking: MiQuit3 randomised controlled trial and meta-analysis</t>
  </si>
  <si>
    <t>1079-1094</t>
  </si>
  <si>
    <t>10.1111/add.15715</t>
  </si>
  <si>
    <t>Coleman-Cowger, Mark, Rosenberry, Koszowski, Terplan</t>
  </si>
  <si>
    <t>A Pilot Randomized Controlled Trial of a Phone-based Intervention for Smoking Cessation and Relapse Prevention in the Postpartum Period</t>
  </si>
  <si>
    <t>Journal of addiction medicine</t>
  </si>
  <si>
    <t>193-200</t>
  </si>
  <si>
    <t>10.1097/adm.0000000000000385</t>
  </si>
  <si>
    <t>Coley, Sadasivam, Williams, Volkman, Schoenberger, Kohler, Sobko, Ray, Allison, Ford, Gilbert, Houston, National Dental, Group</t>
  </si>
  <si>
    <t>Crowdsourced peer- versus expert-written smoking-cessation messages</t>
  </si>
  <si>
    <t>543-550</t>
  </si>
  <si>
    <t>10.1016/j.amepre.2013.07.004</t>
  </si>
  <si>
    <t>Collins, Lepore, Egleston</t>
  </si>
  <si>
    <t>Multilevel Intervention for Low-Income Maternal Smokers in the Special Supplemental Nutrition Program for Women, Infants, and Children (WIC)</t>
  </si>
  <si>
    <t>American journal of public health</t>
  </si>
  <si>
    <t>472-481</t>
  </si>
  <si>
    <t>10.2105/ajph.2021.306601</t>
  </si>
  <si>
    <t>Cook, Baker, Fiore, Collins, Piper, Schlam, Bolt, Smith, Zwaga, Jorenby, Mermelstein</t>
  </si>
  <si>
    <t>Evaluating four motivation-phase intervention components for use with primary care patients unwilling to quit smoking: a randomized factorial experiment</t>
  </si>
  <si>
    <t>3167-3179</t>
  </si>
  <si>
    <t>10.1111/add.15528</t>
  </si>
  <si>
    <t>Correa-Fernández, Díaz-Toro, Reitzel, Guo, Chen, Li, Calo, Shih, Wetter</t>
  </si>
  <si>
    <t>Combined treatment for at-risk drinking and smoking cessation among Puerto Ricans: A randomized clinical trial</t>
  </si>
  <si>
    <t>185-192</t>
  </si>
  <si>
    <t>10.1016/j.addbeh.2016.10.009</t>
  </si>
  <si>
    <t>Costello, Sproule, Victor, Leatherdale, Zawertailo, Selby</t>
  </si>
  <si>
    <t>Effectiveness of pharmacist counseling combined with nicotine replacement therapy: a pragmatic randomized trial with 6,987 smokers</t>
  </si>
  <si>
    <t>Cancer Causes Control</t>
  </si>
  <si>
    <t>167-180</t>
  </si>
  <si>
    <t>10.1007/s10552-010-9672-9</t>
  </si>
  <si>
    <t>Courtney, Bradford, Martire, Bonevski, Borland, Doran, Hall, Farrell, Siahpush, Sanson-Fisher, West, Mattick</t>
  </si>
  <si>
    <t>A randomized clinical trial of a financial education intervention with nicotine replacement therapy (NRT) for low socio-economic status Australian smokers: a study protocol</t>
  </si>
  <si>
    <t>1602-1611</t>
  </si>
  <si>
    <t>10.1111/add.12669</t>
  </si>
  <si>
    <t>Crane, Ubhi, Brown, West</t>
  </si>
  <si>
    <t>Relative effectiveness of a full versus reduced version of the 'Smoke Free' mobile application for smoking cessation: an exploratory randomised controlled trial</t>
  </si>
  <si>
    <t>F1000Research</t>
  </si>
  <si>
    <t>1524-1524</t>
  </si>
  <si>
    <t>10.12688/f1000research.16148.2</t>
  </si>
  <si>
    <t>Cremers, Mercken, Candel, de Vries, Oenema</t>
  </si>
  <si>
    <t>A Web-Based, Computer-Tailored Smoking Prevention Program to Prevent Children From Starting to Smoke After Transferring to Secondary School: Randomized Controlled Trial</t>
  </si>
  <si>
    <t>e59-NA</t>
  </si>
  <si>
    <t>10.2196/jmir.3794</t>
  </si>
  <si>
    <t>Duplicate of #3720</t>
  </si>
  <si>
    <t>da Silva Teixeira, Garcia de Siqueira Galil, Cupertino, Cartujano-Barrera, Basile Colugnati</t>
  </si>
  <si>
    <t>Effectiveness of a smoking cessation decision-making electronic tool (Pare de Fumar Conosco): A randomized clinical trial</t>
  </si>
  <si>
    <t>Health Informatics J</t>
  </si>
  <si>
    <t>10.1177/14604582221105450</t>
  </si>
  <si>
    <t>Brazil</t>
  </si>
  <si>
    <t>Dahne, Wahlquist, Kustanowitz, Natale, Fahey, Graboyes, Diaz, Carpenter</t>
  </si>
  <si>
    <t>Behavioral Activation-Based Digital Smoking Cessation Intervention for Individuals With Depressive Symptoms: Randomized Clinical Trial</t>
  </si>
  <si>
    <t>e49809</t>
  </si>
  <si>
    <t>10.2196/49809</t>
  </si>
  <si>
    <t>Dallery, Raiff, Grabinski</t>
  </si>
  <si>
    <t>Internet-based contingency management to promote smoking cessation: a randomized controlled study</t>
  </si>
  <si>
    <t>J Appl Behav Anal</t>
  </si>
  <si>
    <t>750-764</t>
  </si>
  <si>
    <t>10.1002/jaba.89</t>
  </si>
  <si>
    <t>Dallery, Raiff, Kim, Marsch, Stitzer, Grabinski</t>
  </si>
  <si>
    <t>Nationwide access to an internet-based contingency management intervention to promote smoking cessation: a randomized controlled trial</t>
  </si>
  <si>
    <t>875-883</t>
  </si>
  <si>
    <t>10.1111/add.13715</t>
  </si>
  <si>
    <t>Danaher, Severson, Andrews, Tyler, Lichtenstein, Woolley, Seeley</t>
  </si>
  <si>
    <t>Randomized Controlled Trial of MyLastDip: A Web-Based Smokeless Tobacco Cessation Program for Chewers Ages 14–25</t>
  </si>
  <si>
    <t>1502-1510</t>
  </si>
  <si>
    <t>10.1093/ntr/ntt006</t>
  </si>
  <si>
    <t>Danaher, Severson, Zhu, Andrews, Cummins, Lichtenstein, Tedeschi, Hudkins, Widdop, Crowley, Seeley</t>
  </si>
  <si>
    <t>Randomized Controlled Trial of the Combined Effects of Web and Quitline Interventions for Smokeless Tobacco Cessation</t>
  </si>
  <si>
    <t>Internet interventions</t>
  </si>
  <si>
    <t>143-151</t>
  </si>
  <si>
    <t>10.1016/j.invent.2015.02.005</t>
  </si>
  <si>
    <t>Duplicate of #3673</t>
  </si>
  <si>
    <t>Danaher, Severson, Crowley, van Meter, Tyler, Widdop, Lichtenstein, Ebbert</t>
  </si>
  <si>
    <t>Randomized controlled trial examining the adjunctive use of nicotine lozenges with MyLastDip: An eHealth smokeless tobacco cessation intervention</t>
  </si>
  <si>
    <t>Internet Interventions</t>
  </si>
  <si>
    <t>69-76</t>
  </si>
  <si>
    <t>10.1016/j.invent.2014.12.004</t>
  </si>
  <si>
    <t>Danaher, Tyler, Crowley, Brendryen, Seeley</t>
  </si>
  <si>
    <t>Outcomes and Device Usage for Fully Automated Internet Interventions Designed for a Smartphone or Personal Computer: The MobileQuit Smoking Cessation Randomized Controlled Trial</t>
  </si>
  <si>
    <t>e13290-NA</t>
  </si>
  <si>
    <t>10.2196/13290</t>
  </si>
  <si>
    <t>Duplicate of #3701</t>
  </si>
  <si>
    <t>Davis, Shapiro, Windsor, Whalen, Rhode, Miller, Sechrest</t>
  </si>
  <si>
    <t>Motivational interviewing versus prescriptive advice for smokers who are not ready to quit</t>
  </si>
  <si>
    <t>Patient education and counseling</t>
  </si>
  <si>
    <t>129-133</t>
  </si>
  <si>
    <t>10.1016/j.pec.2010.04.024</t>
  </si>
  <si>
    <t>Davis, Goldberg, Anderson, Manley, Smith, Baker</t>
  </si>
  <si>
    <t>Randomized trial on mindfulness training for smokers targeted to a disadvantaged population</t>
  </si>
  <si>
    <t>571-585</t>
  </si>
  <si>
    <t>10.3109/10826084.2013.770025</t>
  </si>
  <si>
    <t>Randomized Trial on Mindfulness Training for Smokers Targeted to a Disadvantaged Population</t>
  </si>
  <si>
    <t>Substance use &amp; misuse</t>
  </si>
  <si>
    <t>Duplicate of #3983</t>
  </si>
  <si>
    <t>Delle, Kraus, Maspero, Pogarell, Hoch, Lochbühler</t>
  </si>
  <si>
    <t>Effectiveness of the national German quitline for smoking cessation: study protocol of a randomized controlled trial</t>
  </si>
  <si>
    <t>1386-NA</t>
  </si>
  <si>
    <t>10.1186/s12889-022-13742-4</t>
  </si>
  <si>
    <t>Demeester, Verloigne, Willems, Leta, Lauwerier</t>
  </si>
  <si>
    <t>Preventing smoking initiation in adolescents living in vulnerable socioeconomic conditions: Study protocol of the KickAsh!-intervention</t>
  </si>
  <si>
    <t>Scand J Public Health</t>
  </si>
  <si>
    <t>10.1177/14034948241236232</t>
  </si>
  <si>
    <t>Dickerson, D'Amico, Klein, Johnson, Hale, Ye, Dominguez</t>
  </si>
  <si>
    <t>Drum-Assisted Recovery Therapy for Native Americans (DARTNA): Results from a feasibility randomized controlled trial</t>
  </si>
  <si>
    <t>10.1016/j.jsat.2021.108439</t>
  </si>
  <si>
    <t>Dickreuter, Schmoor, Jahne, Bengel, Pschichholz, Lorz, Schulz, Vozelj, Leifert</t>
  </si>
  <si>
    <t>Effectiveness of residential versus outpatient therapy for smoking cessation: The START randomized clinical trial</t>
  </si>
  <si>
    <t>1762-1773</t>
  </si>
  <si>
    <t>10.1111/add.16594</t>
  </si>
  <si>
    <t>Dickson-Spillmann, Kraemer, Rust, Schaub</t>
  </si>
  <si>
    <t>Group hypnotherapy versus group relaxation for smoking cessation: an RCT study protocol</t>
  </si>
  <si>
    <t>10.1186/1471-2458-12-271</t>
  </si>
  <si>
    <t>Dickson-Spillmann, Haug, Schaub</t>
  </si>
  <si>
    <t>Group hypnosis vs. relaxation for smoking cessation in adults: a cluster-randomised controlled trial</t>
  </si>
  <si>
    <t>10.1186/1471-2458-13-1227</t>
  </si>
  <si>
    <t>Dignan, Jones, Burhansstipanov, Ahamed, Krebs, Williams, Ahsan, Addo, Sargent, Cina, Crawford, Thibeault, Bordeaux, Kanekar, Petereit</t>
  </si>
  <si>
    <t>A randomized trial to reduce smoking among American Indians in South Dakota: The walking forward study</t>
  </si>
  <si>
    <t>Contemporary clinical trials</t>
  </si>
  <si>
    <t>28-33</t>
  </si>
  <si>
    <t>10.1016/j.cct.2019.04.007</t>
  </si>
  <si>
    <t>Duplicate of #3651</t>
  </si>
  <si>
    <t>Dogar, Jawad, Shah, Newell, Kanaan, Khan, Siddiqi</t>
  </si>
  <si>
    <t>Effect of cessation interventions on hookah smoking: post-hoc analysis of a cluster-randomized controlled trial</t>
  </si>
  <si>
    <t>682-688</t>
  </si>
  <si>
    <t>10.1093/ntr/ntt211</t>
  </si>
  <si>
    <t>Secondaey analyses</t>
  </si>
  <si>
    <t>Dunsiger, Emerson, Ussher, Marcus, Miranda, Monti, Williams</t>
  </si>
  <si>
    <t>Exercise as a smoking cessation treatment for women: a randomized controlled trial</t>
  </si>
  <si>
    <t>Journal of behavioral medicine</t>
  </si>
  <si>
    <t>794-802</t>
  </si>
  <si>
    <t>10.1007/s10865-021-00236-8</t>
  </si>
  <si>
    <t>Ebbert, Edmonds, Luo, Jensen, Hatsukami</t>
  </si>
  <si>
    <t>Smokeless tobacco reduction with the nicotine lozenge and behavioral intervention</t>
  </si>
  <si>
    <t>823-827</t>
  </si>
  <si>
    <t>10.1093/ntr/ntq088</t>
  </si>
  <si>
    <t>Eisenberg, Hébert-Losier, Windle, Greenspoon, Brandys, Fülöp, Nguyen, Elkouri, Montigny, Wilderman, Bertrand, Bostwick, Abrahamson, Lacasse, Pakhale, Cabaussel, Filion, Investigators</t>
  </si>
  <si>
    <t>Effect of e-Cigarettes Plus Counseling vs Counseling Alone on Smoking Cessation: A Randomized Clinical Trial</t>
  </si>
  <si>
    <t>JAMA</t>
  </si>
  <si>
    <t>1844-1854</t>
  </si>
  <si>
    <t>10.1001/jama.2020.18889</t>
  </si>
  <si>
    <t>Duplicate of #4061</t>
  </si>
  <si>
    <t>Elfeddali, Bolman, Candel, Wiers, de Vries</t>
  </si>
  <si>
    <t>Preventing smoking relapse via Web-based computer-tailored feedback: a randomized controlled trial</t>
  </si>
  <si>
    <t>87-102</t>
  </si>
  <si>
    <t>10.2196/jmir.2057</t>
  </si>
  <si>
    <t>Elfeddali, de Vries, Bolman, Pronk, Wiers</t>
  </si>
  <si>
    <t>A randomized controlled trial of Web-based Attentional Bias Modification to help smokers quit</t>
  </si>
  <si>
    <t>Health psychology : official journal of the Division of Health Psychology, American Psychological Association</t>
  </si>
  <si>
    <t>870-880</t>
  </si>
  <si>
    <t>10.1037/hea0000346</t>
  </si>
  <si>
    <t>Elibero, Van Rensburg, Drobes</t>
  </si>
  <si>
    <t>Acute effects of aerobic exercise and Hatha yoga on craving to smoke</t>
  </si>
  <si>
    <t>1140-1148</t>
  </si>
  <si>
    <t>10.1093/ntr/ntr163</t>
  </si>
  <si>
    <t>El-Mohandes, Windsor, Tan, Perry, Gantz, Kiely</t>
  </si>
  <si>
    <t>A randomized clinical trial of trans-dermal nicotine replacement in pregnant African-American smokers</t>
  </si>
  <si>
    <t>Maternal and child health journal</t>
  </si>
  <si>
    <t>897-906</t>
  </si>
  <si>
    <t>10.1007/s10995-012-1069-9</t>
  </si>
  <si>
    <t>Epton, Norman, Dadzie, Harris, Webb, Sheeran, Julious, Ciravegna, Brennan, Meier, Naughton, Petróczi, Kruger, Shah</t>
  </si>
  <si>
    <t>A theory-based online health behaviour intervention for new university students (U@Uni): results from a randomised controlled trial</t>
  </si>
  <si>
    <t>563-563</t>
  </si>
  <si>
    <t>10.1186/1471-2458-14-563</t>
  </si>
  <si>
    <t>Essa-Hadad, Linn, Rafaeli</t>
  </si>
  <si>
    <t>A web-based program to increase knowledge and reduce cigarette and nargila smoking among Arab university students in Israel: mixed-methods study to test acceptability</t>
  </si>
  <si>
    <t>e39</t>
  </si>
  <si>
    <t>10.2196/jmir.2988</t>
  </si>
  <si>
    <t>Estrada, Lee, Wagstaff, L, Tapia, Velazquez, Sardinas, Pantin, Sutton, Prado</t>
  </si>
  <si>
    <t>eHealth Familias Unidas: Efficacy Trial of an Evidence-Based Intervention Adapted for Use on the Internet with Hispanic Families</t>
  </si>
  <si>
    <t>68-77</t>
  </si>
  <si>
    <t>10.1007/s11121-018-0905-6</t>
  </si>
  <si>
    <t>Etter, Schmid</t>
  </si>
  <si>
    <t>Effects of Large Financial Incentives for Long-Term Smoking Cessation: A Randomized Trial</t>
  </si>
  <si>
    <t>Journal of the American College of Cardiology</t>
  </si>
  <si>
    <t>777-785</t>
  </si>
  <si>
    <t>10.1016/j.jacc.2016.04.066</t>
  </si>
  <si>
    <t>J Am Coll Cardiol</t>
  </si>
  <si>
    <t>Duplicate of #3650</t>
  </si>
  <si>
    <t>Etter, Khazaal</t>
  </si>
  <si>
    <t>The Stop-tabac smartphone application for smoking cessation: a randomized controlled trial</t>
  </si>
  <si>
    <t>1406-1415</t>
  </si>
  <si>
    <t>10.1111/add.15738</t>
  </si>
  <si>
    <t>Duplicate of #3619</t>
  </si>
  <si>
    <t>Evins, Pachas, Mischoulon, Urbanoski, Carlini, Sousa, Bentley, Rigotti, Nino-Gomez, Loebl, Janes, Kaufman, Fava</t>
  </si>
  <si>
    <t>A double-blind, placebo-controlled trial of the NMDA glycine site antagonist, GW468816, for prevention of relapse to smoking in females</t>
  </si>
  <si>
    <t>J Clin Psychopharmacol</t>
  </si>
  <si>
    <t>597-602</t>
  </si>
  <si>
    <t>10.1097/JCP.0b013e31822bb390</t>
  </si>
  <si>
    <t>Farooq, Puranik, Uma</t>
  </si>
  <si>
    <t>Effectiveness of cognitive-behavioral therapy compared with basic health education for tobacco cessation among smokers: A randomized controlled trial</t>
  </si>
  <si>
    <t>Journal of Indian Association of Public Health Dentistry</t>
  </si>
  <si>
    <t>25-NA</t>
  </si>
  <si>
    <t>10.4103/jiaphd.jiaphd_106_19</t>
  </si>
  <si>
    <t>Ferketich, Pennell, Seiber, Wang, Farietta, Jin, Wewers</t>
  </si>
  <si>
    <t>Provider-Delivered Tobacco Dependence Treatment to Medicaid Smokers</t>
  </si>
  <si>
    <t>786-793</t>
  </si>
  <si>
    <t>10.1093/ntr/ntt221</t>
  </si>
  <si>
    <t>Healthcare setting (primary care, also no evidence of AI-assistance in the intervention)</t>
  </si>
  <si>
    <t>Fernandes, Narvekar, Lawande</t>
  </si>
  <si>
    <t>Efficacy of smoking cessation intervention delivered through mobile tele-counseling among smokers with tuberculosis in a Revised National Tuberculosis Control Program</t>
  </si>
  <si>
    <t>The Indian journal of tuberculosis</t>
  </si>
  <si>
    <t>207-212</t>
  </si>
  <si>
    <t>10.1016/j.ijtb.2021.08.017</t>
  </si>
  <si>
    <t>Fernandez, Savas, Atkinson, Ricks, Ibekwe, Jackson, Castle, Jobe, Vernon</t>
  </si>
  <si>
    <t>Evaluation of a 2-1-1 Telephone Navigation Program to Increase Cancer Control Behaviors: Results From a Randomized Controlled Trial</t>
  </si>
  <si>
    <t>1083-1093</t>
  </si>
  <si>
    <t>10.1177/08901171211041276</t>
  </si>
  <si>
    <t>Forinash, Yancey, Chamness, Koerner, Inteso, Miller, Gross, Mathews</t>
  </si>
  <si>
    <t>Smoking Cessation Following Text Message Intervention in Pregnant Women</t>
  </si>
  <si>
    <t>The Annals of pharmacotherapy</t>
  </si>
  <si>
    <t>1109-1116</t>
  </si>
  <si>
    <t>10.1177/1060028018780448</t>
  </si>
  <si>
    <t>Duplicate of #3718</t>
  </si>
  <si>
    <t>Ann Pharmacother</t>
  </si>
  <si>
    <t>Fraser, Fiore, Kobinsky, Adsit, Smith, Johnson, Baker</t>
  </si>
  <si>
    <t>A Randomized Trial of Incentives for Smoking Treatment in Medicaid Members</t>
  </si>
  <si>
    <t>754-763</t>
  </si>
  <si>
    <t>10.1016/j.amepre.2017.08.027</t>
  </si>
  <si>
    <t>Free, Knight, Robertson, Whittaker, Edwards, Zhou, Rodgers, Cairns, Kenward, Roberts</t>
  </si>
  <si>
    <t>Smoking cessation support delivered via mobile phone text messaging (txt2stop): a single-blind, randomised trial</t>
  </si>
  <si>
    <t>Lancet (London, England)</t>
  </si>
  <si>
    <t>49-55</t>
  </si>
  <si>
    <t>10.1016/s0140-6736(11)60701-0</t>
  </si>
  <si>
    <t>Duplicate of #3949</t>
  </si>
  <si>
    <t>Frings, Albery, Moss, Brunger, Burghelea, White, Wood</t>
  </si>
  <si>
    <t>Comparison of Allen Carr's Easyway programme with a specialist behavioural and pharmacological smoking cessation support service: a randomized controlled trial</t>
  </si>
  <si>
    <t>977-985</t>
  </si>
  <si>
    <t>10.1111/add.14897</t>
  </si>
  <si>
    <t>Froelicher, Doolan, Yerger, McGruder, Malone</t>
  </si>
  <si>
    <t>Combining community participatory research with a randomized clinical trial: the Protecting the Hood Against Tobacco (PHAT) smoking cessation study</t>
  </si>
  <si>
    <t>Heart Lung</t>
  </si>
  <si>
    <t>50-63</t>
  </si>
  <si>
    <t>10.1016/j.hrtlng.2009.06.004</t>
  </si>
  <si>
    <t>Fu, van Ryn, Nelson, Burgess, Thomas, Saul, Clothier, Nyman, Hammett, Joseph</t>
  </si>
  <si>
    <t>Proactive tobacco treatment offering free nicotine replacement therapy and telephone counselling for socioeconomically disadvantaged smokers: a randomised clinical trial</t>
  </si>
  <si>
    <t>Thorax</t>
  </si>
  <si>
    <t>446-453</t>
  </si>
  <si>
    <t>10.1136/thoraxjnl-2015-207904</t>
  </si>
  <si>
    <t>Fucito, Latimer, Carlin-Menter, Salovey, Cummings, Makuch, Toll</t>
  </si>
  <si>
    <t>Nicotine dependence as a moderator of a quitline-based message framing intervention</t>
  </si>
  <si>
    <t>229-232</t>
  </si>
  <si>
    <t>10.1016/j.drugalcdep.2010.09.012</t>
  </si>
  <si>
    <t>Backward citation searching (round 2)</t>
  </si>
  <si>
    <t>Fucito, Wu, O'Malley, Hanrahan, Ikomi, Muvvala, Carroll, Gueorguieva</t>
  </si>
  <si>
    <t>An integrated behavioural intervention combined with varenicline for heavy-drinking smokers: a randomized pilot study</t>
  </si>
  <si>
    <t>J Smok Cessat</t>
  </si>
  <si>
    <t>119-127</t>
  </si>
  <si>
    <t>10.1017/jsc.2020.13</t>
  </si>
  <si>
    <t>Gabrhelík, Duncan, Miovsky, Furr-Holden, Stastna, Jurystova</t>
  </si>
  <si>
    <t>“Unplugged”: A school-based randomized control trial to prevent and reduce adolescent substance use in the Czech Republic</t>
  </si>
  <si>
    <t>79-87</t>
  </si>
  <si>
    <t>10.1016/j.drugalcdep.2011.12.010</t>
  </si>
  <si>
    <t>Gale, McEwan, Eldridge, Sherwood, Bowen, McDermott, Holmes, Hedge, Hossack, Camacho, Errington, McAughey, Murphy, Liu, Proctor, Fearon</t>
  </si>
  <si>
    <t>A randomised, controlled, two-Centre open-label study in healthy Japanese subjects to evaluate the effect on biomarkers of exposure of switching from a conventional cigarette to a tobacco heating product</t>
  </si>
  <si>
    <t>10.1186/s12889-017-4678-9</t>
  </si>
  <si>
    <t>Gardner, Rowe, Stockings, Egan, Hawkins, Blackburn, Teesson, Champion, Newton</t>
  </si>
  <si>
    <t>Co-design of the 'OurFutures Vaping' programme: a school-based eHealth intervention to prevent e-cigarette use</t>
  </si>
  <si>
    <t>Health Promot Int</t>
  </si>
  <si>
    <t>10.1093/heapro/daaf085</t>
  </si>
  <si>
    <t>Garey, Wirtz, Labbe, Zvolensky, Smits, Giordano, Rosenfield, Robbins, Levy, McKetchnie, Bell, O'Cleirigh</t>
  </si>
  <si>
    <t>Evaluation of an integrated treatment to address smoking cessation and anxiety/depressive symptoms among people living with HIV: Study protocol for a randomized controlled trial</t>
  </si>
  <si>
    <t>10.1016/j.cct.2021.106420</t>
  </si>
  <si>
    <t>Garrison, Pal, Rojiani, Dallery, O'Malley, Brewer</t>
  </si>
  <si>
    <t>A randomized controlled trial of smartphone-based mindfulness training for smoking cessation: a study protocol</t>
  </si>
  <si>
    <t>BMC Psychiatry</t>
  </si>
  <si>
    <t>10.1186/s12888-015-0468-z</t>
  </si>
  <si>
    <t>Garrison, Pal, O'Malley, Pittman, Gueorguieva, Rojiani, Scheinost, Dallery, Brewer</t>
  </si>
  <si>
    <t>Craving to Quit: A Randomized Controlled Trial of Smartphone App-Based Mindfulness Training for Smoking Cessation</t>
  </si>
  <si>
    <t>324-331</t>
  </si>
  <si>
    <t>10.1093/ntr/nty126</t>
  </si>
  <si>
    <t>Duplicate of #3798</t>
  </si>
  <si>
    <t>Germeroth, Carpenter, Baker, Froeliger, LaRowe, Saladin</t>
  </si>
  <si>
    <t>Effect of a Brief Memory Updating Intervention on Smoking Behavior: A Randomized Clinical Trial</t>
  </si>
  <si>
    <t>JAMA psychiatry</t>
  </si>
  <si>
    <t>214-223</t>
  </si>
  <si>
    <t>10.1001/jamapsychiatry.2016.3148</t>
  </si>
  <si>
    <t>Ghavami, Abdshah, Ahmadi, Akbarzadeh, Mofidi, Ashoorkhani, Sadeghian</t>
  </si>
  <si>
    <t>Effectiveness of Applying Green Heart, a Smartphone-Based Self-management Intervention to Control Smoking: A Randomized Clinical Trial</t>
  </si>
  <si>
    <t>Arch Iran Med</t>
  </si>
  <si>
    <t>255-264</t>
  </si>
  <si>
    <t>10.34172/aim.2024.37</t>
  </si>
  <si>
    <t>Iran</t>
  </si>
  <si>
    <t>Gilbert, Sutton, Morris, Petersen, Galton, Wu, Parrott, Nazareth</t>
  </si>
  <si>
    <t>Effectiveness of personalised risk information and taster sessions to increase the uptake of smoking cessation services (Start2quit): a randomised controlled trial</t>
  </si>
  <si>
    <t>Lancet</t>
  </si>
  <si>
    <t>823-833</t>
  </si>
  <si>
    <t>10.1016/S0140-6736(16)32379-0</t>
  </si>
  <si>
    <t>Healthcare setting (NHS stop smoking service, also no evidence of AI-assistance in the intervention)</t>
  </si>
  <si>
    <t>Giovancarli, Malbos, Baumstarck, Parola, Pelissier, Lancon, Auquier, Boyer</t>
  </si>
  <si>
    <t>Virtual reality cue exposure for the relapse prevention of tobacco consumption: a study protocol for a randomized controlled trial</t>
  </si>
  <si>
    <t>10.1186/s13063-016-1224-5</t>
  </si>
  <si>
    <t>Girgis, Adily, Velasco, Zwar, Jalaludin, Ward</t>
  </si>
  <si>
    <t>Feasibility, acceptability and impact of a telephone support service initiated in primary medical care to help Arabic smokers quit</t>
  </si>
  <si>
    <t>Australian journal of primary health</t>
  </si>
  <si>
    <t>274-281</t>
  </si>
  <si>
    <t>10.1071/py10066</t>
  </si>
  <si>
    <t>Glover, Kira, Walker, Bauld</t>
  </si>
  <si>
    <t>Using Incentives to Encourage Smoking Abstinence Among Pregnant Indigenous Women? A Feasibility Study</t>
  </si>
  <si>
    <t>1393-1399</t>
  </si>
  <si>
    <t>10.1007/s10995-014-1645-2</t>
  </si>
  <si>
    <t>Duplicate of #4113</t>
  </si>
  <si>
    <t>Gonzales, Dumka, Millsap, Gottschall, McClain, Wong, German, Mauricio, Wheeler, Carpentier, Kim</t>
  </si>
  <si>
    <t>Randomized trial of a broad preventive intervention for Mexican American adolescents</t>
  </si>
  <si>
    <t>J Consult Clin Psychol</t>
  </si>
  <si>
    <t>10.1037/a0026063</t>
  </si>
  <si>
    <t>Gonzales, Jensen, Tein, Wong, Dumka, Mauricio</t>
  </si>
  <si>
    <t>Effect of Middle School Interventions on Alcohol Misuse and Abuse in Mexican American High School Adolescents: Five-Year Follow-up of a Randomized Clinical Trial</t>
  </si>
  <si>
    <t>JAMA Psychiatry</t>
  </si>
  <si>
    <t>429-437</t>
  </si>
  <si>
    <t>10.1001/jamapsychiatry.2018.0058</t>
  </si>
  <si>
    <t>Gordon, Bell, Armin, Giacobbi, Nair</t>
  </si>
  <si>
    <t>A telephone-based guided imagery tobacco cessation intervention: results of a randomized feasibility trial</t>
  </si>
  <si>
    <t>516-529</t>
  </si>
  <si>
    <t>10.1093/tbm/ibaa052</t>
  </si>
  <si>
    <t>Graham, Papandonatos, Cha, Erar, Amato, Cobb, Niaura, Abrams</t>
  </si>
  <si>
    <t>Improving Adherence to Smoking Cessation Treatment: Intervention Effects in a Web-Based Randomized Trial</t>
  </si>
  <si>
    <t>324-332</t>
  </si>
  <si>
    <t>10.1093/ntr/ntw282</t>
  </si>
  <si>
    <t>Graham, Jacobs, Amato, Cha, Bottcher, Papandonatos</t>
  </si>
  <si>
    <t>Effectiveness of a Quit Vaping Text Message Program in Promoting Abstinence Among Young Adult E-Cigarette Users: Protocol for a Randomized Controlled Trial</t>
  </si>
  <si>
    <t>JMIR research protocols</t>
  </si>
  <si>
    <t>e18327-NA</t>
  </si>
  <si>
    <t>10.2196/18327</t>
  </si>
  <si>
    <t>Graham, Papandonatos, Jacobs, Amato, Cha, Cohn, Abroms, Whittaker</t>
  </si>
  <si>
    <t>Optimizing Text Messages to Promote Engagement With Internet Smoking Cessation Treatment: Results From a Factorial Screening Experiment</t>
  </si>
  <si>
    <t>e17734-e17734</t>
  </si>
  <si>
    <t>10.2196/17734</t>
  </si>
  <si>
    <t>Graham, Papandonatos, Cha, Amato, Jacobs, Cohn, Abroms, Whittaker</t>
  </si>
  <si>
    <t>Effectiveness of an optimized text message and Internet intervention for smoking cessation: A randomized controlled trial</t>
  </si>
  <si>
    <t>1035-1046</t>
  </si>
  <si>
    <t>10.1111/add.15677</t>
  </si>
  <si>
    <t>Duplicate of #3617</t>
  </si>
  <si>
    <t>Graham, Amato, Cha, Jacobs, Bottcher, Papandonatos</t>
  </si>
  <si>
    <t>Effectiveness of a Vaping Cessation Text Message Program Among Young Adult e-Cigarette Users: A Randomized Clinical Trial</t>
  </si>
  <si>
    <t>923-930</t>
  </si>
  <si>
    <t>10.1001/jamainternmed.2021.1793</t>
  </si>
  <si>
    <t>Duplicate of #3772</t>
  </si>
  <si>
    <t>Grahlher, Morgenstern, Pietsch, Gomes de Matos, Rossa, Lochbühler, Daubmann, Thomasius, Arnaud</t>
  </si>
  <si>
    <t>Mobile App Intervention to Reduce Substance Use, Gambling, and Digital Media Use in Vocational School Students: Exploratory Analysis of the Intervention Arm of a Randomized Controlled Trial (Preprint)</t>
  </si>
  <si>
    <t>10.2196/preprints.51307</t>
  </si>
  <si>
    <t>Grahlher, Morgenstern, Pietsch, Gomes de Matos, Rossa, Lochbuhler, Daubmann, Thomasius, Arnaud</t>
  </si>
  <si>
    <t>Mobile App Intervention to Reduce Substance Use, Gambling, and Digital Media Use in Vocational School Students: Exploratory Analysis of the Intervention Arm of a Randomized Controlled Trial</t>
  </si>
  <si>
    <t>e51307</t>
  </si>
  <si>
    <t>10.2196/51307</t>
  </si>
  <si>
    <t>Gram, Larbi, Wangberg</t>
  </si>
  <si>
    <t>Comparing the Efficacy of an Identical, Tailored Smoking Cessation Intervention Delivered by Mobile Text Messaging Versus Email: Randomized Controlled Trial</t>
  </si>
  <si>
    <t>e12137-NA</t>
  </si>
  <si>
    <t>10.2196/12137</t>
  </si>
  <si>
    <t>Duplicate of #3669</t>
  </si>
  <si>
    <t>e12137</t>
  </si>
  <si>
    <t>Grech, Norman, Azzopardi, Grixti, Sammut</t>
  </si>
  <si>
    <t>Assessing the feasibility and acceptability of a diabetes-specific nurse-led multicomponent smoking cessation intervention in diabetes education: study protocol for an open-label pragmatic randomised controlled trial</t>
  </si>
  <si>
    <t>e083235</t>
  </si>
  <si>
    <t>10.1136/bmjopen-2023-083235</t>
  </si>
  <si>
    <t>Healthcare setting (nurse-led intervention, also no evidence of AI-assistance in the intervention)</t>
  </si>
  <si>
    <t>Griffin, Simmons, Prevost, Williams, Hardeman, Sutton, Brage, Ekelund, Parker, Wareham, Kinmonth</t>
  </si>
  <si>
    <t>Multiple behaviour change intervention and outcomes in recently diagnosed type 2 diabetes: the ADDITION-Plus randomised controlled trial</t>
  </si>
  <si>
    <t>Diabetologia</t>
  </si>
  <si>
    <t>1308-1319</t>
  </si>
  <si>
    <t>10.1007/s00125-014-3236-6</t>
  </si>
  <si>
    <t>Griffin, Williams, Botvin, Sousa, Botvin</t>
  </si>
  <si>
    <t>Effectiveness of a hybrid digital substance abuse prevention approach combining e-Learning and in-person class sessions</t>
  </si>
  <si>
    <t>931276-NA</t>
  </si>
  <si>
    <t>10.3389/fdgth.2022.931276</t>
  </si>
  <si>
    <t>Gritz Er</t>
  </si>
  <si>
    <t>A randomized trial of an innovative cell phone intervention for smokers living with HIV/AIDS</t>
  </si>
  <si>
    <t>SYM10A; Society for Research on Nicotine and Tobacco 17th Annual Meeting</t>
  </si>
  <si>
    <t>https://srnt.org/past/</t>
  </si>
  <si>
    <t>A cell phone-delivered intervention for HIV-positive smokers: project reach out</t>
  </si>
  <si>
    <t>POS3-113; Society for Research on Nicotine and Tobacco 18th Annual Meeting</t>
  </si>
  <si>
    <t>Groeneveld, Proper, van der Beek, Hildebrandt, van Mechelen</t>
  </si>
  <si>
    <t>Short and long term effects of a lifestyle intervention for construction workers at risk for cardiovascular disease: a randomized controlled trial</t>
  </si>
  <si>
    <t>10.1186/1471-2458-11-836</t>
  </si>
  <si>
    <t>Grogan, Flett, Clark-Carter, Conner, Davey, Richardson, Rajaratnam</t>
  </si>
  <si>
    <t>A randomized controlled trial of an appearance-related smoking intervention</t>
  </si>
  <si>
    <t>805-809</t>
  </si>
  <si>
    <t>10.1037/a0024745</t>
  </si>
  <si>
    <t>Gryaznov, Chammartin, Stoeckle, Anagnostopoulos, Braun, Furrer, Boillat-Blanco, Bernasconi, Schmid, Nordmann, Bucher</t>
  </si>
  <si>
    <t>Smartphone App and Carbon Monoxide Self-Monitoring Support for Smoking Cessation: A Randomized Controlled Trial Nested into the Swiss HIV Cohort Study</t>
  </si>
  <si>
    <t>J Acquir Immune Defic Syndr</t>
  </si>
  <si>
    <t>e8-e11</t>
  </si>
  <si>
    <t>10.1097/QAI.0000000000002396</t>
  </si>
  <si>
    <t>Journal of acquired immune deficiency syndromes (1999)</t>
  </si>
  <si>
    <t>10.1097/qai.0000000000002396</t>
  </si>
  <si>
    <t>Duplicate of #3987</t>
  </si>
  <si>
    <t>Guertler, Blasing, Moehring, Meyer, Brandt, Schmidt, Rehbein, Neumann, Dreissigacker, Bischof, Bischof, Surig, Hohls, Hagspiel, Wurm, Haug, Rumpf</t>
  </si>
  <si>
    <t>App-Based Addiction Prevention at German Vocational Schools: Implementation and Reach for a Cluster-Randomized Controlled Trial</t>
  </si>
  <si>
    <t>849-860</t>
  </si>
  <si>
    <t>10.1007/s11121-024-01702-w</t>
  </si>
  <si>
    <t>Guertler, Kraft, Blasing, Mohring, Meyer, Schmidt, Rehbein, Neumann, Dreissigacker, Bischof, Bischof, Surig, Hohls, Wurm, Borgwardt, Haug, Rumpf</t>
  </si>
  <si>
    <t>Prevention Needs and Target Behavior Preferences in an App-Based Addiction Prevention Program for German Vocational School Students: Cluster Randomized Controlled Trial</t>
  </si>
  <si>
    <t>e59573</t>
  </si>
  <si>
    <t>10.2196/59573</t>
  </si>
  <si>
    <t>Guertler, Schmidt, Neumann, Brandt, Dreissigacker, Blasing, Mohring, Meyer, Bischof, Bischof, Surig, Rehbein, Hohls, Borgwardt, Wurm, Haug, Rumpf</t>
  </si>
  <si>
    <t>App-Based Coaching to Prevent Addictive Behaviors in Vocational School Students: A Cluster Randomized Trial</t>
  </si>
  <si>
    <t>J Adolesc Health</t>
  </si>
  <si>
    <t>499-508</t>
  </si>
  <si>
    <t>10.1016/j.jadohealth.2024.11.010</t>
  </si>
  <si>
    <t>Guilamo-Ramos, Jaccard, Dittus, Gonzalez, Bouris, Banspach</t>
  </si>
  <si>
    <t>The Linking Lives health education program: a randomized clinical trial of a parent-based tobacco use prevention program for african american and latino youths</t>
  </si>
  <si>
    <t>Am J Public Health</t>
  </si>
  <si>
    <t>1641-1647</t>
  </si>
  <si>
    <t>10.2105/AJPH.2009.171637</t>
  </si>
  <si>
    <t>The Linking Lives Health Education Program: A Randomized Clinical Trial of a Parent-Based Tobacco Use Prevention Program for African American and Latino Youths</t>
  </si>
  <si>
    <t>10.2105/ajph.2009.171637</t>
  </si>
  <si>
    <t>Duplicate of #3918</t>
  </si>
  <si>
    <t>Gültzow, Smit, Crutzen, Jolani, Hoving, Dirksen</t>
  </si>
  <si>
    <t>Effects of an Explicit Value Clarification Method With Computer-Tailored Advice on the Effectiveness of a Web-Based Smoking Cessation Decision Aid: Findings From a Randomized Controlled Trial (Preprint)</t>
  </si>
  <si>
    <t>10.2196/preprints.34246</t>
  </si>
  <si>
    <t>Duplicate of #4780</t>
  </si>
  <si>
    <t>Gultzow, Smit, Crutzen, Jolani, Hoving, Dirksen</t>
  </si>
  <si>
    <t>Effects of an Explicit Value Clarification Method With Computer-Tailored Advice on the Effectiveness of a Web-Based Smoking Cessation Decision Aid: Findings From a Randomized Controlled Trial</t>
  </si>
  <si>
    <t>e34246</t>
  </si>
  <si>
    <t>10.2196/34246</t>
  </si>
  <si>
    <t>Duplicate of #4779</t>
  </si>
  <si>
    <t>Guo, Liao, Chang, Wu, Huang</t>
  </si>
  <si>
    <t>The effectiveness of an integrated multicomponent program for adolescent smoking cessation in Taiwan</t>
  </si>
  <si>
    <t>1491-1499</t>
  </si>
  <si>
    <t>10.1016/j.addbeh.2014.05.009</t>
  </si>
  <si>
    <t>Guo, Wu, Wang</t>
  </si>
  <si>
    <t>Mobile Phone–Based Personalized and Interactive Augmented Reality Pictorial Health Warnings for Enhancing a Brief Advice Model for Smoking Cessation: Pilot Randomized Controlled Trial (Preprint)</t>
  </si>
  <si>
    <t>10.2196/preprints.52893</t>
  </si>
  <si>
    <t>Mobile Phone–Based Personalized and Interactive Augmented Reality Pictorial Health Warnings for Enhancing a Brief Advice Model for Smoking Cessation: Pilot Randomized Controlled Trial</t>
  </si>
  <si>
    <t>JMIR XR and Spatial Computing</t>
  </si>
  <si>
    <t>e52893-e52893</t>
  </si>
  <si>
    <t>10.2196/52893</t>
  </si>
  <si>
    <t>Halpern, French, Small, Saulsgiver, Harhay, Audrain-McGovern, Loewenstein, Brennan, Asch, Volpp</t>
  </si>
  <si>
    <t>Randomized trial of four financial-incentive programs for smoking cessation</t>
  </si>
  <si>
    <t>2108-2117</t>
  </si>
  <si>
    <t>10.1056/NEJMoa1414293</t>
  </si>
  <si>
    <t>Randomized Trial of Four Financial-Incentive Programs for Smoking Cessation</t>
  </si>
  <si>
    <t>Obstetrical &amp; Gynecological Survey</t>
  </si>
  <si>
    <t>566-567</t>
  </si>
  <si>
    <t>10.1097/01.ogx.0000470840.40563.9a</t>
  </si>
  <si>
    <t>Duplicate of #3690 (different paper, but same methods and results: not sure why this is a separate paper)</t>
  </si>
  <si>
    <t>The New England journal of medicine</t>
  </si>
  <si>
    <t>10.1056/nejmoa1414293</t>
  </si>
  <si>
    <t>Duplicate of #3690</t>
  </si>
  <si>
    <t>Han, Mohammad, Liew</t>
  </si>
  <si>
    <t>Effectiveness of a brief physician counselling session on improving smoking behaviour in the workplace</t>
  </si>
  <si>
    <t>Asian Pacific journal of cancer prevention : APJCP</t>
  </si>
  <si>
    <t>7287-7290</t>
  </si>
  <si>
    <t>10.7314/apjcp.2014.15.17.7287</t>
  </si>
  <si>
    <t>Harris, Catley, Good, Cronk, Harrar, Williams</t>
  </si>
  <si>
    <t>Motivational interviewing for smoking cessation in college students: A group randomized controlled trial</t>
  </si>
  <si>
    <t>387-393</t>
  </si>
  <si>
    <t>10.1016/j.ypmed.2010.08.018</t>
  </si>
  <si>
    <t>Duplicate of #3904</t>
  </si>
  <si>
    <t>Motivational interviewing for smoking cessation in college students: a group randomized controlled trial</t>
  </si>
  <si>
    <t>Harris, Reynolds</t>
  </si>
  <si>
    <t>A Pilot Study of Home-Based Smoking Cessation Programs for Rural, Appalachian, Pregnant Smokers</t>
  </si>
  <si>
    <t>Journal of obstetric, gynecologic, and neonatal nursing : JOGNN</t>
  </si>
  <si>
    <t>236-245</t>
  </si>
  <si>
    <t>10.1111/1552-6909.12547</t>
  </si>
  <si>
    <t>Duplicate of #3612</t>
  </si>
  <si>
    <t>Hartmann-Boyce, Hong, Livingstone-Banks, Wheat, Fanshawe</t>
  </si>
  <si>
    <t>Additional behavioural support as an adjunct to pharmacotherapy for smoking cessation</t>
  </si>
  <si>
    <t>Cochrane Database of Systematic Reviews</t>
  </si>
  <si>
    <t>10.1002/14651858.cd009670.pub4</t>
  </si>
  <si>
    <t>Review</t>
  </si>
  <si>
    <t>Hassandra, Lintunen, Hagger, Heikkinen, Vanhala, Kettunen</t>
  </si>
  <si>
    <t>An mHealth App for Supporting Quitters to Manage Cigarette Cravings With Short Bouts of Physical Activity: A Randomized Pilot Feasibility and Acceptability Study</t>
  </si>
  <si>
    <t>e74</t>
  </si>
  <si>
    <t>10.2196/mhealth.6252</t>
  </si>
  <si>
    <t>Haug, Schaub, Venzin, Meyer, John</t>
  </si>
  <si>
    <t>Efficacy of a text message-based smoking cessation intervention for young people: a cluster randomized controlled trial</t>
  </si>
  <si>
    <t>e171-NA</t>
  </si>
  <si>
    <t>10.2196/jmir.2636</t>
  </si>
  <si>
    <t>Haug, Schaub, Salis Gross, John, Meyer</t>
  </si>
  <si>
    <t>Predictors of hazardous drinking, tobacco smoking and physical inactivity in vocational school students</t>
  </si>
  <si>
    <t>10.1186/1471-2458-13-475</t>
  </si>
  <si>
    <t>Haug, Castro, Filler, Kowatsch, Fleisch, Schaub</t>
  </si>
  <si>
    <t>Efficacy of an Internet and SMS-based integrated smoking cessation and alcohol intervention for smoking cessation in young people: study protocol of a two-arm cluster randomised controlled trial</t>
  </si>
  <si>
    <t>10.1186/1471-2458-14-1140</t>
  </si>
  <si>
    <t>Exert system</t>
  </si>
  <si>
    <t>Haug, Castro, Kowatsch, Filler, Schaub</t>
  </si>
  <si>
    <t>Efficacy of a technology-based, integrated smoking cessation and alcohol intervention for smoking cessation in adolescents: Results of a cluster-randomised controlled trial</t>
  </si>
  <si>
    <t>55-66</t>
  </si>
  <si>
    <t>10.1016/j.jsat.2017.09.008</t>
  </si>
  <si>
    <t>Haug, Paz Castro, Kowatsch, Filler, Dey, Schaub</t>
  </si>
  <si>
    <t>Efficacy of a web- and text messaging-based intervention to reduce problem drinking in adolescents: Results of a cluster-randomized controlled trial</t>
  </si>
  <si>
    <t>147-159</t>
  </si>
  <si>
    <t>10.1037/ccp0000138</t>
  </si>
  <si>
    <t>Hawkins, Oesterle, Brown, Monahan, Abbott, Arthur, Catalano</t>
  </si>
  <si>
    <t>Sustained Decreases in Risk Exposure and Youth Problem Behaviors After Installation of the Communities That Care Prevention System in a Randomized Trial</t>
  </si>
  <si>
    <t>Archives of pediatrics &amp; adolescent medicine</t>
  </si>
  <si>
    <t>141-148</t>
  </si>
  <si>
    <t>10.1001/archpediatrics.2011.183</t>
  </si>
  <si>
    <t>Hawkins, Oesterle, Brown, Abbott, Catalano</t>
  </si>
  <si>
    <t>Youth Problem Behaviors 8 Years After Implementing the Communities That Care Prevention System: A Community-Randomized Trial</t>
  </si>
  <si>
    <t>JAMA pediatrics</t>
  </si>
  <si>
    <t>122-129</t>
  </si>
  <si>
    <t>10.1001/jamapediatrics.2013.4009</t>
  </si>
  <si>
    <t>He, Basar, Wiers, Antheunis, Krahmer</t>
  </si>
  <si>
    <t>Can chatbots help to motivate smoking cessation? A study on the effectiveness of motivational interviewing on engagement and therapeutic alliance</t>
  </si>
  <si>
    <t>726-NA</t>
  </si>
  <si>
    <t>10.1186/s12889-022-13115-x</t>
  </si>
  <si>
    <t>Rules-based chatbot, but no cessation outcome</t>
  </si>
  <si>
    <t>He, Wang, Lam, Chan, Luk, Wang, Chan, Cheung</t>
  </si>
  <si>
    <t>Effectiveness of Instant Messaging-Based Online Group Support for Preventing Smoking Relapse: a Pragmatic Randomized Controlled Trial</t>
  </si>
  <si>
    <t>International Journal of Mental Health and Addiction</t>
  </si>
  <si>
    <t>10.1007/s11469-024-01239-7</t>
  </si>
  <si>
    <t>Healthcare setting (smoking cessation clinics in hospitals, also no evidence of AI-assistance in the intervention)</t>
  </si>
  <si>
    <t>Hébert, Karen, Alexander, Helt, Moisiuc, Kendzor, Vidrine, Funk-Lawler, Businelle</t>
  </si>
  <si>
    <t>A Mobile Just-in-Time Adaptive Intervention for Smoking Cessation: Pilot Randomized Controlled Trial</t>
  </si>
  <si>
    <t>e16907-NA</t>
  </si>
  <si>
    <t>10.2196/16907</t>
  </si>
  <si>
    <t>Duplicate of #3716</t>
  </si>
  <si>
    <t>Heffner, Kelly, Waxmonsky, Mattocks, Serfozo, Bricker, Mull, Watson, Ostacher</t>
  </si>
  <si>
    <t>Pilot Randomized Controlled Trial of Web-Delivered Acceptance and Commitment Therapy Versus Smokefree.gov for Smokers With Bipolar Disorder</t>
  </si>
  <si>
    <t>1543-1552</t>
  </si>
  <si>
    <t>10.1093/ntr/ntz242</t>
  </si>
  <si>
    <t>Duplicate of #3811</t>
  </si>
  <si>
    <t>Heffner, Kelly, Reilly, Reece, Claudio, Serfozo, Baker, Watson, Karekla</t>
  </si>
  <si>
    <t>An Avatar-Led Web-Based and SMS Text Message Smoking Cessation Program for Socioeconomically Disadvantaged Veterans: Pilot Randomized Controlled Trial</t>
  </si>
  <si>
    <t>e44503</t>
  </si>
  <si>
    <t>10.2196/44503</t>
  </si>
  <si>
    <t>Heminger, Boal, Zumer, Abroms</t>
  </si>
  <si>
    <t>Text2Quit: an analysis of participant engagement in the mobile smoking cessation program</t>
  </si>
  <si>
    <t>Am J Drug Alcohol Abuse</t>
  </si>
  <si>
    <t>450-458</t>
  </si>
  <si>
    <t>10.3109/00952990.2016.1149591</t>
  </si>
  <si>
    <t>Hennrikus, Pirie, Hellerstedt, Lando, Steele, Dunn</t>
  </si>
  <si>
    <t>Increasing support for smoking cessation during pregnancy and postpartum: Results of a randomized controlled pilot study</t>
  </si>
  <si>
    <t>134-137</t>
  </si>
  <si>
    <t>10.1016/j.ypmed.2010.01.003</t>
  </si>
  <si>
    <t>Herbec, Brown, Tombor, Michie, West</t>
  </si>
  <si>
    <t>Pilot randomized controlled trial of an internet-based smoking cessation intervention for pregnant smokers (‘MumsQuit’)</t>
  </si>
  <si>
    <t>130-136</t>
  </si>
  <si>
    <t>10.1016/j.drugalcdep.2014.04.010</t>
  </si>
  <si>
    <t>Herbec, Brown, Shahab, West</t>
  </si>
  <si>
    <t>Lessons learned from unsuccessful use of personal carbon monoxide monitors to remotely assess abstinence in a pragmatic trial of a smartphone stop smoking app - A secondary analysis</t>
  </si>
  <si>
    <t>Addict Behav Rep</t>
  </si>
  <si>
    <t>10.1016/j.abrep.2018.07.003</t>
  </si>
  <si>
    <t>Herbec, Shahab, Brown, Ubhi, Beard, Matei, West</t>
  </si>
  <si>
    <t>Does addition of craving management tools in a stop smoking app improve quit rates among adult smokers? Results from BupaQuit pragmatic pilot randomised controlled trial</t>
  </si>
  <si>
    <t>Digital health</t>
  </si>
  <si>
    <t>205520762110589-NA</t>
  </si>
  <si>
    <t>10.1177/20552076211058935</t>
  </si>
  <si>
    <t>Digit Health</t>
  </si>
  <si>
    <t>Duplicate of #3913</t>
  </si>
  <si>
    <t>Hernandez, Khan, Albert, Giovenco, Branas, Valeri, Navas-Acien</t>
  </si>
  <si>
    <t>A Randomized Control Trial to support smoke-free policy compliance in public housing</t>
  </si>
  <si>
    <t>Res Sq</t>
  </si>
  <si>
    <t>10.21203/rs.3.rs-2701542/v1</t>
  </si>
  <si>
    <t>Hiemstra, Ringlever, Otten, van Schayck, Jackson, Engels</t>
  </si>
  <si>
    <t>Long-term effects of a home-based smoking prevention program on smoking initiation: a cluster randomized controlled trial</t>
  </si>
  <si>
    <t>65-70</t>
  </si>
  <si>
    <t>10.1016/j.ypmed.2013.12.012</t>
  </si>
  <si>
    <t>Higgins, Washio, Lopez, Heil, Solomon, Lynch, Hanson, Higgins, Skelly, Redner, Bernstein</t>
  </si>
  <si>
    <t>Examining two different schedules of financial incentives for smoking cessation among pregnant women</t>
  </si>
  <si>
    <t>51-57</t>
  </si>
  <si>
    <t>10.1016/j.ypmed.2014.03.024</t>
  </si>
  <si>
    <t>Duplicate of #4133</t>
  </si>
  <si>
    <t>Higgins, Nighbor, Kurti, Heil, Slade, Shepard, Solomon, Lynch, Johnson, Markesich, Rippberger, Skelly, DeSarno, Bunn, Hammond, Roemhildt, Williams, O'Reilly, Bernstein</t>
  </si>
  <si>
    <t>Randomized Controlled Trial Examining the Efficacy of Adding Financial Incentives to Best practices for Smoking Cessation Among pregnant and Newly postpartum Women</t>
  </si>
  <si>
    <t>107012-107012</t>
  </si>
  <si>
    <t>10.1016/j.ypmed.2022.107012</t>
  </si>
  <si>
    <t>Hitsman, Papandonatos, Gollan, Huffman, Niaura, Mohr, Veluz-Wilkins, Lubitz, Hole, Leone, Khan, Fox, Bauer, Wileyto, Bastian, Schnoll</t>
  </si>
  <si>
    <t>Efficacy and safety of combination behavioral activation for smoking cessation and varenicline for treating tobacco dependence among individuals with current or past major depressive disorder: A 2 x 2 factorial, randomized, placebo-controlled trial</t>
  </si>
  <si>
    <t>1710-1725</t>
  </si>
  <si>
    <t>10.1111/add.16209</t>
  </si>
  <si>
    <t>Ho, Lam, Wu, Leung, Belay, Liu, Mak</t>
  </si>
  <si>
    <t>An integrated smoking cessation and alcohol intervention among Hong Kong Chinese young people: Study protocol for a feasibility randomized controlled trial</t>
  </si>
  <si>
    <t>e0289633</t>
  </si>
  <si>
    <t>10.1371/journal.pone.0289633</t>
  </si>
  <si>
    <t>Hodder, Freund, Bowman, Wolfenden, Campbell, Dray, Lecathelinais, Oldmeadow, Attia, Wiggers</t>
  </si>
  <si>
    <t>Effectiveness of a pragmatic school-based universal resilience intervention in reducing tobacco, alcohol and illicit substance use in a population of adolescents: cluster-randomised controlled trial</t>
  </si>
  <si>
    <t>e016060-NA</t>
  </si>
  <si>
    <t>10.1136/bmjopen-2017-016060</t>
  </si>
  <si>
    <t>Hoeppner, Hoeppner, Abroms</t>
  </si>
  <si>
    <t>How do text-messaging smoking cessation interventions confer benefit? A multiple mediation analysis of Text2Quit</t>
  </si>
  <si>
    <t>673-682</t>
  </si>
  <si>
    <t>10.1111/add.13685</t>
  </si>
  <si>
    <t>Hollands, Whitwell, Parker, Prescott, Forbes, Sanderson, Mathew, Lewis, Watts, Sutton, Armstrong, Kinmonth, Prevost, Marteau</t>
  </si>
  <si>
    <t>Effect of communicating DNA based risk assessments for Crohn's disease on smoking cessation: randomised controlled trial</t>
  </si>
  <si>
    <t>BMJ</t>
  </si>
  <si>
    <t>e4708</t>
  </si>
  <si>
    <t>10.1136/bmj.e4708</t>
  </si>
  <si>
    <t>Hoogsteder, Kotz, van Spiegel, Viechtbauer, van Schayck</t>
  </si>
  <si>
    <t>Efficacy of the nicotine vaccine 3'-AmNic-rEPA (NicVAX) co-administered with varenicline and counselling for smoking cessation: a randomized placebo-controlled trial</t>
  </si>
  <si>
    <t>1252-1259</t>
  </si>
  <si>
    <t>10.1111/add.12573</t>
  </si>
  <si>
    <t>Hooper, Baker, Robinson</t>
  </si>
  <si>
    <t>Efficacy of a DVD-based smoking cessation intervention for African Americans</t>
  </si>
  <si>
    <t>1327-1335</t>
  </si>
  <si>
    <t>10.1093/ntr/ntu079</t>
  </si>
  <si>
    <t>Hooper, Antoni, Okuyemi, Dietz, Resnicow</t>
  </si>
  <si>
    <t>Randomized Controlled Trial of Group-Based Culturally Specific Cognitive Behavioral Therapy among African American Smokers</t>
  </si>
  <si>
    <t>333-341</t>
  </si>
  <si>
    <t>10.1093/ntr/ntw181</t>
  </si>
  <si>
    <t>Duplicate of #3825</t>
  </si>
  <si>
    <t>Hooten, Townsend, Hays, Ebnet, Gauvin, Gehin, Laures, Patten, Warner</t>
  </si>
  <si>
    <t>A cognitive behavioral smoking abstinence intervention for adults with chronic pain: a randomized controlled pilot trial</t>
  </si>
  <si>
    <t>593-599</t>
  </si>
  <si>
    <t>10.1016/j.addbeh.2013.11.010</t>
  </si>
  <si>
    <t>Hors-Fraile, Malwade, Spachos, Fernandez-Luque, Su, Jeng, Syed-Abdul, Bamidis, Li</t>
  </si>
  <si>
    <t>A recommender system to quit smoking with mobile motivational messages: study protocol for a randomized controlled trial</t>
  </si>
  <si>
    <t>10.1186/s13063-018-3000-1</t>
  </si>
  <si>
    <t>Duplicate of #4273</t>
  </si>
  <si>
    <t>Hors-Fraile, Schneider, Fernandez-Luque, Luna-Perejon, Civit, Spachos, Bamidis, de Vries</t>
  </si>
  <si>
    <t>Tailoring motivational health messages for smoking cessation using an mHealth recommender system integrated with an electronic health record: a study protocol</t>
  </si>
  <si>
    <t>10.1186/s12889-018-5612-5</t>
  </si>
  <si>
    <t>Recommender system, but outcomes were perceived quality of the system and engagement, not smoking</t>
  </si>
  <si>
    <t>Hors-Fraile, Candel, Schneider, Malwade, Nunez-Benjumea, Syed-Abdul, Fernandez-Luque, de Vries</t>
  </si>
  <si>
    <t>Applying Collective Intelligence in Health Recommender Systems for Smoking Cessation: A Comparison Trial</t>
  </si>
  <si>
    <t>Electronics</t>
  </si>
  <si>
    <t>1219-1219</t>
  </si>
  <si>
    <t>10.3390/electronics11081219</t>
  </si>
  <si>
    <t>Duplicate of #4731</t>
  </si>
  <si>
    <t>Houston, Sadasivam, Ford, Richman, Ray, Allison</t>
  </si>
  <si>
    <t>The QUIT-PRIMO provider-patient Internet-delivered smoking cessation referral intervention: a cluster-randomized comparative effectiveness trial: study protocol</t>
  </si>
  <si>
    <t>Implement Sci</t>
  </si>
  <si>
    <t>10.1186/1748-5908-5-87</t>
  </si>
  <si>
    <t>Houston, Sadasivam, Allison, Ash, Ray, English, Hogan, Ford</t>
  </si>
  <si>
    <t>Evaluating the QUIT-PRIMO clinical practice ePortal to increase smoker engagement with online cessation interventions: a national hybrid type 2 implementation study</t>
  </si>
  <si>
    <t>10.1186/s13012-015-0336-8</t>
  </si>
  <si>
    <t>Duplicate of #5483</t>
  </si>
  <si>
    <t>Hoving, Mudde, Dijk, de Vries</t>
  </si>
  <si>
    <t>Effectiveness of a smoking cessation intervention in Dutch pharmacies and general practices</t>
  </si>
  <si>
    <t>Health Education</t>
  </si>
  <si>
    <t>17-29</t>
  </si>
  <si>
    <t>10.1108/09654281011008726</t>
  </si>
  <si>
    <t>Hughes, Solomon, Livingston, Callas, Peters</t>
  </si>
  <si>
    <t>A randomized, controlled trial of NRT-aided gradual vs. abrupt cessation in smokers actively trying to quit</t>
  </si>
  <si>
    <t>105-113</t>
  </si>
  <si>
    <t>10.1016/j.drugalcdep.2010.04.007</t>
  </si>
  <si>
    <t>Hughes, Rennard, Fingar, Talbot, Callas, Fagerström</t>
  </si>
  <si>
    <t>Efficacy of Varenicline to Prompt Quit Attempts in Smokers Not Currently Trying to Quit: A Randomized Placebo-Controlled Trial</t>
  </si>
  <si>
    <t>955-964</t>
  </si>
  <si>
    <t>10.1093/ntr/ntr103</t>
  </si>
  <si>
    <t>Humfleet, Hall, Delucchi, Dilley</t>
  </si>
  <si>
    <t>A randomized clinical trial of smoking cessation treatments provided in HIV clinical care settings</t>
  </si>
  <si>
    <t>1436-1445</t>
  </si>
  <si>
    <t>10.1093/ntr/ntt005</t>
  </si>
  <si>
    <t>Duplicate of #4091</t>
  </si>
  <si>
    <t>Iivanainen, Kurtti, Wichmann, Andersen, Jekunen, Kaarteenaho, Vasankari, Koivunen</t>
  </si>
  <si>
    <t>Smartphone application versus written material for smoking reduction and cessation in individuals undergoing low-dose computed tomography (LDCT) screening for lung cancer: a phase II open-label randomised controlled trial</t>
  </si>
  <si>
    <t>Lancet Reg Health Eur</t>
  </si>
  <si>
    <t>10.1016/j.lanepe.2024.100946</t>
  </si>
  <si>
    <t>Jackson, Perski, Crane, Michie, West, Brown</t>
  </si>
  <si>
    <t>Effectiveness of an offer of the Smoke Free smartphone application for smoking cessation: protocol for a randomized controlled trial</t>
  </si>
  <si>
    <t>2078-2086</t>
  </si>
  <si>
    <t>10.1111/add.14652</t>
  </si>
  <si>
    <t>Duplicate of #5490</t>
  </si>
  <si>
    <t>Jackson, Kale, Beard, Perski, West, Brown</t>
  </si>
  <si>
    <t>Effectiveness of the Offer of the Smoke Free Smartphone App Compared With No Intervention for Smoking Cessation: Pragmatic Randomized Controlled Trial (Preprint)</t>
  </si>
  <si>
    <t>10.2196/preprints.50963</t>
  </si>
  <si>
    <t>Duplicate of #4775</t>
  </si>
  <si>
    <t>Effectiveness of the Offer of the Smoke Free Smartphone App Compared With No Intervention for Smoking Cessation: Pragmatic Randomized Controlled Trial</t>
  </si>
  <si>
    <t>e50963</t>
  </si>
  <si>
    <t>10.2196/50963</t>
  </si>
  <si>
    <t>Duplicate of #4759</t>
  </si>
  <si>
    <t>Janes, Datko, Roy, Barton, Druker, Neal, Ohashi, Benoit, van Lutterveld, Brewer</t>
  </si>
  <si>
    <t>Quitting starts in the brain: a randomized controlled trial of app-based mindfulness shows decreases in neural responses to smoking cues that predict reductions in smoking</t>
  </si>
  <si>
    <t>1631-1638</t>
  </si>
  <si>
    <t>10.1038/s41386-019-0403-y</t>
  </si>
  <si>
    <t>Jang, Park, Jang, Park, Lee, Cho, Go, Shin, Ko</t>
  </si>
  <si>
    <t>Study protocol of a pragmatic, randomised controlled pilot trial: clinical effectiveness on smoking cessation of traditional and complementary medicine interventions, including acupuncture and aromatherapy, in combination with nicotine replacement therapy</t>
  </si>
  <si>
    <t>e014574</t>
  </si>
  <si>
    <t>10.1136/bmjopen-2016-014574</t>
  </si>
  <si>
    <t>Jang, Lee, Jang, Shin, Ko, Park</t>
  </si>
  <si>
    <t>Clinical Effectiveness of Traditional and Complementary Medicine Interventions in Combination with Nicotine Replacement Therapy on Smoking Cessation: A Randomized Controlled Pilot Trial</t>
  </si>
  <si>
    <t>J Altern Complement Med</t>
  </si>
  <si>
    <t>526-534</t>
  </si>
  <si>
    <t>10.1089/acm.2019.0009</t>
  </si>
  <si>
    <t>Jeffries, Zvolensky, Buckner</t>
  </si>
  <si>
    <t>The Acute Impact of Hatha Yoga on Craving Among Smokers Attempting to Reduce or Quit</t>
  </si>
  <si>
    <t>446-451</t>
  </si>
  <si>
    <t>10.1093/ntr/nty263</t>
  </si>
  <si>
    <t>Jodar-Sanchez, Carrasco Hernandez, Nunez-Benjumea, Mesa Gonzalez, Moreno Conde, Parra Calderon, Fernandez-Luque, Hors-Fraile, Civit, Bamidis, Ortega-Ruiz</t>
  </si>
  <si>
    <t>Using the Social-Local-Mobile App for Smoking Cessation in the SmokeFreeBrain Project: Protocol for a Randomized Controlled Trial</t>
  </si>
  <si>
    <t>e12464</t>
  </si>
  <si>
    <t>10.2196/12464</t>
  </si>
  <si>
    <t>Kahler, Spillane, Day, Cioe, Parks, Leventhal, Brown</t>
  </si>
  <si>
    <t>Positive Psychotherapy for Smoking Cessation: A Pilot Randomized Controlled Trial</t>
  </si>
  <si>
    <t>1385-1392</t>
  </si>
  <si>
    <t>10.1093/ntr/ntv011</t>
  </si>
  <si>
    <t>Kamberi, Weitz, Flahive, Eve, Najjar, Liaghat, Ford, Lindenauer, Person, Houston, Gauvey-Kern, Lobien, Sadasivam</t>
  </si>
  <si>
    <t>Testing a Machine Learning-Based Adaptive Motivational System for Socioeconomically Disadvantaged Smokers (Adapt2Quit): Protocol for a Randomized Controlled Trial</t>
  </si>
  <si>
    <t>e63693</t>
  </si>
  <si>
    <t>10.2196/63693</t>
  </si>
  <si>
    <t>Forward citation searching (round 2)</t>
  </si>
  <si>
    <t>Duplicate of #4768</t>
  </si>
  <si>
    <t>Kanaan, Dogar, Zahid, Mansoor, Jawad, Ahluwalia, Siddiqi</t>
  </si>
  <si>
    <t>Dependence and withdrawal symptoms among waterpipe tobacco smokers enrolled in a double-blind, placebo-controlled, randomised trial</t>
  </si>
  <si>
    <t>Tobacco Induced Diseases</t>
  </si>
  <si>
    <t>10.18332/tid/84638</t>
  </si>
  <si>
    <t>Pakistan</t>
  </si>
  <si>
    <t>Kanera, Willems, Bolman, Mesters, Zambon, Gijsen, Lechner</t>
  </si>
  <si>
    <t>Use and Appreciation of a Tailored Self-Management eHealth Intervention for Early Cancer Survivors: Process Evaluation of a Randomized Controlled Trial</t>
  </si>
  <si>
    <t>e229</t>
  </si>
  <si>
    <t>10.2196/jmir.5975</t>
  </si>
  <si>
    <t>Karekla, Savvides, Gloster</t>
  </si>
  <si>
    <t>An Avatar-Led Intervention Promotes Smoking Cessation in Young Adults: A Pilot Randomized Clinical Trial</t>
  </si>
  <si>
    <t>Annals of behavioral medicine : a publication of the Society of Behavioral Medicine</t>
  </si>
  <si>
    <t>747-760</t>
  </si>
  <si>
    <t>10.1093/abm/kaaa013</t>
  </si>
  <si>
    <t>Duplicate of #3723</t>
  </si>
  <si>
    <t>Ann Behav Med</t>
  </si>
  <si>
    <t>No evidence of AI-assistance in the intervention (note: this RCT is in Bendotti 2023, but I don't see evidence of AI: it's "rules-based", which is what Bendotti said, but that sounds like an algorithm, not AI)</t>
  </si>
  <si>
    <t>Kelder, Mantey, Van Dusen, Case, Haas, Springer</t>
  </si>
  <si>
    <t>A Middle School Program to Prevent E-Cigarette Use: A Pilot Study of "CATCH My Breath"</t>
  </si>
  <si>
    <t>Public Health Rep</t>
  </si>
  <si>
    <t>220-229</t>
  </si>
  <si>
    <t>10.1177/0033354919900887</t>
  </si>
  <si>
    <t>Duplicate of #4148</t>
  </si>
  <si>
    <t>A Middle School Program to Prevent E-Cigarette Use: A Pilot Study of “CATCH My Breath”</t>
  </si>
  <si>
    <t>Public health reports (Washington, D.C. : 1974)</t>
  </si>
  <si>
    <t>Keogan, Li, Clancy</t>
  </si>
  <si>
    <t>Allen Carr's Easyway to Stop Smoking - A randomised clinical trial</t>
  </si>
  <si>
    <t>414-419</t>
  </si>
  <si>
    <t>10.1136/tobaccocontrol-2018-054243</t>
  </si>
  <si>
    <t>Kierstead, Harvey, Sanchez, Horn, Abroms, Spielberg, Stanton, Debnam, Cohn, Gray, Magnus, Patel, Niaura, Elf</t>
  </si>
  <si>
    <t>A pilot randomized controlled trial of a tailored smoking cessation program for people living with HIV in the Washington, D.C. metropolitan area</t>
  </si>
  <si>
    <t>BMC research notes</t>
  </si>
  <si>
    <t>2-NA</t>
  </si>
  <si>
    <t>10.1186/s13104-020-05417-3</t>
  </si>
  <si>
    <t>Kiewik, VanDerNagel, Kemna, Engels, DeJong</t>
  </si>
  <si>
    <t>Substance use prevention program for adolescents with intellectual disabilities on special education schools: a cluster randomised control trial</t>
  </si>
  <si>
    <t>Journal of intellectual disability research : JIDR</t>
  </si>
  <si>
    <t>191-200</t>
  </si>
  <si>
    <t>10.1111/jir.12235</t>
  </si>
  <si>
    <t>Kim, Kim, Ziedonis</t>
  </si>
  <si>
    <t>Tobacco Dependence Treatment for Korean Americans: Preliminary Findings</t>
  </si>
  <si>
    <t>Journal of immigrant and minority health</t>
  </si>
  <si>
    <t>395-404</t>
  </si>
  <si>
    <t>10.1007/s10903-011-9507-0</t>
  </si>
  <si>
    <t>Kim, Kim, Fang, Kwon, Shelley, Ziedonis</t>
  </si>
  <si>
    <t>A Culturally Adapted Smoking Cessation Intervention for Korean Americans: A Mediating Effect of Perceived Family Norm Toward Quitting</t>
  </si>
  <si>
    <t>1120-1129</t>
  </si>
  <si>
    <t>10.1007/s10903-014-0045-4</t>
  </si>
  <si>
    <t>Duplicate of #3851</t>
  </si>
  <si>
    <t>Kim, Sitthisongkram, Bernstein, Fang, Choi, Ziedonis</t>
  </si>
  <si>
    <t>A randomized controlled trial of a videoconferencing smoking cessation intervention for Korean American women: preliminary findings</t>
  </si>
  <si>
    <t>International journal of women's health</t>
  </si>
  <si>
    <t>453-462</t>
  </si>
  <si>
    <t>10.2147/ijwh.s109819</t>
  </si>
  <si>
    <t>Int J Womens Health</t>
  </si>
  <si>
    <t>10.2147/IJWH.S109819</t>
  </si>
  <si>
    <t>Duplicate of #3797</t>
  </si>
  <si>
    <t>Kim, Darwish, Lee, DeMarco</t>
  </si>
  <si>
    <t>A pilot study of a smoking cessation intervention for women living with HIV: study protocol</t>
  </si>
  <si>
    <t>Open Access Journal of Clinical Trials</t>
  </si>
  <si>
    <t>10.2147/oajct.S126541</t>
  </si>
  <si>
    <t>Kim, Darwish, Lee, Sprague, DeMarco</t>
  </si>
  <si>
    <t>A randomized controlled pilot trial of a smoking cessation intervention for US women living with HIV: telephone-based video call vs voice call</t>
  </si>
  <si>
    <t>545-555</t>
  </si>
  <si>
    <t>10.2147/IJWH.S172669</t>
  </si>
  <si>
    <t>Kim, Lee, Mejia, Cooley, DeMarco</t>
  </si>
  <si>
    <t>Pilot Randomized Controlled Trial of a Digital Storytelling Intervention for Smoking Cessation in Women Living With HIV</t>
  </si>
  <si>
    <t>447-454</t>
  </si>
  <si>
    <t>10.1093/abm/kaz062</t>
  </si>
  <si>
    <t>Klemperer, Hughes, Solomon, Callas, Fingar</t>
  </si>
  <si>
    <t>Motivational, reduction and usual care interventions for smokers who are not ready to quit: a randomized controlled trial</t>
  </si>
  <si>
    <t>146-155</t>
  </si>
  <si>
    <t>10.1111/add.13594</t>
  </si>
  <si>
    <t>Duplicate of #3621</t>
  </si>
  <si>
    <t>Klesges, Krukowski, Klosky, Liu, Srivastava, Boyett, Lanctot, Hudson, Folsom, Lando, Robison</t>
  </si>
  <si>
    <t>Efficacy of a tobacco quitline among adult cancer survivors</t>
  </si>
  <si>
    <t>22-27</t>
  </si>
  <si>
    <t>10.1016/j.ypmed.2014.12.019</t>
  </si>
  <si>
    <t>Knishkowy, Verbov, Amitai, Stein-Zamir, Rosen</t>
  </si>
  <si>
    <t>Reaching Jewish ultra-orthodox adolescents: results from a targeted smoking prevention trial</t>
  </si>
  <si>
    <t>International journal of adolescent medicine and health</t>
  </si>
  <si>
    <t>173-179</t>
  </si>
  <si>
    <t>10.1515/ijamh.2012.026</t>
  </si>
  <si>
    <t>Kotlyar, Vogel, Dufresne, Mills, Vuchetich</t>
  </si>
  <si>
    <t>Effect of nicotine lozenge use prior to smoking cue presentation on craving and withdrawal symptom severity</t>
  </si>
  <si>
    <t>107706-107706</t>
  </si>
  <si>
    <t>10.1016/j.drugalcdep.2019.107706</t>
  </si>
  <si>
    <t>Kouwenhoven-Pasmooij, Robroek, Kraaijenhagen, Helmhout, Nieboer, Burdorf, Hunink</t>
  </si>
  <si>
    <t>Effectiveness of the blended-care lifestyle intervention 'PerfectFit': A cluster randomised trial in employees at risk for cardiovascular diseases</t>
  </si>
  <si>
    <t>766-766</t>
  </si>
  <si>
    <t>10.1186/s12889-018-5633-0</t>
  </si>
  <si>
    <t>Krebs, Burkhalter, Fiske, Snow, Schofield, Iocolano, Borderud, Ostroff</t>
  </si>
  <si>
    <t>The QuitIT Coping Skills Game for Promoting Tobacco Cessation Among Smokers Diagnosed With Cancer: Pilot Randomized Controlled Trial</t>
  </si>
  <si>
    <t>e10071-NA</t>
  </si>
  <si>
    <t>10.2196/10071</t>
  </si>
  <si>
    <t>Duplicate of #3681</t>
  </si>
  <si>
    <t>Krebs, Sherman, Wilson, El-Shahawy, Abroms, Zhao, Nahvi, Shelley</t>
  </si>
  <si>
    <t>Text2Connect: a health system approach to engage tobacco users in quitline cessation services via text messaging</t>
  </si>
  <si>
    <t>Transl Behav Med</t>
  </si>
  <si>
    <t>292-301</t>
  </si>
  <si>
    <t>10.1093/tbm/ibz033</t>
  </si>
  <si>
    <t>Kreuter, Garg, Fu, Caburnay, Thompson, Roberts, Sandheinrich, Javed, Wolff, Butler, Grimes, Carpenter, Pokojski, Engelbrecht, Howard, McQueen</t>
  </si>
  <si>
    <t>Helping low-income smokers quit: findings from a randomized controlled trial comparing specialized quitline services with and without social needs navigation</t>
  </si>
  <si>
    <t>Lancet Reg Health Am</t>
  </si>
  <si>
    <t>10.1016/j.lana.2023.100529</t>
  </si>
  <si>
    <t>Krishnan, Elf, Chon, Golub</t>
  </si>
  <si>
    <t>COach2Quit: A Pilot Randomized Controlled Trial of a Personal Carbon Monoxide Monitor for Smoking Cessation</t>
  </si>
  <si>
    <t>1573-1577</t>
  </si>
  <si>
    <t>10.1093/ntr/nty182</t>
  </si>
  <si>
    <t>Duplicate of #3803</t>
  </si>
  <si>
    <t>Krishnan-Sarin, Cavallo, Cooney, Schepis, Kong, Liss, Liss, McMahon, Nich, Babuscio, Rounsaville, Carroll</t>
  </si>
  <si>
    <t>An exploratory randomized controlled trial of a novel high-school-based smoking cessation intervention for adolescent smokers using abstinence-contingent incentives and cognitive behavioral therapy</t>
  </si>
  <si>
    <t>346-351</t>
  </si>
  <si>
    <t>10.1016/j.drugalcdep.2013.03.002</t>
  </si>
  <si>
    <t>Krist, Lotz, Bürger, Ströbele-Benschop, Roll, Rieckmann, Müller-Nordhorn, Willich, Müller-Riemenschneider</t>
  </si>
  <si>
    <t>Long-term effectiveness of a combined student-parent and a student-only smoking prevention intervention among 7th grade school children in Berlin, Germany</t>
  </si>
  <si>
    <t>2219-2229</t>
  </si>
  <si>
    <t>10.1111/add.13537</t>
  </si>
  <si>
    <t>Kulis, Ayers, Harthun</t>
  </si>
  <si>
    <t>Substance Use Prevention for Urban American Indian Youth: A Efficacy Trial of the Culturally Adapted Living in 2 Worlds Program</t>
  </si>
  <si>
    <t>J Prim Prev</t>
  </si>
  <si>
    <t>137-158</t>
  </si>
  <si>
    <t>10.1007/s10935-016-0461-4</t>
  </si>
  <si>
    <t>Kurti, Nighbor, Tang, Bolívar, Evemy, Skelly, Higgins</t>
  </si>
  <si>
    <t>Effect of Smartphone-Based Financial Incentives on Peripartum Smoking Among Pregnant Individuals: A Randomized Clinical Trial</t>
  </si>
  <si>
    <t>JAMA network open</t>
  </si>
  <si>
    <t>e2211889-e2211889</t>
  </si>
  <si>
    <t>10.1001/jamanetworkopen.2022.11889</t>
  </si>
  <si>
    <t>Duplicate of #3866</t>
  </si>
  <si>
    <t>Lam, Li, Wang, Cheung, Cheung, Ho, Tan, Chan</t>
  </si>
  <si>
    <t>A brief, tailored smoking cessation intervention for smokers with diabetes mellitus in Hong Kong</t>
  </si>
  <si>
    <t>Hong Kong Med J</t>
  </si>
  <si>
    <t>23 Suppl 2</t>
  </si>
  <si>
    <t>https://www.hkmj.org/abstracts/v23%20Suppl%202n3/10.htm</t>
  </si>
  <si>
    <t>Lana, Faya-Ornia, Lopez</t>
  </si>
  <si>
    <t>Impact of a web-based intervention supplemented with text messages to improve cancer prevention behaviors among adolescents: results from a randomized controlled trial</t>
  </si>
  <si>
    <t>54-59</t>
  </si>
  <si>
    <t>10.1016/j.ypmed.2013.11.015</t>
  </si>
  <si>
    <t>Laude, Bailey, Crew, Varady, Lembke, McFall, Jeon, Killen, Killen, David</t>
  </si>
  <si>
    <t>Extended treatment for cigarette smoking cessation: a randomized control trial</t>
  </si>
  <si>
    <t>1451-1459</t>
  </si>
  <si>
    <t>10.1111/add.13806</t>
  </si>
  <si>
    <t>Duplicate of #4010</t>
  </si>
  <si>
    <t>Lauridsen, Thomsen, Jensen, Kallemose, Schmidt Behrend, Steffensen, Poulsen, Jacobsen, Walther, Isaksson, Thind, Tonnesen</t>
  </si>
  <si>
    <t>Effect of a Smoking and Alcohol Cessation Intervention Initiated Shortly Before Radical Cystectomy-the STOP-OP Study: A Randomised Clinical Trial</t>
  </si>
  <si>
    <t>Eur Urol Focus</t>
  </si>
  <si>
    <t>1650-1658</t>
  </si>
  <si>
    <t>10.1016/j.euf.2022.02.005</t>
  </si>
  <si>
    <t>Leavens, Meier, Tackett, Miller, Tahirkheli, Brett, Carroll, Driskill, Anderson, Wagener</t>
  </si>
  <si>
    <t>The impact of a brief cessation induction intervention for waterpipe tobacco smoking: A pilot randomized clinical trial</t>
  </si>
  <si>
    <t>94-100</t>
  </si>
  <si>
    <t>10.1016/j.addbeh.2017.10.023</t>
  </si>
  <si>
    <t>Ledgerwood, Arfken, Petry, Alessi</t>
  </si>
  <si>
    <t>Prize contingency management for smoking cessation: a randomized trial</t>
  </si>
  <si>
    <t>208-212</t>
  </si>
  <si>
    <t>10.1016/j.drugalcdep.2014.03.032</t>
  </si>
  <si>
    <t>Lee, Miller, Wen, Hui, Roussi, Hernandez</t>
  </si>
  <si>
    <t>Cognitive-behavioral intervention to promote smoking cessation for pregnant and postpartum inner city women</t>
  </si>
  <si>
    <t>932-943</t>
  </si>
  <si>
    <t>10.1007/s10865-015-9669-7</t>
  </si>
  <si>
    <t>Lee, Sadasivam, Stevens</t>
  </si>
  <si>
    <t>Developing Mood-Based Computer-Tailored Health Communication for Smoking Cessation: Feasibility Randomized Controlled Trial</t>
  </si>
  <si>
    <t>e48958</t>
  </si>
  <si>
    <t>10.2196/48958</t>
  </si>
  <si>
    <t>Developing Mood-Based Computer-Tailored Health Communication for Smoking Cessation: Feasibility Randomized Controlled Trial (Preprint)</t>
  </si>
  <si>
    <t>10.2196/preprints.48958</t>
  </si>
  <si>
    <t>Leiva, Estela, Bennasar-Veny, Aguiló, Llobera, Yañez</t>
  </si>
  <si>
    <t>Effectiveness of a complex intervention on smoking in adolescents: A cluster-randomized controlled trial</t>
  </si>
  <si>
    <t>88-94</t>
  </si>
  <si>
    <t>10.1016/j.ypmed.2018.06.009</t>
  </si>
  <si>
    <t>Levine, Perkins, Kalarchian, Cheng, Houck, Slane, Marcus</t>
  </si>
  <si>
    <t>Bupropion and cognitive behavioral therapy for weight-concerned women smokers</t>
  </si>
  <si>
    <t>Arch Intern Med</t>
  </si>
  <si>
    <t>10.1001/archinternmed.2010.33</t>
  </si>
  <si>
    <t>Levine, Marcus, Kalarchian, Cheng</t>
  </si>
  <si>
    <t>Strategies to Avoid Returning to Smoking (STARTS): a randomized controlled trial of postpartum smoking relapse prevention interventions</t>
  </si>
  <si>
    <t>565-573</t>
  </si>
  <si>
    <t>10.1016/j.cct.2013.10.002</t>
  </si>
  <si>
    <t>Levine, Cheng, Marcus, Kalarchian, Emery</t>
  </si>
  <si>
    <t>Preventing Postpartum Smoking Relapse: A Randomized Clinical Trial</t>
  </si>
  <si>
    <t>443-452</t>
  </si>
  <si>
    <t>10.1001/jamainternmed.2016.0248</t>
  </si>
  <si>
    <t>Levine, Emery, Conlon, Marcus, Germeroth, Salk, Cheng</t>
  </si>
  <si>
    <t>Depressive Symptoms Assessed Near the End of Pregnancy Predict Differential Response to Postpartum Smoking Relapse Prevention Intervention</t>
  </si>
  <si>
    <t>119-124</t>
  </si>
  <si>
    <t>10.1093/abm/kaz026</t>
  </si>
  <si>
    <t>Lewis, Cadigan, Cronce, Kilmer, Suffoletto, Walter, Lee</t>
  </si>
  <si>
    <t>Developing Text Messages to Reduce Community College Student Alcohol Use</t>
  </si>
  <si>
    <t>70-79</t>
  </si>
  <si>
    <t>10.5993/ajhb.42.4.7</t>
  </si>
  <si>
    <t>Alcohol, not smoking, and no evidence of AI-assistance in the intervention</t>
  </si>
  <si>
    <t>Li, Hartwell, Henderson, Badran, Brady, George</t>
  </si>
  <si>
    <t>Two weeks of image-guided left dorsolateral prefrontal cortex repetitive transcranial magnetic stimulation improves smoking cessation: A double-blind, sham-controlled, randomized clinical trial</t>
  </si>
  <si>
    <t>Brain stimulation</t>
  </si>
  <si>
    <t>1271-1279</t>
  </si>
  <si>
    <t>10.1016/j.brs.2020.06.007</t>
  </si>
  <si>
    <t>Healthcare setting (medical university, using transcranial magnetic stimulation)</t>
  </si>
  <si>
    <t>Linke, Rutledge, Myers</t>
  </si>
  <si>
    <t>Intermittent exercise in response to cigarette cravings in the context of an Internet-based smoking cessation program</t>
  </si>
  <si>
    <t>Mental health and physical activity</t>
  </si>
  <si>
    <t>85-92</t>
  </si>
  <si>
    <t>10.1016/j.mhpa.2012.02.001</t>
  </si>
  <si>
    <t>Lipkus, Sanders</t>
  </si>
  <si>
    <t>A Pilot Study Assessing Reactions to Educational Videos on Harm of Waterpipe among Young Adults Susceptible to Waterpipe Tobacco Smoking</t>
  </si>
  <si>
    <t>J Health Commun</t>
  </si>
  <si>
    <t>743-752</t>
  </si>
  <si>
    <t>10.1080/10810730.2021.2000522</t>
  </si>
  <si>
    <t>Little, Talcott, Bursac, Linde, Pagano, Messler, Ebbert, Klesges</t>
  </si>
  <si>
    <t>Efficacy of a Brief Tobacco Intervention for Tobacco and Nicotine Containing Product Use in the US Air Force</t>
  </si>
  <si>
    <t>1142-1149</t>
  </si>
  <si>
    <t>10.1093/ntr/ntv242</t>
  </si>
  <si>
    <t>Little, Fahey, Klesges, McMurry, Talcott</t>
  </si>
  <si>
    <t>Evaluating the Effects of a Brief Tobacco Intervention in the US Air Force</t>
  </si>
  <si>
    <t>1569-1577</t>
  </si>
  <si>
    <t>10.1093/ntr/ntaa001</t>
  </si>
  <si>
    <t>Lopez-Duran, Martinez-Vispo, Suarez-Castro, Barroso-Hurtado, Becona</t>
  </si>
  <si>
    <t>The Efficacy of the SinHumo App Combined With a Psychological Treatment to Quit Smoking: A Randomized Clinical Trial</t>
  </si>
  <si>
    <t>10.1093/ntr/ntae053</t>
  </si>
  <si>
    <t>Lopez-Nunez, Martinez-Loredo, Weidberg, Pericot-Valverde, Secades-Villa</t>
  </si>
  <si>
    <t>Voucher-based contingency management and in-treatment behaviors in smoking cessation treatment</t>
  </si>
  <si>
    <t>Int J Clin Health Psychol</t>
  </si>
  <si>
    <t>30-38</t>
  </si>
  <si>
    <t>10.1016/j.ijchp.2015.05.003</t>
  </si>
  <si>
    <t>Lopez-Nunez, Alonso-Perez, Pedrosa, Secades-Villa</t>
  </si>
  <si>
    <t>Cost-effectiveness of a voucher-based intervention for smoking cessation</t>
  </si>
  <si>
    <t>296-305</t>
  </si>
  <si>
    <t>10.3109/00952990.2015.1081913</t>
  </si>
  <si>
    <t>Lotrean, Dijk, Mesters, Ionut, de Vries</t>
  </si>
  <si>
    <t>Evaluation of a peer-led smoking prevention programme for Romanian adolescents</t>
  </si>
  <si>
    <t>803-814</t>
  </si>
  <si>
    <t>10.1093/her/cyq034</t>
  </si>
  <si>
    <t>Lotrean, Ailoaiei, Popa, de Vries</t>
  </si>
  <si>
    <t>Process evaluation of the first computer tailored program for smoking cessation among Romanian smokers</t>
  </si>
  <si>
    <t>Asian Pac J Cancer Prev</t>
  </si>
  <si>
    <t>8809-8814</t>
  </si>
  <si>
    <t>10.7314/apjcp.2014.15.20.8809</t>
  </si>
  <si>
    <t>Loughead, Falcone, Wileyto, Albelda, Audrain-McGovern, Cao, Kurtz, Gur, Lerman</t>
  </si>
  <si>
    <t>Can brain games help smokers quit?: Results of a randomized clinical trial</t>
  </si>
  <si>
    <t>112-118</t>
  </si>
  <si>
    <t>10.1016/j.drugalcdep.2016.08.621</t>
  </si>
  <si>
    <t>Loukopoulou, Vardavas, Farmakides, Rosolymos, Chrelias, Tzatzarakis, Tsatsakis, Myridakis, Lyberi, Behrakis</t>
  </si>
  <si>
    <t>Counselling for smoking cessation during pregnancyreduces tobacco-specific nitrosamine (NNAL)concentrations: A randomized controlled trial</t>
  </si>
  <si>
    <t>European journal of midwifery</t>
  </si>
  <si>
    <t>14-14</t>
  </si>
  <si>
    <t>10.18332/ejm/99546</t>
  </si>
  <si>
    <t>Lowenstein, Shih, Minnix, Lopez-Olivo, Maki, Kypriotakis, Leal, Shete, Fox, Nishi, Cinciripini, Volk</t>
  </si>
  <si>
    <t>A protocol for a cluster randomized trial of care delivery models to improve the quality of smoking cessation and shared decision making for lung cancer screening</t>
  </si>
  <si>
    <t>10.1016/j.cct.2023.107141</t>
  </si>
  <si>
    <t>Lu, Chappell, Walters, Jacobson, Patel, Schuz, Ferguson</t>
  </si>
  <si>
    <t>The effect of varenicline and nicotine patch on smoking rate and satisfaction with smoking: an examination of the mechanism of action of two pre-quit pharmacotherapies</t>
  </si>
  <si>
    <t>Psychopharmacology (Berl)</t>
  </si>
  <si>
    <t>1969-1976</t>
  </si>
  <si>
    <t>10.1007/s00213-017-4604-y</t>
  </si>
  <si>
    <t>Luk, Wong, Lee, Chan, Lam, Wang</t>
  </si>
  <si>
    <t>Exploring Community Smokers' Perspectives for Developing a Chat-Based Smoking Cessation Intervention Delivered Through Mobile Instant Messaging: Qualitative Study</t>
  </si>
  <si>
    <t>e11954</t>
  </si>
  <si>
    <t>10.2196/11954</t>
  </si>
  <si>
    <t>Luk, Cheung, Chan, Fok, Ho, Sze, Lam, Wang</t>
  </si>
  <si>
    <t>Mobile Chat Messaging for Preventing Smoking Relapse Amid the COVID-19 Pandemic: A Pilot Randomized Controlled Trial</t>
  </si>
  <si>
    <t>291-297</t>
  </si>
  <si>
    <t>10.1093/ntr/ntac045</t>
  </si>
  <si>
    <t>Duplicate of #4001</t>
  </si>
  <si>
    <t>Luo, Li, Williams, Fritz, Beiter, Phillippi, Yu, Kantrow, Lin, Kao, Chen, Chen, Tseng</t>
  </si>
  <si>
    <t>A WeChat-based smoking cessation intervention for Chinese smokers: A pilot study</t>
  </si>
  <si>
    <t>100511-100511</t>
  </si>
  <si>
    <t>10.1016/j.invent.2022.100511</t>
  </si>
  <si>
    <t>China, and no evidence of AI-assistance in the intervention</t>
  </si>
  <si>
    <t>Luthi, Lengsfeld, Burkard, Meienberg, Jeanloz, Vukajlovic, Bologna, Steinmetz, Bathelt, Sailer, Laager, Vogt, Hemkens, Speich, Urwyler, Kuhne, Baur, Lutz, Erlanger, Christ-Crain, Winzeler</t>
  </si>
  <si>
    <t>Effect of dulaglutide in promoting abstinence during smoking cessation: 12-month follow-up of a single-centre, randomised, double-blind, placebo-controlled, parallel group trial</t>
  </si>
  <si>
    <t>10.1016/j.eclinm.2024.102429</t>
  </si>
  <si>
    <t>Lycett, Aveyard, Farmer, Lewis, Munafò</t>
  </si>
  <si>
    <t>Referral to Slimming World in UK Stop Smoking Services (SWISSS) versus stop smoking support alone on body weight in quitters: results of a randomised controlled trial</t>
  </si>
  <si>
    <t>e032271-NA</t>
  </si>
  <si>
    <t>10.1136/bmjopen-2019-032271</t>
  </si>
  <si>
    <t>Ma, Huang, Dunlevy</t>
  </si>
  <si>
    <t>Smoking Cessation by Electronic Cigarettes and Applied Artificial Intelligence</t>
  </si>
  <si>
    <t>Journal of Student Research</t>
  </si>
  <si>
    <t>10.47611/jsr.v9i1.798</t>
  </si>
  <si>
    <t>Maenhout, Peuters, Cardon, Crombez, DeSmet, Compernolle</t>
  </si>
  <si>
    <t>Nonusage Attrition of Adolescents in an mHealth Promotion Intervention and the Role of Socioeconomic Status: Secondary Analysis of a 2-Arm Cluster-Controlled Trial</t>
  </si>
  <si>
    <t>e36404</t>
  </si>
  <si>
    <t>10.2196/36404</t>
  </si>
  <si>
    <t>Not an RCT - not clear whether or where the RCT report is published</t>
  </si>
  <si>
    <t>Nonusage Attrition of Adolescents in an mHealth Promotion Intervention and the Role of Socioeconomic Status: Secondary Analysis of a 2-Arm Cluster-Controlled Trial (Preprint)</t>
  </si>
  <si>
    <t>10.2196/preprints.36404</t>
  </si>
  <si>
    <t>Maglia, Caponnetto, Polosa, Russo, Santisi</t>
  </si>
  <si>
    <t>Impact of a soft tip nicotine-free harmless cigarette as part of a smoking cessation program with psychological support and varenicline: an integrated workplace smoking cessation intervention</t>
  </si>
  <si>
    <t>Health psychology research</t>
  </si>
  <si>
    <t>24506-24506</t>
  </si>
  <si>
    <t>10.52965/001c.24506</t>
  </si>
  <si>
    <t>Mananes, Vallejo</t>
  </si>
  <si>
    <t>Usage and effectiveness of a fully automated, open-access, Spanish Web-based smoking cessation program: randomized controlled trial</t>
  </si>
  <si>
    <t>e111</t>
  </si>
  <si>
    <t>10.2196/jmir.3091</t>
  </si>
  <si>
    <t>Marsiglia, Ayers, Baldwin-White, Booth</t>
  </si>
  <si>
    <t>Changing Latino Adolescents' Substance Use Norms and Behaviors: the Effects of Synchronized Youth and Parent Drug Use Prevention Interventions</t>
  </si>
  <si>
    <t>10.1007/s11121-015-0574-7</t>
  </si>
  <si>
    <t>Marsiglia, Ayers, Han, Weide</t>
  </si>
  <si>
    <t>The Role of Culture of Origin on the Effectiveness of a Parents-Involved Intervention to Prevent Substance Use Among Latino Middle School Youth: Results of a Cluster Randomized Controlled Trial</t>
  </si>
  <si>
    <t>643-654</t>
  </si>
  <si>
    <t>10.1007/s11121-018-0968-4</t>
  </si>
  <si>
    <t>Marteau, Munafo, Aveyard, Hill, Whitwell, Willis, Crockett, Hollands, Johnstone, Wright, Prevost, Armstrong, Sutton, Kinmonth</t>
  </si>
  <si>
    <t>Trial Protocol: Using genotype to tailor prescribing of nicotine replacement therapy: a randomised controlled trial assessing impact of communication upon adherence</t>
  </si>
  <si>
    <t>10.1186/1471-2458-10-680</t>
  </si>
  <si>
    <t>Martinez, Quaife, Hasan, McMillan, Beebe, Muirhead</t>
  </si>
  <si>
    <t>Contingency management for smoking cessation among individuals with type 2 diabetes: protocol for a multi-center randomized controlled feasibility trial</t>
  </si>
  <si>
    <t>Pilot and feasibility studies</t>
  </si>
  <si>
    <t>82-NA</t>
  </si>
  <si>
    <t>10.1186/s40814-020-00629-7</t>
  </si>
  <si>
    <t>Martinez, Eddy, McClure, Cobb</t>
  </si>
  <si>
    <t>Promoting Strong Latino Families Within an Emerging Immigration Context: Results of a Replication and Extension Trial of a Culturally Adapted Preventive Intervention</t>
  </si>
  <si>
    <t>283-294</t>
  </si>
  <si>
    <t>10.1007/s11121-021-01323-7</t>
  </si>
  <si>
    <t>Masaki, Tateno, Nomura, Muto, Suzuki, Satake, Hida, Fukunaga</t>
  </si>
  <si>
    <t>A randomized controlled trial of a smoking cessation smartphone application with a carbon monoxide checker</t>
  </si>
  <si>
    <t>NPJ digital medicine</t>
  </si>
  <si>
    <t>35-35</t>
  </si>
  <si>
    <t>10.1038/s41746-020-0243-5</t>
  </si>
  <si>
    <t>Duplicate of #3762</t>
  </si>
  <si>
    <t>NPJ Digit Med</t>
  </si>
  <si>
    <t>Masiero, Keyworth, Pravettoni, Cropley, Bailey</t>
  </si>
  <si>
    <t>Short Bouts of Physical Activity Are Associated with Reduced Smoking Withdrawal Symptoms, but Perceptions of Intensity May Be the Key</t>
  </si>
  <si>
    <t>Healthcare (Basel, Switzerland)</t>
  </si>
  <si>
    <t>425-NA</t>
  </si>
  <si>
    <t>10.3390/healthcare8040425</t>
  </si>
  <si>
    <t>Mason, Campbell, Way, Keyser-Marcus, Benotsch, Mennis, Zhang, King, May, Stembridge</t>
  </si>
  <si>
    <t>Development and Outcomes of a Text Messaging Tobacco Cessation Intervention With Urban Adolescents</t>
  </si>
  <si>
    <t>Substance abuse</t>
  </si>
  <si>
    <t>500-506</t>
  </si>
  <si>
    <t>10.1080/08897077.2014.987946</t>
  </si>
  <si>
    <t>Mason, Mennis, Way, Zaharakis, Campbell, Benotsch, Keyser-Marcus, King</t>
  </si>
  <si>
    <t>Text Message Delivered Peer Network Counseling for Adolescent Smokers: A Randomized Controlled Trial</t>
  </si>
  <si>
    <t>The journal of primary prevention</t>
  </si>
  <si>
    <t>403-420</t>
  </si>
  <si>
    <t>10.1007/s10935-016-0439-2</t>
  </si>
  <si>
    <t>Matthews, McConnell, Li, Vargas, King</t>
  </si>
  <si>
    <t>Design of a comparative effectiveness evaluation of a culturally tailored versus standard community-based smoking cessation treatment program for LGBT smokers</t>
  </si>
  <si>
    <t>BMC psychology</t>
  </si>
  <si>
    <t>10.1186/2050-7283-2-12</t>
  </si>
  <si>
    <t>Duplicate of #4164</t>
  </si>
  <si>
    <t>Matthews, Steffen, Kuhns, Ruiz, Ross, Burke, Li, King</t>
  </si>
  <si>
    <t>Evaluation of a Randomized Clinical Trial Comparing the Effectiveness of a Culturally Targeted and Nontargeted Smoking Cessation Intervention for Lesbian, Gay, Bisexual, and Transgender Smokers</t>
  </si>
  <si>
    <t>1506-1516</t>
  </si>
  <si>
    <t>10.1093/ntr/nty184</t>
  </si>
  <si>
    <t>Duplicate of #3927</t>
  </si>
  <si>
    <t>Matthews, Breen, Veluz-Wilkins, Ciecierski, Simon, Burrell, Hitsman</t>
  </si>
  <si>
    <t>Adaptation of a proactive smoking cessation intervention to increase tobacco quitline use by LGBT smokers</t>
  </si>
  <si>
    <t>Progress in community health partnerships : research, education, and action</t>
  </si>
  <si>
    <t>71-84</t>
  </si>
  <si>
    <t>10.1353/cpr.2019.0040</t>
  </si>
  <si>
    <t>Mavrot, Stucki, Sager, Etter</t>
  </si>
  <si>
    <t>Efficacy of an Internet-based, individually tailored smoking cessation program: A randomized-controlled trial</t>
  </si>
  <si>
    <t>Journal of telemedicine and telecare</t>
  </si>
  <si>
    <t>521-528</t>
  </si>
  <si>
    <t>10.1177/1357633x16655476</t>
  </si>
  <si>
    <t>Maynard, Leonards, Attwood, Bauld, Hogarth, Munafo</t>
  </si>
  <si>
    <t>Effects of first exposure to plain cigarette packaging on smoking behaviour and attitudes: a randomised controlled study</t>
  </si>
  <si>
    <t>10.1186/s12889-015-1586-8</t>
  </si>
  <si>
    <t>Mays, Johnson, Phan, Sanders, Shoben, Tercyak, Wagener, Brinkman, Lipkus</t>
  </si>
  <si>
    <t>Tailored Mobile Messaging Intervention for Waterpipe Tobacco Cessation in Young Adults: A Randomized Trial</t>
  </si>
  <si>
    <t>1686-1695</t>
  </si>
  <si>
    <t>10.2105/ajph.2021.306389</t>
  </si>
  <si>
    <t>Duplicate of #3920</t>
  </si>
  <si>
    <t>10.2105/AJPH.2021.306389</t>
  </si>
  <si>
    <t>McClure, Peterson, Derry, Riggs, Saint-Johnson, Nair, An, Shortreed</t>
  </si>
  <si>
    <t>Exploring the "active ingredients" of an online smoking intervention: a randomized factorial trial</t>
  </si>
  <si>
    <t>1129-1139</t>
  </si>
  <si>
    <t>10.1093/ntr/ntu057</t>
  </si>
  <si>
    <t>McClure, Anderson, Bradley, An, Catz</t>
  </si>
  <si>
    <t>Evaluating an Adaptive and Interactive mHealth Smoking Cessation and Medication Adherence Program: A Randomized Pilot Feasibility Study</t>
  </si>
  <si>
    <t>e94</t>
  </si>
  <si>
    <t>10.2196/mhealth.6002</t>
  </si>
  <si>
    <t>McCrabb, Balogh, Baker, Harris, Attia, Lott, Naylor, Doran, George, Wolfenden, Wallis, Paul, Henskens, Skelton, Bonevski</t>
  </si>
  <si>
    <t>Development of an online smoking cessation program for use in hospital and following discharge: smoke-free recovery</t>
  </si>
  <si>
    <t>BMJ Innovations</t>
  </si>
  <si>
    <t>115-122</t>
  </si>
  <si>
    <t>10.1136/bmjinnov-2016-000126</t>
  </si>
  <si>
    <t>McDaniel, Vickerman, Stump, Monahan, Fellows, Weaver, Carlini, Champion, Zbikowski</t>
  </si>
  <si>
    <t>A randomised controlled trial to prevent smoking relapse among recently quit smokers enrolled in employer and health plan sponsored quitlines</t>
  </si>
  <si>
    <t>e007260-NA</t>
  </si>
  <si>
    <t>10.1136/bmjopen-2014-007260</t>
  </si>
  <si>
    <t>McDermott, Schmidt, Preece, Owens, Taylor, Li, Esterman</t>
  </si>
  <si>
    <t>Community health workers improve diabetes care in remote Australian Indigenous communities: results of a pragmatic cluster randomized controlled trial</t>
  </si>
  <si>
    <t>BMC health services research</t>
  </si>
  <si>
    <t>68-68</t>
  </si>
  <si>
    <t>10.1186/s12913-015-0695-5</t>
  </si>
  <si>
    <t>McDonell, Nepom, Leickly, Suchy-Dicey, Hirchak, Echo-Hawk, Schwartz, Calhoun, Donovan, Roll, Ries, Buchwald</t>
  </si>
  <si>
    <t>A culturally-tailored behavioral intervention trial for alcohol use disorders in three American Indian communities: Rationale, design, and methods</t>
  </si>
  <si>
    <t>93-100</t>
  </si>
  <si>
    <t>10.1016/j.cct.2015.12.010</t>
  </si>
  <si>
    <t>McFadyen, Habicht, Dina, Harper, Hauser, Rollwage</t>
  </si>
  <si>
    <t>AI-enabled conversational agent increases engagement with cognitive-behavioral therapy: A randomized controlled trial</t>
  </si>
  <si>
    <t>10.1101/2024.11.01.24316565</t>
  </si>
  <si>
    <t>AI intervention, no smoking outcomes</t>
  </si>
  <si>
    <t>McKee, Parate, Shanmugam, Ganesan</t>
  </si>
  <si>
    <t>Randomized clinical trial of a just-in-time intervention based on wearable biosensors detecting smoking gestures</t>
  </si>
  <si>
    <t>Alcoholism: Clinical and Experimental Research</t>
  </si>
  <si>
    <t>S1</t>
  </si>
  <si>
    <t>333A</t>
  </si>
  <si>
    <t>10.1111/acer.14060</t>
  </si>
  <si>
    <t>McRobbie, Phillips-Waller, Zerbi, McNeill, Hajek, Pesola, Balmford, Ferguson, Li, Lewis, Courtney, Gartner, Bauld, Borland</t>
  </si>
  <si>
    <t>Nicotine replacement treatment, e-cigarettes and an online behavioural intervention to reduce relapse in recent ex-smokers: a multinational four-arm RCT</t>
  </si>
  <si>
    <t>Health technology assessment (Winchester, England)</t>
  </si>
  <si>
    <t>10.3310/hta24680</t>
  </si>
  <si>
    <t>Mercie, Arsandaux, Katlama, Ferret, Beuscart, Spadone, Duvivier, Reynes, Wirth, Moinot, Benard, Zucman, Duval, Molina, Spire, Fagard, Chene, group</t>
  </si>
  <si>
    <t>Efficacy and safety of varenicline for smoking cessation in people living with HIV in France (ANRS 144 Inter-ACTIV): a randomised controlled phase 3 clinical trial</t>
  </si>
  <si>
    <t>Lancet HIV</t>
  </si>
  <si>
    <t>e126-e135</t>
  </si>
  <si>
    <t>10.1016/S2352-3018(18)30002-X</t>
  </si>
  <si>
    <t>Meyer, Ulbricht, Gross, Kastel, Wittrien, Klein, Skoeries, Rumpf, John</t>
  </si>
  <si>
    <t>Adoption, reach and effectiveness of computer-based, practitioner delivered and combined smoking interventions in general medical practices: a three-arm cluster randomized trial</t>
  </si>
  <si>
    <t>124-132</t>
  </si>
  <si>
    <t>10.1016/j.drugalcdep.2011.08.019</t>
  </si>
  <si>
    <t>Meyer, Ulbricht, Haug, Broda, Bischof, Rumpf, John</t>
  </si>
  <si>
    <t>Motivating smokers to quit using computer-generated letters that target either reduction or cessation: A population-based randomized controlled trial among smokers who do not intend to quit</t>
  </si>
  <si>
    <t>177-186</t>
  </si>
  <si>
    <t>10.1016/j.drugalcdep.2016.07.009</t>
  </si>
  <si>
    <t>Duplicate of #4251</t>
  </si>
  <si>
    <t>Mhende, Bell, Cottrell-Daniels, Luong, Streiff, Dannenfelser, Hayat, Spears</t>
  </si>
  <si>
    <t>Mobile Delivery of Mindfulness-Based Smoking Cessation Treatment Among Low-Income Adults During the COVID-19 Pandemic: Pilot Randomized Controlled Trial</t>
  </si>
  <si>
    <t>e25926</t>
  </si>
  <si>
    <t>10.2196/25926</t>
  </si>
  <si>
    <t>Minami, Brinkman, Nahvi, Arnsten, Rivera-Mindt, Wetter, Bloom, Price, Vieira, Donnelly, McClain, Kennedy, D'Aquila, Fine, McCarthy, Graham Thomas, Hecht, Brown</t>
  </si>
  <si>
    <t>Rationale, design and pilot feasibility results of a smartphone-assisted, mindfulness-based intervention for smokers with mood disorders: Project mSMART MIND</t>
  </si>
  <si>
    <t>36-44</t>
  </si>
  <si>
    <t>10.1016/j.cct.2017.12.014</t>
  </si>
  <si>
    <t>Minian, Noormohamed, Baliunas, Zawertailo, Mulder, Ravindran, de Oliveira, Selby</t>
  </si>
  <si>
    <t>Tailored Versus Generic Knowledge Brokering to Integrate Mood Management Into Smoking Cessation Interventions in Primary Care Settings: Protocol for a Cluster Randomized Controlled Trial</t>
  </si>
  <si>
    <t>10.2196/resprot.9715</t>
  </si>
  <si>
    <t>Minian, Lingam, Moineddin, Thorpe, Veldhuizen, Dragonetti, Zawertailo, Taylor, Hahn, deRuiter, Melamed, Selby</t>
  </si>
  <si>
    <t>The Impact of a Clinical Decision Support System for Addressing Physical Activity and Healthy Eating During Smoking Cessation Treatment: Hybrid Type I Randomized Controlled Trial</t>
  </si>
  <si>
    <t>e37900</t>
  </si>
  <si>
    <t>10.2196/37900</t>
  </si>
  <si>
    <t>Minian, Mehra, Earle, Hafuth, Ting, Rose, Veldhuizen, Zawertailo, Ratto, Melamed, Selby</t>
  </si>
  <si>
    <t>AI Conversational Agent to Improve Varenicline Adherence: Protocol for a Mixed Methods Feasibility Study</t>
  </si>
  <si>
    <t>e53556</t>
  </si>
  <si>
    <t>10.2196/53556</t>
  </si>
  <si>
    <t>Not an RCT (protocol for single-arm feasibility study before deciding to do an RCT)</t>
  </si>
  <si>
    <t>Miovsky, Novák, Stastna, Gabrhelík, Jurystova, Vopravil</t>
  </si>
  <si>
    <t>The effect of the school-based unplugged preventive intervention on tobacco use in the Czech Republic</t>
  </si>
  <si>
    <t>Adicciones</t>
  </si>
  <si>
    <t>211-218</t>
  </si>
  <si>
    <t>10.20882/adicciones.92</t>
  </si>
  <si>
    <t>Moadel, Bernstein, Mermelstein, Arnsten, Dolce, Shuter</t>
  </si>
  <si>
    <t>A randomized controlled trial of a tailored group smoking cessation intervention for HIV-infected smokers</t>
  </si>
  <si>
    <t>208-215</t>
  </si>
  <si>
    <t>10.1097/qai.0b013e3182645679</t>
  </si>
  <si>
    <t>Morphett, Fraser, Borland, Hall, Walker, Bullen, Gartner</t>
  </si>
  <si>
    <t>A Pragmatic Randomized Comparative Trial of e-Cigarettes and Other Nicotine Products for Quitting or Long-Term Substitution in Smokers</t>
  </si>
  <si>
    <t>1079-1088</t>
  </si>
  <si>
    <t>10.1093/ntr/ntab266</t>
  </si>
  <si>
    <t>Mujcic, Blankers, Boon, Verdonck-de Leeuw, Smit, van Laar, Engels</t>
  </si>
  <si>
    <t>Effectiveness, Cost-effectiveness, and Cost-Utility of a Digital Smoking Cessation Intervention for Cancer Survivors: Health Economic Evaluation and Outcomes of a Pragmatic Randomized Controlled Trial</t>
  </si>
  <si>
    <t>e27588-e27588</t>
  </si>
  <si>
    <t>10.2196/27588</t>
  </si>
  <si>
    <t>Murphy, Micalizzi, Sokolovsky, Borrelli, Jennings, Lee, Parker, Risica</t>
  </si>
  <si>
    <t>Motivational interviewing telephone counseling to increase postpartum maintenance of abstinence from tobacco</t>
  </si>
  <si>
    <t>108419-108419</t>
  </si>
  <si>
    <t>10.1016/j.jsat.2021.108419</t>
  </si>
  <si>
    <t>Murray, Leonardi-Bee, Marsh, Jayes, Li, Parrott, Britton</t>
  </si>
  <si>
    <t>Systematic identification and treatment of smokers by hospital based cessation practitioners in a secondary care setting: cluster randomised controlled trial</t>
  </si>
  <si>
    <t>f4004</t>
  </si>
  <si>
    <t>10.1136/bmj.f4004</t>
  </si>
  <si>
    <t>Healthcare setting (hospital, also no evidence of AI-assistance in the intervention)</t>
  </si>
  <si>
    <t>Müssener, Bendtsen, Karlsson, White, McCambridge, Bendtsen</t>
  </si>
  <si>
    <t>Effectiveness of Short Message Service Text-Based Smoking Cessation Intervention Among University Students: A Randomized Clinical Trial</t>
  </si>
  <si>
    <t>321-328</t>
  </si>
  <si>
    <t>10.1001/jamainternmed.2015.8260</t>
  </si>
  <si>
    <t>Duplicate of #3783</t>
  </si>
  <si>
    <t>Müssener, Linderoth, Thomas, Bendtsen</t>
  </si>
  <si>
    <t>mHealth smoking cessation intervention among high school students: 3-month primary outcome findings from a randomized controlled trial</t>
  </si>
  <si>
    <t>e0229411-NA</t>
  </si>
  <si>
    <t>10.1371/journal.pone.0229411</t>
  </si>
  <si>
    <t>Myers, Strong, Chen, Linke</t>
  </si>
  <si>
    <t>Enhancing engagement in evidence-based tobacco cessation treatment for smokers with mental illness: A pilot randomized trial</t>
  </si>
  <si>
    <t>29-36</t>
  </si>
  <si>
    <t>10.1016/j.jsat.2019.12.012</t>
  </si>
  <si>
    <t>Nair, Greene, Marhefka, Kosyluk, Galea</t>
  </si>
  <si>
    <t>Development of a Conversational Agent for Individuals Ambivalent About Quitting Smoking: Protocol for a Proof-of-Concept Study</t>
  </si>
  <si>
    <t>e44041</t>
  </si>
  <si>
    <t>10.2196/44041</t>
  </si>
  <si>
    <t>Naughton, Prevost, Gilbert, Sutton</t>
  </si>
  <si>
    <t>Randomized controlled trial evaluation of a tailored leaflet and SMS text message self-help intervention for pregnant smokers (MiQuit)</t>
  </si>
  <si>
    <t>569-577</t>
  </si>
  <si>
    <t>10.1093/ntr/ntr254</t>
  </si>
  <si>
    <t>Duplicate of #4097</t>
  </si>
  <si>
    <t>Naughton, Hope, Siegele-Brown, Grant, Barton, Notley, Mascolo, Coleman, Shepstone, Sutton, Prevost, Crane, Greaves, High</t>
  </si>
  <si>
    <t>An Automated, Online Feasibility Randomized Controlled Trial of a Just-In-Time Adaptive Intervention for Smoking Cessation (Quit Sense)</t>
  </si>
  <si>
    <t>1319-1329</t>
  </si>
  <si>
    <t>10.1093/ntr/ntad032</t>
  </si>
  <si>
    <t>Naughton, Hope, Siegele-Brown, Grant, Notley, Colles, West, Mascolo, Coleman, Barton, Shepstone, Prevost, Sutton, Crane, Greaves, High</t>
  </si>
  <si>
    <t>A smoking cessation smartphone app that delivers real-time 'context aware' behavioural support: the Quit Sense feasibility RCT</t>
  </si>
  <si>
    <t>Public Health Res (Southampt)</t>
  </si>
  <si>
    <t>10.3310/KQYT5412</t>
  </si>
  <si>
    <t>Navarro Correal, Casellas Jorda, Borruel Sainz, Robles Alonso, Herrera de Guise, Ibarz Casas, Sanchez Garcia, Vila Morte, Fuentelsaz Gallego</t>
  </si>
  <si>
    <t>Effectiveness of a Telephone-Based Motivational Intervention for Smoking Cessation in Patients With Crohn Disease: A Randomized, Open-Label, Controlled Clinical Trial</t>
  </si>
  <si>
    <t>Gastroenterol Nurs</t>
  </si>
  <si>
    <t>418-425</t>
  </si>
  <si>
    <t>10.1097/SGA.0000000000000572</t>
  </si>
  <si>
    <t>Neil, Senecal, Ballini, Chang, Goshe, Flores, Ostroff, Park</t>
  </si>
  <si>
    <t>A Multimethod Evaluation of Tobacco Treatment Trial Recruitment Messages for Current Smokers Recently Diagnosed With Cancer: Pilot Factorial Randomized Controlled Trial</t>
  </si>
  <si>
    <t>e37526</t>
  </si>
  <si>
    <t>10.2196/37526</t>
  </si>
  <si>
    <t>Nelson, Chen, Battista, Pillitteri, Shiffman</t>
  </si>
  <si>
    <t>Randomized Trial to Compare Smoking Cessation Rates of Snus, With and Without Smokeless Tobacco Health-Related Information, and a Nicotine Lozenge</t>
  </si>
  <si>
    <t>10.1093/ntr/nty011</t>
  </si>
  <si>
    <t>Newton, Teesson, Vogl, Andrews</t>
  </si>
  <si>
    <t>Internet-based prevention for alcohol and cannabis use: final results of the Climate Schools course</t>
  </si>
  <si>
    <t>749-759</t>
  </si>
  <si>
    <t>10.1111/j.1360-0443.2009.02853.x</t>
  </si>
  <si>
    <t>Newton, Stapinski, Slade, Sunderland, Barrett, Champion, Chapman, Smout, Lawler, Mather, Debenham, Castellanos-Ryan, Conrod, Teesson</t>
  </si>
  <si>
    <t>The 7-Year Effectiveness of School-Based Alcohol Use Prevention From Adolescence to Early Adulthood: A Randomized Controlled Trial of Universal, Selective, and Combined Interventions</t>
  </si>
  <si>
    <t>Journal of the American Academy of Child and Adolescent Psychiatry</t>
  </si>
  <si>
    <t>520-532</t>
  </si>
  <si>
    <t>10.1016/j.jaac.2021.10.023</t>
  </si>
  <si>
    <t>Nguyen Thanh, Guignard, Lancrenon, Bertrand, Delva, Berlin, Pasquereau, Arwidson</t>
  </si>
  <si>
    <t>Effectiveness of a Fully Automated Internet-Based Smoking Cessation Program: A Randomized Controlled Trial (STAMP)</t>
  </si>
  <si>
    <t>163-172</t>
  </si>
  <si>
    <t>10.1093/ntr/nty016</t>
  </si>
  <si>
    <t>Nomura, Tanigawa, Muto, Oga, Fukushima, Kiyosue, Miyazaki, Hida, Satake</t>
  </si>
  <si>
    <t>Clinical Efficacy of Telemedicine Compared to Face-to-Face Clinic Visits for Smoking Cessation: Multicenter Open-Label Randomized Controlled Noninferiority Trial</t>
  </si>
  <si>
    <t>e13520</t>
  </si>
  <si>
    <t>10.2196/13520</t>
  </si>
  <si>
    <t>Duplicate of #4306</t>
  </si>
  <si>
    <t>O’Connor, Whelan, Bricker, McHugh</t>
  </si>
  <si>
    <t>Randomized Controlled Trial of a Smartphone Application as an Adjunct to Acceptance and Commitment Therapy for Smoking Cessation</t>
  </si>
  <si>
    <t>Behavior therapy</t>
  </si>
  <si>
    <t>162-177</t>
  </si>
  <si>
    <t>10.1016/j.beth.2019.06.003</t>
  </si>
  <si>
    <t>Duplicate of #3870</t>
  </si>
  <si>
    <t>O'Cleirigh, Zvolensky, Smits, Labbe, Coleman, Wilner, Stanton, Gonzalez, Garey, Regenauer, Rosenfield</t>
  </si>
  <si>
    <t>Integrated Treatment for Smoking Cessation, Anxiety, and Depressed Mood in People Living With HIV: A Randomized Controlled Trial</t>
  </si>
  <si>
    <t>261-268</t>
  </si>
  <si>
    <t>10.1097/QAI.0000000000001787</t>
  </si>
  <si>
    <t>Okuyemi, Goldade, Whembolua, Thomas, Eischen, Sewali, Guo, Connett, Grant, Ahluwalia, Resnicow, Owen, Gelberg, Des Jarlais</t>
  </si>
  <si>
    <t>Motivational interviewing to enhance nicotine patch treatment for smoking cessation among homeless smokers: a randomized controlled trial</t>
  </si>
  <si>
    <t>1136-1144</t>
  </si>
  <si>
    <t>10.1111/add.12140</t>
  </si>
  <si>
    <t>Olano-Espinosa, Avila-Tomas, Minue-Lorenzo, Matilla-Pardo, Serrano Serrano, Martinez-Suberviola, Gil-Conesa, Del Cura-Gonzalez, Dejal</t>
  </si>
  <si>
    <t>Effectiveness of a Conversational Chatbot (Dejal@bot) for the Adult Population to Quit Smoking: Pragmatic, Multicenter, Controlled, Randomized Clinical Trial in Primary Care</t>
  </si>
  <si>
    <t>e34273</t>
  </si>
  <si>
    <t>10.2196/34273</t>
  </si>
  <si>
    <t>Duplicate of #4298</t>
  </si>
  <si>
    <t>Omar</t>
  </si>
  <si>
    <t>Use of ChatGPT as an educational tool to support generating structured concept maps for tobacco cessation (Pilot study)</t>
  </si>
  <si>
    <t>J Dent Educ</t>
  </si>
  <si>
    <t>88 Suppl 3</t>
  </si>
  <si>
    <t>Suppl 3</t>
  </si>
  <si>
    <t>1982-1987</t>
  </si>
  <si>
    <t>10.1002/jdd.13430</t>
  </si>
  <si>
    <t>Oncioiu, Franchetti-Pardo, Virtanen, Faggiano, Galanti</t>
  </si>
  <si>
    <t>Beyond intention-to-treat: The effect of brief counseling for tobacco cessation in secondary analyses of a cluster randomized controlled trial in Swedish dental clinics</t>
  </si>
  <si>
    <t>Contemp Clin Trials Commun</t>
  </si>
  <si>
    <t>92-99</t>
  </si>
  <si>
    <t>10.1016/j.conctc.2017.01.005</t>
  </si>
  <si>
    <t>Oncken, Allen, Litt, Kenny, Lando, Allen, Dornelas</t>
  </si>
  <si>
    <t>Exercise for Smoking Cessation in Postmenopausal Women: A Randomized, Controlled Trial</t>
  </si>
  <si>
    <t>1587-1595</t>
  </si>
  <si>
    <t>10.1093/ntr/ntz176</t>
  </si>
  <si>
    <t>Ondersma, Svikis, Lam, Connors-Burge, Ledgerwood, Hopper</t>
  </si>
  <si>
    <t>A Randomized Trial of Computer-Delivered Brief Intervention and Low-Intensity Contingency Management for Smoking During Pregnancy</t>
  </si>
  <si>
    <t>351-360</t>
  </si>
  <si>
    <t>10.1093/ntr/ntr221</t>
  </si>
  <si>
    <t>Duplicate of #4073</t>
  </si>
  <si>
    <t>Orr, Burduli, Hirchak, Dotson, Young, Nelson, Lennstrom, Slaney, Bush, Gillaspy, Roll, Buchwald, McPherson</t>
  </si>
  <si>
    <t>Culturally-tailored text-messaging intervention for smoking cessation in rural American Indian communities: Rationale, design, and methods</t>
  </si>
  <si>
    <t>100363-100363</t>
  </si>
  <si>
    <t>10.1016/j.conctc.2019.100363</t>
  </si>
  <si>
    <t>Orr, Burduli, Hirchak, Walsh Dotson, Young, Nelson, Lennstrom, Slaney, Bush, Gillaspy, Roll, Buchwald, McPherson</t>
  </si>
  <si>
    <t>Duplicate of #3636</t>
  </si>
  <si>
    <t>Örsal, Ergün</t>
  </si>
  <si>
    <t>The Effect of Peer Education on Decision-Making, Smoking-Promoting Factors, Self-Efficacy, Addiction, and Behavior Change in the Process of Quitting Smoking of Young People</t>
  </si>
  <si>
    <t>Risk management and healthcare policy</t>
  </si>
  <si>
    <t>925-945</t>
  </si>
  <si>
    <t>10.2147/rmhp.s280393</t>
  </si>
  <si>
    <t>Duplicate of #3925</t>
  </si>
  <si>
    <t>Ortega, Castella, Martin-Cantera, Ballve, Diaz, Saez, Lozano, Rofes, Morera, Barcelo, Cabezas, Pascual, Perez-Ortuno, Salto, Valverde, Jane, Group</t>
  </si>
  <si>
    <t>Passive smoking in babies: the BIBE study (Brief Intervention in babies. Effectiveness)</t>
  </si>
  <si>
    <t>10.1186/1471-2458-10-772</t>
  </si>
  <si>
    <t>Otto, Pachas, Cather, Hoeppner, Moshier, Hearon, Ward, Laffer, Smits, Evins</t>
  </si>
  <si>
    <t>A placebo-controlled randomized trial of D-cycloserine augmentation of cue exposure therapy for smoking cessation</t>
  </si>
  <si>
    <t>Cognitive behaviour therapy</t>
  </si>
  <si>
    <t>65-76</t>
  </si>
  <si>
    <t>10.1080/16506073.2018.1476908</t>
  </si>
  <si>
    <t>Paek, Lee, Kim, Lee, Yim, Kim, Kim, Jeung</t>
  </si>
  <si>
    <t>Effect on smoking quit rate of telling smokers their health risk appraisal in terms of health age: a randomized control trial</t>
  </si>
  <si>
    <t>4963-4968</t>
  </si>
  <si>
    <t>10.7314/apjcp.2014.15.12.4963</t>
  </si>
  <si>
    <t>Pallejà-Millán, Rey-Reñones, Uriarte, Granado-Font, Basora, Flores-Mateo, Duch</t>
  </si>
  <si>
    <t>Evaluation of the Tobbstop Mobile App for Smoking Cessation: Cluster Randomized Controlled Clinical Trial</t>
  </si>
  <si>
    <t>e15951-NA</t>
  </si>
  <si>
    <t>10.2196/15951</t>
  </si>
  <si>
    <t>Duplicate of #3706</t>
  </si>
  <si>
    <t>Palmer, Tomko, Squeglia, Gray, Carpenter, Smith, Dahne, Toll, McClure</t>
  </si>
  <si>
    <t>A pilot feasibility study of a behavioral intervention for nicotine vaping cessation among young adults delivered via telehealth</t>
  </si>
  <si>
    <t>109311-109311</t>
  </si>
  <si>
    <t>10.1016/j.drugalcdep.2022.109311</t>
  </si>
  <si>
    <t>Duplicate of #3996</t>
  </si>
  <si>
    <t>Palmer, Carpenter, Rojewski, Haire, Baker, Toll</t>
  </si>
  <si>
    <t>Nicotine replacement therapy for vaping cessation among mono and dual users: A mixed methods preliminary study</t>
  </si>
  <si>
    <t>107579-107579</t>
  </si>
  <si>
    <t>10.1016/j.addbeh.2022.107579</t>
  </si>
  <si>
    <t>Pardavila-Belio, Garcia-Vivar, Pimenta, Canga-Armayor, Pueyo-Garrigues, Canga-Armayor</t>
  </si>
  <si>
    <t>Intervention study for smoking cessation in Spanish college students: pragmatic randomized controlled trial</t>
  </si>
  <si>
    <t>1676-1683</t>
  </si>
  <si>
    <t>10.1111/add.13009</t>
  </si>
  <si>
    <t>Duplicate of #4009</t>
  </si>
  <si>
    <t>Parisod, Pakarinen, Axelin, Löyttyniemi, Smed, Salanterä</t>
  </si>
  <si>
    <t>Feasibility of mobile health game “Fume” in supporting tobacco-related health literacy among early adolescents: A three-armed cluster randomized design</t>
  </si>
  <si>
    <t>International journal of medical informatics</t>
  </si>
  <si>
    <t>26-37</t>
  </si>
  <si>
    <t>10.1016/j.ijmedinf.2018.02.013</t>
  </si>
  <si>
    <t>Park, Choi, Duffy</t>
  </si>
  <si>
    <t>The Effect of Re-randomization in a Smoking Cessation Trial</t>
  </si>
  <si>
    <t>Am J Health Behav</t>
  </si>
  <si>
    <t>667-674</t>
  </si>
  <si>
    <t>10.5993/AJHB.40.5.14</t>
  </si>
  <si>
    <t>Patten, Fadahunsi, Hanza, Smith, Decker, Boyer, Ellsworth, Brockman, Hughes, Bronars, Offord</t>
  </si>
  <si>
    <t>Tobacco cessation treatment for Alaska native adolescents: group randomized pilot trial</t>
  </si>
  <si>
    <t>836-845</t>
  </si>
  <si>
    <t>10.1093/ntr/ntu004</t>
  </si>
  <si>
    <t>Patten, Bronars, Vickers Douglas, Ussher, Levine, Tye, Hughes, Brockman, Decker, DeJesus, Williams, Olson, Clark, Dieterich</t>
  </si>
  <si>
    <t>Supervised, Vigorous Intensity Exercise Intervention for Depressed Female Smokers: A Pilot Study</t>
  </si>
  <si>
    <t>77-86</t>
  </si>
  <si>
    <t>10.1093/ntr/ntw208</t>
  </si>
  <si>
    <t>Patten, Koller, Flanagan, Hiratsuka, Hughes, Wolfe, Decker, Fruth, Brockman, Korpela, Gamez, Bronars, Murphy, Hatsukami, Benowitz, Thomas</t>
  </si>
  <si>
    <t>Biomarker feedback intervention for smoking cessation among Alaska Native pregnant women: Randomized pilot study</t>
  </si>
  <si>
    <t>528-535</t>
  </si>
  <si>
    <t>10.1016/j.pec.2018.10.009</t>
  </si>
  <si>
    <t>Duplicate of #3629</t>
  </si>
  <si>
    <t>Patten, Lando, Desnoyers, Bock, Alexie, Decker, Hughes, Resnicow, Burhansstipanov, Boyer, Klejka</t>
  </si>
  <si>
    <t>Healthy Pregnancies Project: Cluster Randomized Controlled Trial of a Community Intervention to Reduce Tobacco Use among Alaska Native Women</t>
  </si>
  <si>
    <t>Int J Environ Res Public Health</t>
  </si>
  <si>
    <t>10.3390/ijerph17249302</t>
  </si>
  <si>
    <t>Patten, Koller, Sinicrope, Prochaska, Young, Resnicow, Decker, Hughes, Merritt, McConnell, Huang, Thomas</t>
  </si>
  <si>
    <t>Facebook Intervention to Connect Alaska Native People With Resources and Support to Quit Smoking: CAN Quit Pilot Randomized Controlled Trial</t>
  </si>
  <si>
    <t>803-813</t>
  </si>
  <si>
    <t>10.1093/ntr/ntac221</t>
  </si>
  <si>
    <t>Duplicate of #3609</t>
  </si>
  <si>
    <t>Paz Castro, Haug, Kowatsch, Filler, Schaub</t>
  </si>
  <si>
    <t>Moderators of outcome in a technology-based intervention to prevent and reduce problem drinking among adolescents</t>
  </si>
  <si>
    <t>64-71</t>
  </si>
  <si>
    <t>10.1016/j.addbeh.2017.03.013</t>
  </si>
  <si>
    <t>Pbert, Druker, Crawford, Frisard, Trivedi, Osganian, Brewer</t>
  </si>
  <si>
    <t>Feasibility of a Smartphone App with Mindfulness Training for Adolescent Smoking Cessation: Craving to Quit (C2Q)-Teen</t>
  </si>
  <si>
    <t>Mindfulness</t>
  </si>
  <si>
    <t>720-733</t>
  </si>
  <si>
    <t>10.1007/s12671-019-01273-w</t>
  </si>
  <si>
    <t>Duplicate of #3963</t>
  </si>
  <si>
    <t>Pechmann, Delucchi, Lakon, Prochaska</t>
  </si>
  <si>
    <t>Randomised controlled trial evaluation of Tweet2Quit: a social network quit-smoking intervention</t>
  </si>
  <si>
    <t>188-194</t>
  </si>
  <si>
    <t>10.1136/tobaccocontrol-2015-052768</t>
  </si>
  <si>
    <t>Duplicate of #3747</t>
  </si>
  <si>
    <t>Peckham, Arundel, Bailey, Brownings, Fairhurst, Heron, Li, Parrott, Gilbody</t>
  </si>
  <si>
    <t>Smoking Cessation Intervention for Severe Mental Ill Health Trial (SCIMITAR+): study protocol for a randomised controlled trial</t>
  </si>
  <si>
    <t>44-44</t>
  </si>
  <si>
    <t>10.1186/s13063-017-1789-7</t>
  </si>
  <si>
    <t>Healthcare setting (GP involved, also no evidence of AI-assistance in the intervention)</t>
  </si>
  <si>
    <t>Peiris, Wright, Rogers, Redfern, Chow, Thomas</t>
  </si>
  <si>
    <t>A smartphone app to assist smoking cessation among aboriginal australians: Findings from a pilot randomized controlled trial</t>
  </si>
  <si>
    <t>10.2196/12745</t>
  </si>
  <si>
    <t>Peng, Schoech</t>
  </si>
  <si>
    <t>Evaluation of a Web-Phone Intervention System in Changing Smoking Behavior—A Randomized Controlled Trial</t>
  </si>
  <si>
    <t>Journal of Technology in Human Services</t>
  </si>
  <si>
    <t>248-268</t>
  </si>
  <si>
    <t>10.1080/15228835.2013.814788</t>
  </si>
  <si>
    <t>Pericot-Valverde, Secades-Villa, Gutiérrez-Maldonado</t>
  </si>
  <si>
    <t>A randomized clinical trial of cue exposure treatment through virtual reality for smoking cessation</t>
  </si>
  <si>
    <t>26-32</t>
  </si>
  <si>
    <t>10.1016/j.jsat.2018.10.003</t>
  </si>
  <si>
    <t>Perisse, Dao, Butty, Derkenne, Charton, Fabre, Grosset-Janin, Lutringer, Chanet, Diop, Attia, Coudert, Courson, Maillot, Augen, Bagary, Sahuguet, Remond, Paleiron, Bylicki</t>
  </si>
  <si>
    <t>Long-Term Consequences of Spirometry During Military Routine Medical Examinations on Smoking Cessation Compared to Minimal Advice</t>
  </si>
  <si>
    <t>Mil Med</t>
  </si>
  <si>
    <t>2016-2022</t>
  </si>
  <si>
    <t>10.1093/milmed/usad473</t>
  </si>
  <si>
    <t>Perski, Crane, Beard, Brown</t>
  </si>
  <si>
    <t>Does the addition of a supportive chatbot promote user engagement with a smoking cessation app? An experimental study</t>
  </si>
  <si>
    <t>10.1177/2055207619880676</t>
  </si>
  <si>
    <t>Duplicate of #3899</t>
  </si>
  <si>
    <t>2055207619880676-2055207619880676</t>
  </si>
  <si>
    <t>Peters, Grant, Rodgers, Manjourides, Okechukwu, Dennerlein</t>
  </si>
  <si>
    <t>A Cluster Randomized Controlled Trial of a Total Worker Health® Intervention on Commercial Construction Sites</t>
  </si>
  <si>
    <t>2354-NA</t>
  </si>
  <si>
    <t>10.3390/ijerph15112354</t>
  </si>
  <si>
    <t>Pietsch, Arnaud, Lochbuhler, Rossa, Kraus, Gomes de Matos, Grahlher, Thomasius, Hanewinkel, Morgenstern</t>
  </si>
  <si>
    <t>Effects of an App-Based Intervention Program to Reduce Substance Use, Gambling, and Digital Media Use in Adolescents and Young Adults: A Multicenter, Cluster-Randomized Controlled Trial in Vocational Schools in Germany</t>
  </si>
  <si>
    <t>1970-1970</t>
  </si>
  <si>
    <t>10.3390/ijerph20031970</t>
  </si>
  <si>
    <t>Pischke, Helmer, Pohlabeln, Muellmann, Schneider, Reintjes, Schmidt-Pokrzywniak, Girbig, Krämer, Icks, Walter, Zeeb</t>
  </si>
  <si>
    <t>Effects of a Brief Web-Based "Social Norms"-Intervention on Alcohol, Tobacco and Cannabis Use Among German University Students: Results of a Cluster-Controlled Trial Conducted at Eight Universities</t>
  </si>
  <si>
    <t>Frontiers in public health</t>
  </si>
  <si>
    <t>659875-659875</t>
  </si>
  <si>
    <t>10.3389/fpubh.2021.659875</t>
  </si>
  <si>
    <t>Pita-Fernandez, Seijo-Bestilleiro, Pertega-Diaz, Alonso-Hernandez, Fernandez-Rivera, Cao-Lopez, Seoane-Pillado, Lopez-Calvino, Gonzalez-Martin, Valdes-Canedo</t>
  </si>
  <si>
    <t>A randomized clinical trial to determine the effectiveness of CO-oximetry and anti-smoking brief advice in a cohort of kidney transplant patients who smoke: study protocol for a randomized controlled trial</t>
  </si>
  <si>
    <t>10.1186/s13063-016-1311-7</t>
  </si>
  <si>
    <t>Ploderer, Smith, Pearce, Borland</t>
  </si>
  <si>
    <t>A mobile app offering distractions and tips to cope with cigarette craving: a qualitative study</t>
  </si>
  <si>
    <t>e23</t>
  </si>
  <si>
    <t>10.2196/mhealth.3209</t>
  </si>
  <si>
    <t>Duplicate of #5910</t>
  </si>
  <si>
    <t>Pollak, Lyna, Bilheimer, Gordon, Peterson, Gao, Swamy, Denman, Gonzalez, Rocha, Fish</t>
  </si>
  <si>
    <t>Efficacy of a Couple-Based Randomized Controlled Trial to Help Latino Fathers Quit Smoking during Pregnancy and Postpartum: The Parejas Trial</t>
  </si>
  <si>
    <t>Cancer epidemiology, biomarkers &amp; prevention : a publication of the American Association for Cancer Research, cosponsored by the American Society of Preventive Oncology</t>
  </si>
  <si>
    <t>379-385</t>
  </si>
  <si>
    <t>10.1158/1055-9965.epi-14-0841</t>
  </si>
  <si>
    <t>Pollak, Lyna, Gao, Noonan, Hernandez, Subudhi, Swamy, Fish</t>
  </si>
  <si>
    <t>Efficacy of a Texting Program to Promote Cessation Among Pregnant Smokers: A Randomized Control Trial</t>
  </si>
  <si>
    <t>1187-1194</t>
  </si>
  <si>
    <t>10.1093/ntr/ntz174</t>
  </si>
  <si>
    <t>Duplicate of #4081</t>
  </si>
  <si>
    <t>Prapavessis, De Jesus, Fitzgeorge, Faulkner, Maddison, Batten</t>
  </si>
  <si>
    <t>Exercise to Enhance Smoking Cessation: the Getting Physical on Cigarette Randomized Control Trial</t>
  </si>
  <si>
    <t>358-369</t>
  </si>
  <si>
    <t>10.1007/s12160-015-9761-9</t>
  </si>
  <si>
    <t>Prell, Hebert-Losier, Filion, Reynier, Eisenberg</t>
  </si>
  <si>
    <t>Evaluating the impact of varying expired carbon monoxide thresholds on smoking relapse identification: insights from the E3 trial on e-cigarette efficacy for smoking cessation</t>
  </si>
  <si>
    <t>e071099</t>
  </si>
  <si>
    <t>10.1136/bmjopen-2022-071099</t>
  </si>
  <si>
    <t>Preloading</t>
  </si>
  <si>
    <t>Effects on abstinence of nicotine patch treatment before quitting smoking: parallel, two arm, pragmatic randomised trial</t>
  </si>
  <si>
    <t>k2164</t>
  </si>
  <si>
    <t>10.1136/bmj.k2164</t>
  </si>
  <si>
    <t>Prenger, Pieterse, Braakman-Jansen, Feenstra, Smit, Hoving, de Vries, van Ommeren, Evers, van der Palen</t>
  </si>
  <si>
    <t>Dealing With Missing Behavioral Endpoints in Health Promotion Research by Modeling Cognitive Parameters in Cost-Effectiveness Analyses of Behavioral Interventions: A Validation Study</t>
  </si>
  <si>
    <t>Health Econ</t>
  </si>
  <si>
    <t>24-39</t>
  </si>
  <si>
    <t>10.1002/hec.3119</t>
  </si>
  <si>
    <t>Expert system, related to #5952</t>
  </si>
  <si>
    <t>Prochaska, Fromont, Ramo, Young-Wolff, Delucchi, Brown, Hall</t>
  </si>
  <si>
    <t>Gender Differences in a Randomized Controlled Trial Treating Tobacco Use Among Adolescents and Young Adults With Mental Health Concerns</t>
  </si>
  <si>
    <t>479-485</t>
  </si>
  <si>
    <t>10.1093/ntr/ntu205</t>
  </si>
  <si>
    <t>Prochaska, Brown-Johnson, Baiocchi, Lazaro, Chieng, Stinson, Anzai</t>
  </si>
  <si>
    <t>Treating tobacco dependence to aid re-employment among job-seekers: A randomized controlled trial</t>
  </si>
  <si>
    <t>106259-106259</t>
  </si>
  <si>
    <t>10.1016/j.ypmed.2020.106259</t>
  </si>
  <si>
    <t>Prokhorov, Calabro, Arya, Russell, Czerniak, Botello, Chen, Yuan, Pérez, Vidrine, Perry, Khalil</t>
  </si>
  <si>
    <t>Mobile Text Messaging for Tobacco Risk Communication Among Young Adult Community College Students: Randomized Trial of Project Debunk</t>
  </si>
  <si>
    <t>e25618-NA</t>
  </si>
  <si>
    <t>10.2196/25618</t>
  </si>
  <si>
    <t>Rajaee, Holder, Indes, Muhs, Sarac, Sumpio, Toll, Ochoa Chaar</t>
  </si>
  <si>
    <t>A Pilot Study of a Standardized Smoking Cessation Intervention for Patients with Vascular Disease</t>
  </si>
  <si>
    <t>Ann Vasc Surg</t>
  </si>
  <si>
    <t>91-99 e93</t>
  </si>
  <si>
    <t>10.1016/j.avsg.2019.06.017</t>
  </si>
  <si>
    <t>Ramallo-Fariña, Rivero-Santana, García-Pérez, García-Bello, Wägner, Gonzalez-Pacheco, Rodríguez-Rodríguez, Kaiser-Girardot, Monzón-Monzón, Guerra-Marrero, Daranas-Aguilar, Roldán-Ruano, Carmona, Serrano-Aguilar, Na</t>
  </si>
  <si>
    <t>Patient-reported outcome measures for knowledge transfer and behaviour modification interventions in type 2 diabetes-the INDICA study: a multiarm cluster randomised controlled trial</t>
  </si>
  <si>
    <t>e050804-e050804</t>
  </si>
  <si>
    <t>10.1136/bmjopen-2021-050804</t>
  </si>
  <si>
    <t>Ramirez, Badii, Mohn, Northrup, Smoot, Doran, Brouwer, Myers, Godino, Liu, Ghobrial-Sedky, Strong</t>
  </si>
  <si>
    <t>Assessing the effects of Enhanced Multicomponent Proactive Navigator-Assisted Cessation of Tobacco Use within a federally qualified health center (EMPACT-Us): a protocol study</t>
  </si>
  <si>
    <t>10.1186/s12889-024-20997-6</t>
  </si>
  <si>
    <t>Ramo, Thrul, Chavez, Delucchi, Prochaska</t>
  </si>
  <si>
    <t>Feasibility and Quit Rates of the Tobacco Status Project: A Facebook Smoking Cessation Intervention for Young Adults</t>
  </si>
  <si>
    <t>5209-NA</t>
  </si>
  <si>
    <t>10.2196/jmir.5209</t>
  </si>
  <si>
    <t>e291</t>
  </si>
  <si>
    <t>Duplicate of #3750</t>
  </si>
  <si>
    <t>Ramo, Thrul, Delucchi, Hall, Ling, Belohlavek, Prochaska</t>
  </si>
  <si>
    <t>A randomized controlled evaluation of the tobacco status project, a Facebook intervention for young adults</t>
  </si>
  <si>
    <t>1683-1695</t>
  </si>
  <si>
    <t>10.1111/add.14245</t>
  </si>
  <si>
    <t>Ramon, Nerin, Comino, Pinet, Abella, Carreras, Banque, Baena, Morchon, Jimenez-Muro, Marqueta, Vilarasau, Bullon, Masuet-Aumatell</t>
  </si>
  <si>
    <t>A multicentre randomized trial of combined individual and telephone counselling for smoking cessation</t>
  </si>
  <si>
    <t>183-188</t>
  </si>
  <si>
    <t>10.1016/j.ypmed.2013.05.014</t>
  </si>
  <si>
    <t>Rash, Petry, Alessi</t>
  </si>
  <si>
    <t>A randomized trial of contingency management for smoking cessation in the homeless</t>
  </si>
  <si>
    <t>10.1037/adb0000350</t>
  </si>
  <si>
    <t>Psychol Addict Behav</t>
  </si>
  <si>
    <t>Duplicate of #3936</t>
  </si>
  <si>
    <t>Ratschen, Thorley, Jones, Opazo Breton, Cook, McNeill, Britton, Coleman, Lewis</t>
  </si>
  <si>
    <t>A randomised controlled trial of a complex intervention to reduce children's exposure to secondhand smoke in the home</t>
  </si>
  <si>
    <t>155-162</t>
  </si>
  <si>
    <t>10.1136/tobaccocontrol-2016-053279</t>
  </si>
  <si>
    <t>Reid, Malcolm, Wooding, Geertsma, Aitken, Arbeau, Blanchard, Gagnier, Gupta, Mullen, Oh, Papadakis, Tulloch, LeBlanc, Wells, Pipe</t>
  </si>
  <si>
    <t>Prospective, Cluster-Randomized Trial to Implement the Ottawa Model for Smoking Cessation in Diabetes Education Programs in Ontario, Canada</t>
  </si>
  <si>
    <t>Diabetes Care</t>
  </si>
  <si>
    <t>406-412</t>
  </si>
  <si>
    <t>10.2337/dc17-1809</t>
  </si>
  <si>
    <t>Reinwand, Schulz, Crutzen, Kremers, de Vries</t>
  </si>
  <si>
    <t>Who Follows eHealth Interventions as Recommended? A Study of Participants' Personal Characteristics From the Experimental Arm of a Randomized Controlled Trial</t>
  </si>
  <si>
    <t>e115</t>
  </si>
  <si>
    <t>10.2196/jmir.3932</t>
  </si>
  <si>
    <t>Expert system. Related to #5927</t>
  </si>
  <si>
    <t>Reinwand, Crutzen, Elfeddali, Schneider, Schulz, Smit, Stanczyk, Tange, Voncken-Brewster, Walthouwer, Hoving, de Vries</t>
  </si>
  <si>
    <t>Impact of Educational Level on Study Attrition and Evaluation of Web-Based Computer-Tailored Interventions: Results From Seven Randomized Controlled Trials</t>
  </si>
  <si>
    <t>e228</t>
  </si>
  <si>
    <t>10.2196/jmir.4941</t>
  </si>
  <si>
    <t>Reitzel, McClure, Cofta-Woerpel, Mazas, Cao, Cinciripini, Vidrine, Li, Wetter</t>
  </si>
  <si>
    <t>The efficacy of computer-delivered treatment for smoking cessation</t>
  </si>
  <si>
    <t>Cancer Epidemiol Biomarkers Prev</t>
  </si>
  <si>
    <t>1555-1557</t>
  </si>
  <si>
    <t>10.1158/1055-9965.EPI-11-0390</t>
  </si>
  <si>
    <t>The Efficacy of Computer-Delivered Treatment for Smoking Cessation</t>
  </si>
  <si>
    <t>10.1158/1055-9965.epi-11-0390</t>
  </si>
  <si>
    <t>Duplicate of #3729</t>
  </si>
  <si>
    <t>Rettig, Fakhry, Hales, Kisuule, Quon, Kiess, Yin, Zhang, Blackford, Drummond, Gourin, Koch, Eisele, D'Souza</t>
  </si>
  <si>
    <t>Pilot randomized controlled trial of a comprehensive smoking cessation intervention for patients with upper aerodigestive cancer undergoing radiotherapy</t>
  </si>
  <si>
    <t>Head &amp; neck</t>
  </si>
  <si>
    <t>1534-1547</t>
  </si>
  <si>
    <t>10.1002/hed.25148</t>
  </si>
  <si>
    <t>Duplicate of #4029</t>
  </si>
  <si>
    <t>Rigotti, Kelley, Regan, Inman, Kalkhoran, Flaster, Chaguturu</t>
  </si>
  <si>
    <t>Enhancing employer coverage of smoking cessation treatment: A randomized trial of the Partners in Helping You Quit (PiHQ) program</t>
  </si>
  <si>
    <t>106216-106216</t>
  </si>
  <si>
    <t>10.1016/j.ypmed.2020.106216</t>
  </si>
  <si>
    <t>Rigotti</t>
  </si>
  <si>
    <t>Randomized Trials of e-Cigarettes for Smoking Cessation</t>
  </si>
  <si>
    <t>1835-1837</t>
  </si>
  <si>
    <t>10.1001/jama.2020.18967</t>
  </si>
  <si>
    <t>Roberts, Gant, Sollers, Bullen, Jiang, Maddison</t>
  </si>
  <si>
    <t>Effects of exercise on the desire to smoke and physiological responses to temporary smoking abstinence: a crossover trial</t>
  </si>
  <si>
    <t>Psychopharmacology</t>
  </si>
  <si>
    <t>1071-1081</t>
  </si>
  <si>
    <t>10.1007/s00213-014-3742-8</t>
  </si>
  <si>
    <t>Robinson, Cui, Linares Abrego, Engelmann, Prokhorov, Vidrine, Shete, Cinciripini</t>
  </si>
  <si>
    <t>Sustained reduction of attentional bias to smoking cues by smartphone-delivered attentional bias modification training for smokers</t>
  </si>
  <si>
    <t>906-919</t>
  </si>
  <si>
    <t>10.1037/adb0000805</t>
  </si>
  <si>
    <t>Roelsgaard, Thomsen, Ostergaard, Christensen, Hetland, Jacobsen, Andersen, Tonnesen, Rollefstad, Semb, Esbensen</t>
  </si>
  <si>
    <t>The effect of an intensive smoking cessation intervention on disease activity in patients with rheumatoid arthritis: study protocol for a randomised controlled trial</t>
  </si>
  <si>
    <t>10.1186/s13063-017-2309-5</t>
  </si>
  <si>
    <t>Ruscio, Muench, Brede, Waters</t>
  </si>
  <si>
    <t>Effect of Brief Mindfulness Practice on Self-Reported Affect, Craving, and Smoking: A Pilot Randomized Controlled Trial Using Ecological Momentary Assessment</t>
  </si>
  <si>
    <t>64-73</t>
  </si>
  <si>
    <t>10.1093/ntr/ntv074</t>
  </si>
  <si>
    <t>Ruther, Kiss, Eberhardt, Linhardt, Kroger, Pogarell</t>
  </si>
  <si>
    <t>Evaluation of the cognitive behavioral smoking reduction program "Smoke_less": a randomized controlled trial</t>
  </si>
  <si>
    <t>Eur Arch Psychiatry Clin Neurosci</t>
  </si>
  <si>
    <t>269-277</t>
  </si>
  <si>
    <t>10.1007/s00406-017-0818-6</t>
  </si>
  <si>
    <t>Sadasivam, Allison, Ray, Ford, Houston</t>
  </si>
  <si>
    <t>AMIA - Using a resource effect study pre-pilot to inform a large randomized trial: the Decide2Quit.Org Web-assisted tobacco intervention</t>
  </si>
  <si>
    <t>AMIA ... Annual Symposium proceedings. AMIA Symposium</t>
  </si>
  <si>
    <t>789-798</t>
  </si>
  <si>
    <t>https://pmc.ncbi.nlm.nih.gov/articles/PMC3540477/</t>
  </si>
  <si>
    <t>Sadasivam, Kinney, Delaughter, Rao, Williams, Coley, Ray, Gilbert, Allison, Ford, Houston, National Dental, Group</t>
  </si>
  <si>
    <t>Who participates in Web-assisted tobacco interventions? The QUIT-PRIMO and National Dental Practice-Based Research Network Hi-Quit studies</t>
  </si>
  <si>
    <t>e77</t>
  </si>
  <si>
    <t>10.2196/jmir.2385</t>
  </si>
  <si>
    <t>Saeed, Sivapalan, Eklof, Ulrik, Pisinger, Lapperre, Tonnesen, Hoyer, Janner, Karlsson, Bech, Marsa, Godtfredsen, Brondum, Munk, Raaschou, Browatzski, Lutken, Jensen</t>
  </si>
  <si>
    <t>TOB-STOP-COP (TOBacco STOP in COPd trial): study protocol-a randomized open-label, superiority, multicenter, two-arm intervention study of the effect of "high-intensity" vs. "low-intensity" smoking cessation intervention in active smokers with chronic obstructive pulmonary disease</t>
  </si>
  <si>
    <t>10.1186/s13063-020-04653-z</t>
  </si>
  <si>
    <t>Sahr, Kelsh, Blower, Sohn</t>
  </si>
  <si>
    <t>Pilot Study of Electronic Nicotine Delivery Systems (ENDS) Cessation Methods</t>
  </si>
  <si>
    <t>Pharmacy (Basel, Switzerland)</t>
  </si>
  <si>
    <t>21-NA</t>
  </si>
  <si>
    <t>10.3390/pharmacy9010021</t>
  </si>
  <si>
    <t>Santiago-Torres, Mull, Sullivan, Ferketich, Bricker</t>
  </si>
  <si>
    <t>Efficacy of an acceptance and commitment therapy-based smartphone application for helping rural populations quit smoking: Results from the iCanQuit randomized trial</t>
  </si>
  <si>
    <t>107008-107008</t>
  </si>
  <si>
    <t>10.1016/j.ypmed.2022.107008</t>
  </si>
  <si>
    <t>Duplicate of #4105</t>
  </si>
  <si>
    <t>Santiago-Torres, Mull, Sullivan, Rigotti, Bricker</t>
  </si>
  <si>
    <t>Acceptance and Commitment Therapy-Based Smartphone Applications for Cessation of Tobacco Use among Adults with High Nicotine Dependence: Results from the iCanQuit Randomized Trial</t>
  </si>
  <si>
    <t>354-364</t>
  </si>
  <si>
    <t>10.1080/10826084.2022.2161317</t>
  </si>
  <si>
    <t>Santiago-Torres, Mull, Sullivan, Bricker</t>
  </si>
  <si>
    <t>Relative Efficacy of an Acceptance and Commitment Therapy-Based Smartphone App with a Standard US Clinical Practice Guidelines-Based App for Smoking Cessation in Dual Users of Combustible and Electronic Cigarettes: Secondary Findings from a Randomized Trial</t>
  </si>
  <si>
    <t>591-600</t>
  </si>
  <si>
    <t>10.1080/10826084.2023.2293732</t>
  </si>
  <si>
    <t>Sawant, Hospital, Wagner</t>
  </si>
  <si>
    <t>Motivational interviewing with at risk American Indian teens: Results from a randomized clinical trial</t>
  </si>
  <si>
    <t>266A</t>
  </si>
  <si>
    <t>10.1111/acer.13085</t>
  </si>
  <si>
    <t>Scerbo, Faulkner, Taylor, Thomas</t>
  </si>
  <si>
    <t>Effects of exercise on cravings to smoke: The role of exercise intensity and cortisol</t>
  </si>
  <si>
    <t>Journal of sports sciences</t>
  </si>
  <si>
    <t>10.1080/02640410903390089</t>
  </si>
  <si>
    <t>Schnall, Liu, Alvarez, Porras, Ganzhorn, Boerner, Huang, Trujillo, Cioe</t>
  </si>
  <si>
    <t>A Smoking Cessation Mobile App for Persons Living With HIV: Preliminary Efficacy and Feasibility Study</t>
  </si>
  <si>
    <t>e28626-e28626</t>
  </si>
  <si>
    <t>10.2196/28626</t>
  </si>
  <si>
    <t>Schnall, Huang, Brin, Cioe, Liu, Das, Fontalvo, Xu</t>
  </si>
  <si>
    <t>Feasibility and Acceptability of the Sense2Quit App for Improving Smoking Cessation in PWH</t>
  </si>
  <si>
    <t>AIDS Behav</t>
  </si>
  <si>
    <t>1920-1929</t>
  </si>
  <si>
    <t>10.1007/s10461-025-04659-1</t>
  </si>
  <si>
    <t>Schneider, De Jesus, Prapavessis</t>
  </si>
  <si>
    <t>The Effect of Acute Exercise on Smoking Topography: No Evidence for Cutting Down One Puff at a Time</t>
  </si>
  <si>
    <t>Journal of Smoking Cessation</t>
  </si>
  <si>
    <t>146-153</t>
  </si>
  <si>
    <t>10.1017/jsc.2014.2</t>
  </si>
  <si>
    <t>Scholten, Luijten, Granic</t>
  </si>
  <si>
    <t>A randomized controlled trial to test the effectiveness of a peer-based social mobile game intervention to reduce smoking in youth</t>
  </si>
  <si>
    <t>Development and psychopathology</t>
  </si>
  <si>
    <t>1923-1943</t>
  </si>
  <si>
    <t>10.1017/s0954579419001378</t>
  </si>
  <si>
    <t>Duplicate of #3934</t>
  </si>
  <si>
    <t>Schulz, Schneider, de Vries, van Osch, van Nierop, Kremers</t>
  </si>
  <si>
    <t>Program completion of a web-based tailored lifestyle intervention for adults: differences between a sequential and a simultaneous approach</t>
  </si>
  <si>
    <t>e26</t>
  </si>
  <si>
    <t>10.2196/jmir.1968</t>
  </si>
  <si>
    <t>Schulz, Kremers, Vandelanotte, van Adrichem, Schneider, Candel, de Vries</t>
  </si>
  <si>
    <t>Effects of a web-based tailored multiple-lifestyle intervention for adults: a two-year randomized controlled trial comparing sequential and simultaneous delivery modes</t>
  </si>
  <si>
    <t>10.2196/jmir.3094</t>
  </si>
  <si>
    <t>Schulz, Smit, Stanczyk, Kremers, de Vries, Evers</t>
  </si>
  <si>
    <t>Economic evaluation of a web-based tailored lifestyle intervention for adults: findings regarding cost-effectiveness and cost-utility from a randomized controlled trial</t>
  </si>
  <si>
    <t>e91</t>
  </si>
  <si>
    <t>10.2196/jmir.3159</t>
  </si>
  <si>
    <t>Schulz, Kremers, De Vries</t>
  </si>
  <si>
    <t>Tailored eHealth Lifestyle Promotion: Which Behavioral Modules Do Users Prefer?</t>
  </si>
  <si>
    <t>663-672</t>
  </si>
  <si>
    <t>10.1080/10810730.2015.1012243</t>
  </si>
  <si>
    <t>Schwaninger, Berli, Scholz, Lüscher</t>
  </si>
  <si>
    <t>Effectiveness of a Dyadic Buddy App for Smoking Cessation: Randomized Controlled Trial</t>
  </si>
  <si>
    <t>e27162-NA</t>
  </si>
  <si>
    <t>10.2196/27162</t>
  </si>
  <si>
    <t>Duplicate of #3740</t>
  </si>
  <si>
    <t>Schwaninger, Berli, Scholz, Luscher</t>
  </si>
  <si>
    <t>e27162</t>
  </si>
  <si>
    <t>Schwinn, Fang, Hopkins, Pacheco</t>
  </si>
  <si>
    <t>Longitudinal Outcomes of a Smartphone Application to Prevent Drug Use Among Hispanic Youth</t>
  </si>
  <si>
    <t>J Stud Alcohol Drugs</t>
  </si>
  <si>
    <t>668-677</t>
  </si>
  <si>
    <t>10.15288/jsad.2021.82.668</t>
  </si>
  <si>
    <t>Secades-Villa, Garcia-Rodriguez, Lopez-Nunez, Alonso-Perez, Fernandez-Hermida</t>
  </si>
  <si>
    <t>Contingency management for smoking cessation among treatment-seeking patients in a community setting</t>
  </si>
  <si>
    <t>63-68</t>
  </si>
  <si>
    <t>10.1016/j.drugalcdep.2014.03.030</t>
  </si>
  <si>
    <t>Secades-Villa, Gonzalez-Roz, Vallejo-Seco, Weidberg, Garcia-Perez, Alonso-Perez</t>
  </si>
  <si>
    <t>Additive effectiveness of contingency management on cognitive behavioural treatment for smokers with depression: Six-month abstinence and depression outcomes</t>
  </si>
  <si>
    <t>10.1016/j.drugalcdep.2019.06.003</t>
  </si>
  <si>
    <t>Secades-Villa, Aonso-Diego, Gonzalez-Roz</t>
  </si>
  <si>
    <t>A randomized controlled trial of contingency management for smoking cessation in substance use treatment patients</t>
  </si>
  <si>
    <t>10.1016/j.ijchp.2022.100314</t>
  </si>
  <si>
    <t>Seiterö, Henriksson, Thomas, Henriksson, Löf, Bendtsen, Müssener</t>
  </si>
  <si>
    <t>Effectiveness of a Mobile Phone-Delivered Multiple Health Behavior Change Intervention (LIFE4YOUth) in Adolescents: Randomized Controlled Trial (Preprint)</t>
  </si>
  <si>
    <t>10.2196/preprints.69425</t>
  </si>
  <si>
    <t>Seitero, Henriksson, Thomas, Henriksson, Lof, Bendtsen, Mussener</t>
  </si>
  <si>
    <t>Effectiveness of a Mobile Phone-Delivered Multiple Health Behavior Change Intervention (LIFE4YOUth) in Adolescents: Randomized Controlled Trial</t>
  </si>
  <si>
    <t>e69425</t>
  </si>
  <si>
    <t>10.2196/69425</t>
  </si>
  <si>
    <t>Severson, Danaher, Ebbert, van Meter, Lichtenstein, Widdop, Crowley, Akers, Seeley</t>
  </si>
  <si>
    <t>Randomized trial of nicotine lozenges and phone counseling for smokeless tobacco cessation</t>
  </si>
  <si>
    <t>309-315</t>
  </si>
  <si>
    <t>10.1093/ntr/ntu145</t>
  </si>
  <si>
    <t>Sharma, Tranby, Kamath, Brockman, Roche, Hammond, Brewer, Sinicrope, Lenhart, Quade, Abuan, Halom, Staples, Patten</t>
  </si>
  <si>
    <t>A Christian Faith-Based Facebook Intervention for Smoking Cessation in Rural Communities (FAITH-CORE): Protocol for a Community Participatory Development Study</t>
  </si>
  <si>
    <t>e52398</t>
  </si>
  <si>
    <t>10.2196/52398</t>
  </si>
  <si>
    <t>Shuter, Morales, Considine-Dunn, An, Stanton</t>
  </si>
  <si>
    <t>Feasibility and preliminary efficacy of a web-based smoking cessation intervention for HIV-infected smokers: a randomized controlled trial</t>
  </si>
  <si>
    <t>59-66</t>
  </si>
  <si>
    <t>10.1097/QAI.0000000000000226</t>
  </si>
  <si>
    <t>10.1097/qai.0000000000000226</t>
  </si>
  <si>
    <t>Duplicate of #3923</t>
  </si>
  <si>
    <t>Shuter, Kim, An, Abroms</t>
  </si>
  <si>
    <t>Feasibility of a Smartphone-Based Tobacco Treatment for HIV-Infected Smokers</t>
  </si>
  <si>
    <t>398-407</t>
  </si>
  <si>
    <t>10.1093/ntr/nty208</t>
  </si>
  <si>
    <t>Duplicate of #3642</t>
  </si>
  <si>
    <t>Shuter, Kim, Durant, Stanton</t>
  </si>
  <si>
    <t>Brief Report: Long-Term Follow-up of Smokers Living With HIV After an Intensive Behavioral Tobacco Treatment Intervention</t>
  </si>
  <si>
    <t>10.1097/QAI.0000000000002330</t>
  </si>
  <si>
    <t>Shuter, Chander, Graham, Kim, Stanton</t>
  </si>
  <si>
    <t>Randomized Trial of a Web-Based Tobacco Treatment and Online Community Support for People With HIV Attempting to Quit Smoking Cigarettes</t>
  </si>
  <si>
    <t>223-231</t>
  </si>
  <si>
    <t>10.1097/QAI.0000000000002936</t>
  </si>
  <si>
    <t>Simmons, Heckman, Fink, Small, Brandon</t>
  </si>
  <si>
    <t>Efficacy of an experiential, dissonance-based smoking intervention for college students delivered via the internet</t>
  </si>
  <si>
    <t>810-820</t>
  </si>
  <si>
    <t>10.1037/a0032952</t>
  </si>
  <si>
    <t>Simmons, Sutton, Meltzer, Martínez, Palmer, Meade, Jacobsen, McCaffrey, Haura, Brandon</t>
  </si>
  <si>
    <t>Preventing smoking relapse in patients with cancer: A randomized controlled trial</t>
  </si>
  <si>
    <t>Cancer</t>
  </si>
  <si>
    <t>5165-5172</t>
  </si>
  <si>
    <t>10.1002/cncr.33162</t>
  </si>
  <si>
    <t>Duplicate of #3634</t>
  </si>
  <si>
    <t>Simmons, Sutton, Medina-Ramirez, Martínez, Brandon, Byrne, Meade, Meltzer, Brandon</t>
  </si>
  <si>
    <t>Self-help smoking cessation intervention for Spanish-speaking Hispanics/Latinxs in the United States: A randomized controlled trial</t>
  </si>
  <si>
    <t>984-994</t>
  </si>
  <si>
    <t>10.1002/cncr.33986</t>
  </si>
  <si>
    <t>Sims, McAfee, Fraser, Baker, Fiore, Smith</t>
  </si>
  <si>
    <t>Quitline cessation counseling for young adult smokers: a randomized clinical trial</t>
  </si>
  <si>
    <t>932-941</t>
  </si>
  <si>
    <t>10.1093/ntr/nts227</t>
  </si>
  <si>
    <t>Sindelar, O'Malley</t>
  </si>
  <si>
    <t>Financial versus health motivation to quit smoking: A randomized field study</t>
  </si>
  <si>
    <t>10.1016/j.ypmed.2013.10.008</t>
  </si>
  <si>
    <t>Financial versus health motivation to quit smoking: a randomized field study</t>
  </si>
  <si>
    <t>Duplicate of #4127</t>
  </si>
  <si>
    <t>Singh, Lancioni, Winton, Karazsia, Singh, Singh, Singh</t>
  </si>
  <si>
    <t>A Mindfulness-Based Smoking Cessation Program for Individuals with Mild Intellectual Disability</t>
  </si>
  <si>
    <t>148-157</t>
  </si>
  <si>
    <t>10.1007/s12671-012-0148-8</t>
  </si>
  <si>
    <t>Singh, Lancioni, Myers, Karazsia, Winton, Singh</t>
  </si>
  <si>
    <t>A Randomized Controlled Trial of a Mindfulness-Based Smoking Cessation Program for Individuals with Mild Intellectual Disability</t>
  </si>
  <si>
    <t>153-168</t>
  </si>
  <si>
    <t>10.1007/s11469-013-9471-0</t>
  </si>
  <si>
    <t>Sinicrope, Koller, Prochaska, Hughes, Bock, Decker, Flanagan, Merritt, Meade, Willetto, Resnicow, Thomas, Patten</t>
  </si>
  <si>
    <t>Social Media Intervention to Promote Smoking Treatment Utilization and Cessation Among Alaska Native People Who Smoke: Protocol for the Connecting Alaska Native People to Quit Smoking (CAN Quit) Pilot Study</t>
  </si>
  <si>
    <t>e15155</t>
  </si>
  <si>
    <t>10.2196/15155</t>
  </si>
  <si>
    <t>Skov-Ettrup, Ringgaard, Dalum, Flensborg-Madsen, Thygesen, Tolstrup</t>
  </si>
  <si>
    <t>Comparing tailored and untailored text messages for smoking cessation: a randomized controlled trial among adolescent and young adult smokers</t>
  </si>
  <si>
    <t>195-205</t>
  </si>
  <si>
    <t>10.1093/her/cyt112</t>
  </si>
  <si>
    <t>Duplicate of #3953</t>
  </si>
  <si>
    <t>Skov-Ettrup, Dalum, Bech, Tolstrup</t>
  </si>
  <si>
    <t>The effectiveness of telephone counselling and internet- and text-message-based support for smoking cessation: results from a randomized controlled trial</t>
  </si>
  <si>
    <t>1257-1266</t>
  </si>
  <si>
    <t>10.1111/add.13302</t>
  </si>
  <si>
    <t>Smaily, Khalaf, Melkane, Helou, Richa, Khoury, Azoury, Farha, Haddad, Matar</t>
  </si>
  <si>
    <t>Smoking cessation intervention for patients with head and neck cancer: A prospective randomized controlled trial</t>
  </si>
  <si>
    <t>American journal of otolaryngology</t>
  </si>
  <si>
    <t>102832-NA</t>
  </si>
  <si>
    <t>10.1016/j.amjoto.2020.102832</t>
  </si>
  <si>
    <t>Healthcare setting (ENT residents)</t>
  </si>
  <si>
    <t>Smit, de Vries, Hoving</t>
  </si>
  <si>
    <t>The PAS study: a randomized controlled trial evaluating the effectiveness of a web-based multiple tailored smoking cessation programme and tailored counselling by practice nurses</t>
  </si>
  <si>
    <t>10.1016/j.cct.2010.03.001</t>
  </si>
  <si>
    <t>Expert system (based on)</t>
  </si>
  <si>
    <t>Effectiveness of a Web-based multiple tailored smoking cessation program: a randomized controlled trial among Dutch adult smokers</t>
  </si>
  <si>
    <t>e82</t>
  </si>
  <si>
    <t>10.2196/jmir.1812</t>
  </si>
  <si>
    <t>Smit, Hoving, Cox, de Vries</t>
  </si>
  <si>
    <t>Influence of recruitment strategy on the reach and effect of a web-based multiple tailored smoking cessation intervention among Dutch adult smokers</t>
  </si>
  <si>
    <t>191-199</t>
  </si>
  <si>
    <t>10.1093/her/cyr099</t>
  </si>
  <si>
    <t>Smit, Evers, de Vries, Hoving</t>
  </si>
  <si>
    <t>Cost-effectiveness and cost-utility of Internet-based computer tailoring for smoking cessation</t>
  </si>
  <si>
    <t>e57</t>
  </si>
  <si>
    <t>10.2196/jmir.2059</t>
  </si>
  <si>
    <t>Smit, Hoving, Schelleman-Offermans, West, de Vries</t>
  </si>
  <si>
    <t>Predictors of successful and unsuccessful quit attempts among smokers motivated to quit</t>
  </si>
  <si>
    <t>1318-1324</t>
  </si>
  <si>
    <t>10.1016/j.addbeh.2014.04.017</t>
  </si>
  <si>
    <t>Expert system. Related to #5487</t>
  </si>
  <si>
    <t>Smit, Candel, Hoving, de Vries</t>
  </si>
  <si>
    <t>Results of the PAS Study: A Randomized Controlled Trial Evaluating the Effectiveness of a Web-Based Multiple Tailored Smoking Cessation Program Combined With Tailored Counseling by Practice Nurses</t>
  </si>
  <si>
    <t>Health Commun</t>
  </si>
  <si>
    <t>1165-1173</t>
  </si>
  <si>
    <t>10.1080/10410236.2015.1049727</t>
  </si>
  <si>
    <t>Smith, Rouse, Caskey, Fossum, Strickland, Culhane, Waukau</t>
  </si>
  <si>
    <t>Culturally Tailored Smoking Cessation for Adult American Indian Smokers A Clinical Trial</t>
  </si>
  <si>
    <t>The Counseling psychologist</t>
  </si>
  <si>
    <t>852-886</t>
  </si>
  <si>
    <t>10.1177/0011000014542601</t>
  </si>
  <si>
    <t>Duplicate of #3966</t>
  </si>
  <si>
    <t>Culturally-Tailored Smoking Cessation for Adult American Indian Smokers: A Clinical Trial</t>
  </si>
  <si>
    <t>Couns Psychol</t>
  </si>
  <si>
    <t>Smith, Nahhas, Carpenter, Squeglia, Diaz, Leventhal, Dahne</t>
  </si>
  <si>
    <t>Intention to Quit Vaping Among United States Adolescents</t>
  </si>
  <si>
    <t>97-99</t>
  </si>
  <si>
    <t>10.1001/jamapediatrics.2020.2348</t>
  </si>
  <si>
    <t>Smits, Zvolensky, Davis, Rosenfield, Marcus, Church, Powers, Frierson, Otto, Hopkins, Brown, Baird</t>
  </si>
  <si>
    <t>The Efficacy of Vigorous-Intensity Exercise as an Aid to Smoking Cessation in Adults With High Anxiety Sensitivity: A Randomized Controlled Trial</t>
  </si>
  <si>
    <t>Psychosom Med</t>
  </si>
  <si>
    <t>10.1097/PSY.0000000000000264</t>
  </si>
  <si>
    <t>Song, Holland, Barton, Bachmann, Blyth, Maskrey, Aveyard, Sutton, Leonardi-Bee, Brandon</t>
  </si>
  <si>
    <t>Self-help materials for the prevention of smoking relapse: study protocol for a randomized controlled trial</t>
  </si>
  <si>
    <t>10.1186/1745-6215-13-69</t>
  </si>
  <si>
    <t>Spears, Hedeker, Li, Wu, Anderson, Houchins, Vinci, Hoover, Vidrine, Cinciripini, Waters, Wetter</t>
  </si>
  <si>
    <t>Mechanisms underlying mindfulness-based addiction treatment versus cognitive behavioral therapy and usual care for smoking cessation</t>
  </si>
  <si>
    <t>1029-1040</t>
  </si>
  <si>
    <t>10.1037/ccp0000229</t>
  </si>
  <si>
    <t>Spears, Abroms, Glass, Hedeker, Eriksen, Cottrell-Daniels, Tran, Wetter</t>
  </si>
  <si>
    <t>Mindfulness-Based Smoking Cessation Enhanced With Mobile Technology (iQuit Mindfully): Pilot Randomized Controlled Trial</t>
  </si>
  <si>
    <t>13059-NA</t>
  </si>
  <si>
    <t>10.2196/13059</t>
  </si>
  <si>
    <t>Squiers, Augustson, Brown, Kelly, Southwell, Dever, Dolina, Tzeng, Parvanta, Holt, Sanders, Zulkiewicz, Hunt</t>
  </si>
  <si>
    <t>An experimental comparison of mobile texting programs to help young adults quit smoking</t>
  </si>
  <si>
    <t>Health Systems</t>
  </si>
  <si>
    <t>10.1057/s41306-016-0014-3</t>
  </si>
  <si>
    <t>Stanczyk, Bolman, Muris, de Vries</t>
  </si>
  <si>
    <t>Study protocol of a Dutch smoking cessation e-health program</t>
  </si>
  <si>
    <t>10.1186/1471-2458-11-847</t>
  </si>
  <si>
    <t>Stanczyk, Crutzen, Bolman, Muris, de Vries</t>
  </si>
  <si>
    <t>Influence of delivery strategy on message-processing mechanisms and future adherence to a Dutch computer-tailored smoking cessation intervention</t>
  </si>
  <si>
    <t>e28</t>
  </si>
  <si>
    <t>10.2196/jmir.2153</t>
  </si>
  <si>
    <t>Stanczyk, Bolman, van Adrichem, Candel, Muris, de Vries</t>
  </si>
  <si>
    <t>Comparison of Text and Video Computer-Tailored Interventions for Smoking Cessation: Randomized Controlled Trial</t>
  </si>
  <si>
    <t>e69-NA</t>
  </si>
  <si>
    <t>10.2196/jmir.3016</t>
  </si>
  <si>
    <t>Duplicate of #3676</t>
  </si>
  <si>
    <t>Stanczyk, Smit, Schulz, de Vries, Bolman, Muris, Evers</t>
  </si>
  <si>
    <t>An economic evaluation of a video- and text-based computer-tailored intervention for smoking cessation: a cost-effectiveness and cost-utility analysis of a randomized controlled trial</t>
  </si>
  <si>
    <t>e110117</t>
  </si>
  <si>
    <t>10.1371/journal.pone.0110117</t>
  </si>
  <si>
    <t>Comparison of text and video computer-tailored interventions for smoking cessation: randomized controlled trial</t>
  </si>
  <si>
    <t>e69</t>
  </si>
  <si>
    <t>Stanczyk, de Vries, Candel, Muris, Bolman</t>
  </si>
  <si>
    <t>Effectiveness of video- versus text-based computer-tailored smoking cessation interventions among smokers after one year</t>
  </si>
  <si>
    <t>42-50</t>
  </si>
  <si>
    <t>10.1016/j.ypmed.2015.11.002</t>
  </si>
  <si>
    <t>Duplicate of #3693</t>
  </si>
  <si>
    <t>Stanton, CA, et al.</t>
  </si>
  <si>
    <t>Project Aurora: a culturally tailored intervention for cigarette smoking cessation among Latinos living with HIV/ AIDS</t>
  </si>
  <si>
    <t>POS1-170; Society for Research on Nicotine and Tobacco 19th Annual Meeting</t>
  </si>
  <si>
    <t>Stanton, Papandonatos, Shuter, Bicki, Lloyd-Richardson, de Dios, Morrow, Makgoeng, Tashima, Niaura</t>
  </si>
  <si>
    <t>Outcomes of a Tailored Intervention for Cigarette Smoking Cessation Among Latinos Living With HIV/AIDS</t>
  </si>
  <si>
    <t>975-982</t>
  </si>
  <si>
    <t>10.1093/ntr/ntv014</t>
  </si>
  <si>
    <t>Duplicate of #3849</t>
  </si>
  <si>
    <t>Stanton, Kumar, Moadel, Cunningham, Schechter, Kim, Shuter</t>
  </si>
  <si>
    <t>A Multicenter Randomized Controlled Trial of Intensive Group Therapy for Tobacco Treatment in HIV-Infected Cigarette Smokers</t>
  </si>
  <si>
    <t>405-414</t>
  </si>
  <si>
    <t>10.1097/qai.0000000000002271</t>
  </si>
  <si>
    <t>10.1097/QAI.0000000000002271</t>
  </si>
  <si>
    <t>Duplicate of #3672</t>
  </si>
  <si>
    <t>Stassen, Grieben, Frobose, Schaller</t>
  </si>
  <si>
    <t>Engagement with a Web-Based Health Promotion Intervention among Vocational School Students: A Secondary User and Usage Analysis</t>
  </si>
  <si>
    <t>2180-NA</t>
  </si>
  <si>
    <t>10.3390/ijerph17072180</t>
  </si>
  <si>
    <t>Steinberg, Williams, Stahl, Budsock, Cooperman</t>
  </si>
  <si>
    <t>An Adaptation of Motivational Interviewing Increases Quit Attempts in Smokers With Serious Mental Illness</t>
  </si>
  <si>
    <t>243-250</t>
  </si>
  <si>
    <t>10.1093/ntr/ntv043</t>
  </si>
  <si>
    <t>Steinberg, Rosen, Versella, Borges, Leyro</t>
  </si>
  <si>
    <t>A Pilot Randomized Clinical Trial of Brief Interventions to Encourage Quit Attempts in Smokers From Socioeconomic Disadvantage</t>
  </si>
  <si>
    <t>1500-1508</t>
  </si>
  <si>
    <t>10.1093/ntr/ntaa047</t>
  </si>
  <si>
    <t>Duplicate of #3791</t>
  </si>
  <si>
    <t>Streck, Ochalek, Miller, Meyer, Badger, Teneback, Dixon, Higgins, Sigmon</t>
  </si>
  <si>
    <t>Promoting smoking abstinence among patients with chronic obstructive pulmonary disease: Initial feasibility</t>
  </si>
  <si>
    <t>Preventive medicine reports</t>
  </si>
  <si>
    <t>176-179</t>
  </si>
  <si>
    <t>10.1016/j.pmedr.2018.06.016</t>
  </si>
  <si>
    <t>Streja, Crespi, Bastani, Wong, Jones, Bernert, Tashkin, Hammond, Berman</t>
  </si>
  <si>
    <t>Can a minimal intervention reduce secondhand smoke exposure among children with asthma from low income minority families? Results of a randomized trial</t>
  </si>
  <si>
    <t>256-264</t>
  </si>
  <si>
    <t>10.1007/s10903-012-9713-4</t>
  </si>
  <si>
    <t>Sumner, Walker, Highstein, Fischer, Yan, McQueen, Fisher</t>
  </si>
  <si>
    <t>A randomized controlled trial of directive and nondirective smoking cessation coaching through an employee quitline</t>
  </si>
  <si>
    <t>550-550</t>
  </si>
  <si>
    <t>10.1186/s12889-016-3202-y</t>
  </si>
  <si>
    <t>Swain, Chatterjee, Basannar</t>
  </si>
  <si>
    <t>Efficacy of group intervention on tobacco cessation among male employees in health-care setting: A randomized controlled trial</t>
  </si>
  <si>
    <t>Medical journal, Armed Forces India</t>
  </si>
  <si>
    <t>32-37</t>
  </si>
  <si>
    <t>10.1016/j.mjafi.2019.05.004</t>
  </si>
  <si>
    <t>Szatkowski, Taylor, Taylor, Lewis, Wu, Parrott, McNeill, Britton, Bauld, Jones, Bains</t>
  </si>
  <si>
    <t>Evaluation of a novel intervention providing insight into the tobacco industry to prevent the uptake of smoking in school-aged children: a mixed-methods study</t>
  </si>
  <si>
    <t>e018031-NA</t>
  </si>
  <si>
    <t>10.1136/bmjopen-2017-018031</t>
  </si>
  <si>
    <t>Tami-Maury, Klaff, Hussin, Smith, Chang, McNeill, Reitzel, Shete, Abroms</t>
  </si>
  <si>
    <t>A Text-Based Smoking Cessation Intervention for Sexual and Gender Minority Groups: Protocol for a Feasibility Trial</t>
  </si>
  <si>
    <t>e42553-e42553</t>
  </si>
  <si>
    <t>10.2196/42553</t>
  </si>
  <si>
    <t>Tanigawa, Nomura, Kuroda, Muto, Hida, Satake</t>
  </si>
  <si>
    <t>Comparing Telemedicine and Face-to-Face Consultation Based on the Standard Smoking Cessation Program for Nicotine Dependence: Protocol for a Randomized Controlled Trial</t>
  </si>
  <si>
    <t>e12701</t>
  </si>
  <si>
    <t>10.2196/12701</t>
  </si>
  <si>
    <t>Duplicate of #4202</t>
  </si>
  <si>
    <t>Tappin, Bauld, Purves, Boyd, Sinclair, MacAskill, McKell, Friel, McConnachie, de Caestecker, Tannahill, Radley, Coleman</t>
  </si>
  <si>
    <t>Financial incentives for smoking cessation in pregnancy: randomised controlled trial</t>
  </si>
  <si>
    <t>h134-h134</t>
  </si>
  <si>
    <t>10.1136/bmj.h134</t>
  </si>
  <si>
    <t>Tappin, Sinclair, Kee, McFadden, Robinson-Smith, Mitchell, Keding, Watson, Watson, Dick, Torgerson, Hewitt, McKell, Hoddinott, Harris, Boyd, McMeekin, Ussher, Bauld</t>
  </si>
  <si>
    <t>Effect of financial voucher incentives provided with UK stop smoking services on the cessation of smoking in pregnant women (CPIT III): pragmatic, multicentre, single blinded, phase 3, randomised controlled trial</t>
  </si>
  <si>
    <t>e071522-e071522</t>
  </si>
  <si>
    <t>10.1136/bmj-2022-071522</t>
  </si>
  <si>
    <t>Taylor, Thompson, Greaves, Taylor, Green, Warren, Kandiyali, Aveyard, Ayres, Byng, Campbell, Ussher, Michie, West</t>
  </si>
  <si>
    <t>A pilot randomised trial to assess the methods and procedures for evaluating the clinical effectiveness and cost-effectiveness of Exercise Assisted Reduction then Stop (EARS) among disadvantaged smokers</t>
  </si>
  <si>
    <t>1-324</t>
  </si>
  <si>
    <t>10.3310/hta18040</t>
  </si>
  <si>
    <t>Taylor, Hagerman, Luta, Bellini, Stanton, Abrams, Kramer, Anderson, Regis, McKee, McKee, Niaura, Harper, Ramsaier</t>
  </si>
  <si>
    <t>Preliminary evaluation of a telephone-based smoking cessation intervention in the lung cancer screening setting: A randomized clinical trial</t>
  </si>
  <si>
    <t>Lung cancer (Amsterdam, Netherlands)</t>
  </si>
  <si>
    <t>242-246</t>
  </si>
  <si>
    <t>10.1016/j.lungcan.2017.01.020</t>
  </si>
  <si>
    <t>Thomas, Bengtson, Wang, Luo, Marigi, Ghidei, Ahluwalia</t>
  </si>
  <si>
    <t>Abstinence rates among college cigarette smokers enrolled in a randomized clinical trial evaluating Quit and Win contests: The impact of concurrent hookah use</t>
  </si>
  <si>
    <t>20-25</t>
  </si>
  <si>
    <t>10.1016/j.ypmed.2015.03.010</t>
  </si>
  <si>
    <t>Toll, Martino, Latimer, Salovey, O'Malley, Carlin-Menter, Hopkins, Wu, Celestino, Cummings</t>
  </si>
  <si>
    <t>Randomized Trial: Quitline Specialist Training in Gain-Framed vs Standard-Care Messages for Smoking Cessation</t>
  </si>
  <si>
    <t>Journal of the National Cancer Institute</t>
  </si>
  <si>
    <t>96-106</t>
  </si>
  <si>
    <t>10.1093/jnci/djp468</t>
  </si>
  <si>
    <t>Tong, Saw, Fung, Li, Liu, Tsoh</t>
  </si>
  <si>
    <t>Impact of a smoke-free-living educational intervention for smokers and household nonsmokers: A randomized trial of Chinese American pairs</t>
  </si>
  <si>
    <t>1590-1598</t>
  </si>
  <si>
    <t>10.1002/cncr.31115</t>
  </si>
  <si>
    <t>Duplicate of #3632</t>
  </si>
  <si>
    <t>Tremblay, Taghizadeh, Huang, Kasowski, MacEachern, Burrowes, Graham, Dickinson, Lam, Yang, Koetzler, Tammemägi, Taylor, Bédard</t>
  </si>
  <si>
    <t>A Randomized Controlled Study of Integrated Smoking Cessation in a Lung Cancer Screening Program</t>
  </si>
  <si>
    <t>Journal of thoracic oncology : official publication of the International Association for the Study of Lung Cancer</t>
  </si>
  <si>
    <t>1528-1537</t>
  </si>
  <si>
    <t>10.1016/j.jtho.2019.04.024</t>
  </si>
  <si>
    <t>Tremblay, Taghizadeh, MacEachern, Burrowes, Graham, Lam, Yang, Koetzler, Tammemagi, Taylor, Bedard</t>
  </si>
  <si>
    <t>Two-Year Follow-Up of a Randomized Controlled Study of Integrated Smoking Cessation in a Lung Cancer Screening Program</t>
  </si>
  <si>
    <t>JTO Clin Res Rep</t>
  </si>
  <si>
    <t>10.1016/j.jtocrr.2020.100097</t>
  </si>
  <si>
    <t>Tseng, Krebs, Schoenthaler, Wong, Sherman, Gonzalez, Urbina, Cleland, Shelley</t>
  </si>
  <si>
    <t>Combining Text Messaging and Telephone Counseling to Increase Varenicline Adherence and Smoking Abstinence Among Cigarette Smokers Living with HIV: A Randomized Controlled Study</t>
  </si>
  <si>
    <t>AIDS and behavior</t>
  </si>
  <si>
    <t>1964-1974</t>
  </si>
  <si>
    <t>10.1007/s10461-016-1538-z</t>
  </si>
  <si>
    <t>Duplicate of #4166</t>
  </si>
  <si>
    <t>Tucker, Linnemayr, Pedersen, Shadel, Zutshi, DeYoreo, Cabreros</t>
  </si>
  <si>
    <t>Pilot Randomized Clinical Trial of a Text Messaging-Based Intervention for Smoking Cessation Among Young People Experiencing Homelessness</t>
  </si>
  <si>
    <t>1691-1698</t>
  </si>
  <si>
    <t>10.1093/ntr/ntab055</t>
  </si>
  <si>
    <t>Tuten, Fitzsimons, Chisolm, Nuzzo, Jones</t>
  </si>
  <si>
    <t>Contingent incentives reduce cigarette smoking among pregnant, methadone-maintained women: results of an initial feasibility and efficacy randomized clinical trial</t>
  </si>
  <si>
    <t>1868-1877</t>
  </si>
  <si>
    <t>10.1111/j.1360-0443.2012.03923.x</t>
  </si>
  <si>
    <t>Tuten, Svikis, Keyser-Marcus, O'Grady, Jones</t>
  </si>
  <si>
    <t>Lessons Learned from a Randomized Trial of Fixed and Escalating Contingency Management Schedules in Opioid-Dependent Pregnant Women</t>
  </si>
  <si>
    <t>The American journal of drug and alcohol abuse</t>
  </si>
  <si>
    <t>286-292</t>
  </si>
  <si>
    <t>10.3109/00952990.2011.643977</t>
  </si>
  <si>
    <t>Tzelepis, Paul, Wiggers, Walsh, Knight, Duncan, Lecathelinais, Girgis, Daly</t>
  </si>
  <si>
    <t>A randomised controlled trial of proactive telephone counselling on cold-called smokers' cessation rates</t>
  </si>
  <si>
    <t>40-46</t>
  </si>
  <si>
    <t>10.1136/tc.2010.035956</t>
  </si>
  <si>
    <t>Ussher, Best, Lewis, McKell, Coleman, Cooper, Orton, Bauld</t>
  </si>
  <si>
    <t>Financial Incentives for Preventing Postpartum return to Smoking (FIPPS): study protocol for a three-arm randomised controlled trial</t>
  </si>
  <si>
    <t>512-NA</t>
  </si>
  <si>
    <t>10.1186/s13063-021-05480-6</t>
  </si>
  <si>
    <t>van den Brand, Nagelhout, Winkens, Chavannes, van Schayck</t>
  </si>
  <si>
    <t>Effect of a workplace-based group training programme combined with financial incentives on smoking cessation: a cluster-randomised controlled trial</t>
  </si>
  <si>
    <t>The Lancet. Public health</t>
  </si>
  <si>
    <t>e536-e544</t>
  </si>
  <si>
    <t>10.1016/s2468-2667(18)30185-3</t>
  </si>
  <si>
    <t>Duplicate of #3941</t>
  </si>
  <si>
    <t>Lancet Public Health</t>
  </si>
  <si>
    <t>10.1016/S2468-2667(18)30185-3</t>
  </si>
  <si>
    <t>van den Brand, Nagelhout, Winkens, Chavannes, van Schayck, Evers</t>
  </si>
  <si>
    <t>Cost-effectiveness and cost-utility analysis of a work-place smoking cessation intervention with and without financial incentives</t>
  </si>
  <si>
    <t>534-545</t>
  </si>
  <si>
    <t>10.1111/add.14861</t>
  </si>
  <si>
    <t>van der Aalst, de Koning, van den Bergh, Willemsen, van Klaveren</t>
  </si>
  <si>
    <t>The effectiveness of a computer-tailored smoking cessation intervention for participants in lung cancer screening: a randomised controlled trial</t>
  </si>
  <si>
    <t>204-210</t>
  </si>
  <si>
    <t>10.1016/j.lungcan.2011.10.006</t>
  </si>
  <si>
    <t>van der Meer, Willemsen, Smit, Cuijpers, Schippers</t>
  </si>
  <si>
    <t>Effectiveness of a mood management component as an adjunct to a telephone counselling smoking cessation intervention for smokers with a past major depression: a pragmatic randomized controlled trial</t>
  </si>
  <si>
    <t>1991-1999</t>
  </si>
  <si>
    <t>10.1111/j.1360-0443.2010.03057.x</t>
  </si>
  <si>
    <t>van Strien-Knippenberg, Altendorf, Hoving, van Weert, Smit</t>
  </si>
  <si>
    <t>Message Frame–Tailoring in Digital Health Communication: Intervention Redesign and Usability Testing (Preprint)</t>
  </si>
  <si>
    <t>10.2196/preprints.33886</t>
  </si>
  <si>
    <t>Expert system. Related to #5926</t>
  </si>
  <si>
    <t>Message Frame-Tailoring in Digital Health Communication: Intervention Redesign and Usability Testing</t>
  </si>
  <si>
    <t>e33886</t>
  </si>
  <si>
    <t>10.2196/33886</t>
  </si>
  <si>
    <t>Vander Weg, Cozad, Howren, Cretzmeyer, Scherubel, Turvey, Grant, Abrams, Katz</t>
  </si>
  <si>
    <t>An individually-tailored smoking cessation intervention for rural Veterans: a pilot randomized trial</t>
  </si>
  <si>
    <t>811-NA</t>
  </si>
  <si>
    <t>10.1186/s12889-016-3493-z</t>
  </si>
  <si>
    <t>Vidrine, Marks, Arduino, Gritz</t>
  </si>
  <si>
    <t>Efficacy of cell phone-delivered smoking cessation counseling for persons living with HIV/AIDS: 3-month outcomes</t>
  </si>
  <si>
    <t>106-110</t>
  </si>
  <si>
    <t>10.1093/ntr/ntr121</t>
  </si>
  <si>
    <t>Duplicate of #4101</t>
  </si>
  <si>
    <t>Vidrine, Frank-Pearce, Vidrine, Tahay, Marani, Chen, Yuan, Cantor, Prokhorov</t>
  </si>
  <si>
    <t>Efficacy of Mobile Phone-Delivered Smoking Cessation Interventions for Socioeconomically Disadvantaged Individuals: A Randomized Clinical Trial</t>
  </si>
  <si>
    <t>167-174</t>
  </si>
  <si>
    <t>10.1001/jamainternmed.2018.5713</t>
  </si>
  <si>
    <t>Duplicate of #3774</t>
  </si>
  <si>
    <t>Vidrine, Sutton, Wetter, Shih, Ramondetta, Elting, Walker, Smith, Frank-Pearce, Li, Jones, Kendzor, Simmons, Vidrine</t>
  </si>
  <si>
    <t>Efficacy of a Smoking Cessation Intervention for Survivors of Cervical Intraepithelial Neoplasia or Cervical Cancer: A Randomized Controlled Trial</t>
  </si>
  <si>
    <t>Journal of clinical oncology : official journal of the American Society of Clinical Oncology</t>
  </si>
  <si>
    <t>2779-2788</t>
  </si>
  <si>
    <t>10.1200/jco.22.01228</t>
  </si>
  <si>
    <t>Vilardaga, Rizo, Palenski, Mannelli, Oliver, McClernon</t>
  </si>
  <si>
    <t>Erratum to: Pilot Randomized Controlled Trial of a Novel Smoking Cessation App Designed for Individuals With Co-Occurring Tobacco Dependence and Serious Mental Illness</t>
  </si>
  <si>
    <t>1533-1542</t>
  </si>
  <si>
    <t>10.1093/ntr/ntz202</t>
  </si>
  <si>
    <t>Duplicate of #4069</t>
  </si>
  <si>
    <t>Villanti, Peasley-Miklus, Cha, Schulz, Klemperer, LePine, West, Mays, Mermelstein, Higgins, Graham</t>
  </si>
  <si>
    <t>Tailored text message and web intervention for smoking cessation in U.S. socioeconomically-disadvantaged young adults: A randomized controlled trial</t>
  </si>
  <si>
    <t>107209-107209</t>
  </si>
  <si>
    <t>10.1016/j.ypmed.2022.107209</t>
  </si>
  <si>
    <t>Duplicate of #3959</t>
  </si>
  <si>
    <t>Vogel, Thrul, Humfleet, Delucchi, Ramo</t>
  </si>
  <si>
    <t>Smoking cessation intervention trial outcomes for sexual and gender minority young adults</t>
  </si>
  <si>
    <t>10.1037/hea0000698</t>
  </si>
  <si>
    <t>Duplicate of #3878</t>
  </si>
  <si>
    <t>Vogel, Ramo, Meacham, Prochaska, Delucchi, Humfleet</t>
  </si>
  <si>
    <t>The Put It Out Project (POP) Facebook Intervention for Young Sexual and Gender Minority Smokers: Outcomes of a Pilot, Randomized, Controlled Trial</t>
  </si>
  <si>
    <t>1614-1621</t>
  </si>
  <si>
    <t>10.1093/ntr/ntz184</t>
  </si>
  <si>
    <t>Duplicate of #3827</t>
  </si>
  <si>
    <t>Voncken-Brewster, Tange, de Vries, Nagykaldi, Winkens, van der Weijden</t>
  </si>
  <si>
    <t>A randomised controlled trial testing a web-based, computer-tailored self-management intervention for people with or at risk for chronic obstructive pulmonary disease: a study protocol</t>
  </si>
  <si>
    <t>10.1186/1471-2458-13-557</t>
  </si>
  <si>
    <t>A randomized controlled trial evaluating the effectiveness of a web-based, computer-tailored self-management intervention for people with or at risk for COPD</t>
  </si>
  <si>
    <t>Int J Chron Obstruct Pulmon Dis</t>
  </si>
  <si>
    <t>1061-1073</t>
  </si>
  <si>
    <t>10.2147/COPD.S81295</t>
  </si>
  <si>
    <t>Voncken-Brewster, Amoureus, de Vries, Nagykaldi, Winkens, van der Weijden, Tange</t>
  </si>
  <si>
    <t>The Impact of Participant Characteristics on Use and Satisfaction of a Web-Based Computer-Tailored Chronic Obstructive Pulmonary Disease Self-Management Intervention: A Process Evaluation</t>
  </si>
  <si>
    <t>e1</t>
  </si>
  <si>
    <t>https://doi.org/10.2196//formative.6585</t>
  </si>
  <si>
    <t>Voogt, Kleinjan, Poelen, Lemmers, Engels</t>
  </si>
  <si>
    <t>The effectiveness of a web-based brief alcohol intervention in reducing heavy drinking among adolescents aged 15–20 years with a low educational background: a two-arm parallel group cluster randomized controlled trial</t>
  </si>
  <si>
    <t>694-694</t>
  </si>
  <si>
    <t>10.1186/1471-2458-13-694</t>
  </si>
  <si>
    <t>Walker, Johnston, Glover, Bullen, Trenholme, Chang, Morris, Segan, Brown, Fenton, Hawthorne, Borland, Parag, Von Blaramberg, Westphal, Thomas</t>
  </si>
  <si>
    <t>Effect of a family-centered, secondhand smoke intervention to reduce respiratory illness in indigenous infants in Australia and New Zealand: a randomized controlled trial</t>
  </si>
  <si>
    <t>48-57</t>
  </si>
  <si>
    <t>10.1093/ntr/ntu128</t>
  </si>
  <si>
    <t>Duplicate of #3843</t>
  </si>
  <si>
    <t>Walker, Smith, Barnes, Verbiest, Kurdziel, Parag, Pokhrel, Bullen</t>
  </si>
  <si>
    <t>Cytisine versus varenicline for smoking cessation for Maori (the indigenous people of New Zealand) and their extended family: protocol for a randomized non-inferiority trial</t>
  </si>
  <si>
    <t>344-352</t>
  </si>
  <si>
    <t>10.1111/add.14449</t>
  </si>
  <si>
    <t>Walker, Smith, Barnes, Verbiest, Parag, Pokhrel, Wharakura, Lees, Cubillos Gutierrez, Jones, Bullen</t>
  </si>
  <si>
    <t>Cytisine versus varenicline for smoking cessation in New Zealand indigenous Maori: a randomized controlled trial</t>
  </si>
  <si>
    <t>2847-2858</t>
  </si>
  <si>
    <t>10.1111/add.15489</t>
  </si>
  <si>
    <t>Wang, Li, Cheung, Lam, Wu, Kwong, Lai, Chan, Lam</t>
  </si>
  <si>
    <t>Brief Advice on Smoking Reduction Versus Abrupt Quitting for Smoking Cessation in Chinese Smokers: A Cluster Randomized Controlled Trial</t>
  </si>
  <si>
    <t>67-72</t>
  </si>
  <si>
    <t>10.1093/ntr/ntx026</t>
  </si>
  <si>
    <t>Wang, Suen, Li, Lam, Wu, Kwong, Lai, Chan, Lam</t>
  </si>
  <si>
    <t>Intervention With Brief Cessation Advice Plus Active Referral for Proactively Recruited Community Smokers: A Pragmatic Cluster Randomized Clinical Trial</t>
  </si>
  <si>
    <t>JAMA Intern Med</t>
  </si>
  <si>
    <t>1790-1797</t>
  </si>
  <si>
    <t>10.1001/jamainternmed.2017.5793</t>
  </si>
  <si>
    <t>Wang, Zhang, Ip, Fai Lau</t>
  </si>
  <si>
    <t>Social Media–based Conversational Agents for Health Management and Interventions</t>
  </si>
  <si>
    <t>Computer</t>
  </si>
  <si>
    <t>26-33</t>
  </si>
  <si>
    <t>10.1109/mc.2018.3191249</t>
  </si>
  <si>
    <t>Wang, Zhang, Ip, Lau</t>
  </si>
  <si>
    <t>Duplicate of #4296</t>
  </si>
  <si>
    <t>Wang, Luk, Wu, Li, Cheung, Kwong, Lai, Chan, Lam</t>
  </si>
  <si>
    <t>Chat-based instant messaging support integrated with brief interventions for smoking cessation: a community-based, pragmatic, cluster-randomised controlled trial</t>
  </si>
  <si>
    <t>The Lancet. Digital health</t>
  </si>
  <si>
    <t>e183-e192</t>
  </si>
  <si>
    <t>10.1016/s2589-7500(19)30082-2</t>
  </si>
  <si>
    <t>Duplicate of #3946</t>
  </si>
  <si>
    <t>Lancet Digit Health</t>
  </si>
  <si>
    <t>10.1016/S2589-7500(19)30082-2</t>
  </si>
  <si>
    <t>Wangberg, Nilsen, Antypas, Gram</t>
  </si>
  <si>
    <t>Effect of Tailoring in an Internet-Based Intervention for Smoking Cessation: Randomized Controlled Trial</t>
  </si>
  <si>
    <t>e121-NA</t>
  </si>
  <si>
    <t>10.2196/jmir.1605</t>
  </si>
  <si>
    <t>Effect of tailoring in an internet-based intervention for smoking cessation: randomized controlled trial</t>
  </si>
  <si>
    <t>e121</t>
  </si>
  <si>
    <t>Duplicate of #3724</t>
  </si>
  <si>
    <t>Watson, Mull, Heffner, McClure, Bricker</t>
  </si>
  <si>
    <t>Participant Recruitment and Retention in Remote eHealth Intervention Trials: Methods and Lessons Learned From a Large Randomized Controlled Trial of Two Web-Based Smoking Interventions</t>
  </si>
  <si>
    <t>e10351</t>
  </si>
  <si>
    <t>10.2196/10351</t>
  </si>
  <si>
    <t>Webb, Peerbux, Smittenaar, Siddiqui, Sherwani, Ahmed, MacRae, Puri, Bhalla, Majeed</t>
  </si>
  <si>
    <t>Preliminary Outcomes of a Digital Therapeutic Intervention for Smoking Cessation in Adult Smokers: Randomized Controlled Trial</t>
  </si>
  <si>
    <t>e22833-NA</t>
  </si>
  <si>
    <t>10.2196/22833</t>
  </si>
  <si>
    <t>Weidberg, Vallejo-Seco, Gonzalez-Roz, Garcia-Perez, Secades-Villa</t>
  </si>
  <si>
    <t>In-treatment cigarette demand among treatment-seeking smokers with depressive symptoms</t>
  </si>
  <si>
    <t>35-43</t>
  </si>
  <si>
    <t>10.1016/j.addbeh.2018.02.022</t>
  </si>
  <si>
    <t>Weng, Luk, Suen, Wu, Li, Cheung, Kwong, Lai, Chan, Lam, Wang</t>
  </si>
  <si>
    <t>Effects of simple active referrals of different intensities on smoking abstinence and smoking cessation services attendance: a cluster-randomized clinical trial</t>
  </si>
  <si>
    <t>1902-1912</t>
  </si>
  <si>
    <t>10.1111/add.15029</t>
  </si>
  <si>
    <t>Weng, Luk, Lau, Suen, Lee, Li, Kwok, Lam, Wang</t>
  </si>
  <si>
    <t>Brief mindfulness training for smoking cessation in Chinese women in workplaces: A pilot randomized controlled trial</t>
  </si>
  <si>
    <t>106677-NA</t>
  </si>
  <si>
    <t>10.1016/j.addbeh.2020.106677</t>
  </si>
  <si>
    <t>Weng, Zhao, Kwong, Lai, Lam, Wang</t>
  </si>
  <si>
    <t>Exploring perspectives for developing an adaptive chat-based smoking cessation intervention among continuing smokers in Hong Kong: Community-based, qualitative study</t>
  </si>
  <si>
    <t>10.18332/tid/141410</t>
  </si>
  <si>
    <t>Weng, Lau, Ng, Li, Lam, Wang</t>
  </si>
  <si>
    <t>Effect of a workplace mobile phone-based instant messaging intervention on smoking cessation: a cluster-randomized controlled trial</t>
  </si>
  <si>
    <t>1758-1767</t>
  </si>
  <si>
    <t>10.1111/add.15804</t>
  </si>
  <si>
    <t>Duplicate of #3600</t>
  </si>
  <si>
    <t>Westmaas, Bontemps-Jones, Hendricks, Kim, Abroms</t>
  </si>
  <si>
    <t>Randomised controlled trial of stand-alone tailored emails for smoking cessation</t>
  </si>
  <si>
    <t>136-146</t>
  </si>
  <si>
    <t>10.1136/tobaccocontrol-2016-053056</t>
  </si>
  <si>
    <t>Wewers, Shoben, Conroy, Curry, Ferketich, Murray, Nemeth, Wermert</t>
  </si>
  <si>
    <t>Effectiveness of Two Community Health Worker Models of Tobacco Dependence Treatment Among Community Residents of Ohio Appalachia</t>
  </si>
  <si>
    <t>1499-1507</t>
  </si>
  <si>
    <t>10.1093/ntr/ntw265</t>
  </si>
  <si>
    <t>White, Hawkins, Madden, Grant, Er, Angel, Pickles, Kelson, Fletcher, Murphy, Midgley, Eccles, Cox, Hollingworth, Campbell, Hickman, Bonell, Moore</t>
  </si>
  <si>
    <t>Adaptation of the ASSIST peer-led smoking intervention to deliver information from the Talk to FRANK drug education website (ASSIST+FRANK): a pilot cluster-randomised controlled trial</t>
  </si>
  <si>
    <t>The Lancet</t>
  </si>
  <si>
    <t>S1-NA</t>
  </si>
  <si>
    <t>10.1016/s0140-6736(17)32936-7</t>
  </si>
  <si>
    <t>White, Toussaert, Thrul, Bontemps-Jones, Abroms, Westmaas</t>
  </si>
  <si>
    <t>Peer Mentoring and Automated Text Messages for Smoking Cessation: A Randomized Pilot Trial</t>
  </si>
  <si>
    <t>371-380</t>
  </si>
  <si>
    <t>10.1093/ntr/ntz047</t>
  </si>
  <si>
    <t>Duplicate of #3816</t>
  </si>
  <si>
    <t>White, Salem, Toussaert, Westmaas, Raiff, Crane, Warrender, Lyles, Abroms, Thrul</t>
  </si>
  <si>
    <t>Developing a Game (Inner Dragon) Within a Leading Smartphone App for Smoking Cessation: Design and Feasibility Evaluation Study (Preprint)</t>
  </si>
  <si>
    <t>10.2196/preprints.46602</t>
  </si>
  <si>
    <t>White, Toussaert, Raiff, Salem, Chiang, Crane, Warrender, Lyles, Abroms, Westmaas, Thrul</t>
  </si>
  <si>
    <t>Evaluating the Impact of a Game (Inner Dragon) on User Engagement Within a Leading Smartphone App for Smoking Cessation: Randomized Controlled Trial (Preprint)</t>
  </si>
  <si>
    <t>10.2196/preprints.57839</t>
  </si>
  <si>
    <t>Evaluating the Impact of a Game (Inner Dragon) on User Engagement Within a Leading Smartphone App for Smoking Cessation: Randomized Controlled Trial</t>
  </si>
  <si>
    <t>e57839</t>
  </si>
  <si>
    <t>10.2196/57839</t>
  </si>
  <si>
    <t>White, Toussaert, Raiff, Salem, Chiang, Crane</t>
  </si>
  <si>
    <t>Duplicate of #4764</t>
  </si>
  <si>
    <t>Duplicate of #4782</t>
  </si>
  <si>
    <t>Whiteley, Williams, Dunsiger, Jennings, Ciccolo, Bock, Albrecht, Parisi, Linke, Marcus</t>
  </si>
  <si>
    <t>YMCA commit to quit: randomized trial outcomes</t>
  </si>
  <si>
    <t>256-262</t>
  </si>
  <si>
    <t>10.1016/j.amepre.2012.05.025</t>
  </si>
  <si>
    <t>Duplicate of #3875</t>
  </si>
  <si>
    <t>YMCA Commit to Quit: Randomized Trial Outcomes</t>
  </si>
  <si>
    <t>Whittaker, Dorey, Bramley, Bullen, Denny, Elley, Maddison, McRobbie, Parag, Rodgers, Salmon</t>
  </si>
  <si>
    <t>A Theory-Based Video Messaging Mobile Phone Intervention for Smoking Cessation: Randomized Controlled Trial</t>
  </si>
  <si>
    <t>10.2196/jmir.1553</t>
  </si>
  <si>
    <t>Williams, Whiteley, Dunsiger, Jennings, Albrecht, Ussher, Ciccolo, Parisi, Marcus</t>
  </si>
  <si>
    <t>Moderate intensity exercise as an adjunct to standard smoking cessation treatment for women: a pilot study</t>
  </si>
  <si>
    <t>349-354</t>
  </si>
  <si>
    <t>10.1037/a0018332</t>
  </si>
  <si>
    <t>Williams, Patrick, Niemiec, Ryan, Deci, Lavigne</t>
  </si>
  <si>
    <t>The smoker's health project: a self-determination theory intervention to facilitate maintenance of tobacco abstinence</t>
  </si>
  <si>
    <t>535-543</t>
  </si>
  <si>
    <t>10.1016/j.cct.2011.03.002</t>
  </si>
  <si>
    <t>Williams, Ayers, Baldwin, Marsiglia</t>
  </si>
  <si>
    <t>Delaying Youth Substance-Use Initiation: A Cluster Randomized Controlled Trial of Complementary Youth and Parenting Interventions</t>
  </si>
  <si>
    <t>Journal of the Society for Social Work and Research</t>
  </si>
  <si>
    <t>177-200</t>
  </si>
  <si>
    <t>10.1086/685298</t>
  </si>
  <si>
    <t>Williams, Niemiec, Patrick, Ryan, Deci</t>
  </si>
  <si>
    <t>Outcomes of the Smoker's Health Project: a pragmatic comparative effectiveness trial of tobacco-dependence interventions based on self-determination theory</t>
  </si>
  <si>
    <t>10.1093/her/cyw046</t>
  </si>
  <si>
    <t>Witkiewitz, Desai, Bowen, Leigh, Kirouac, Larimer</t>
  </si>
  <si>
    <t>Development and evaluation of a mobile intervention for heavy drinking and smoking among college students</t>
  </si>
  <si>
    <t>639-650</t>
  </si>
  <si>
    <t>10.1037/a0034747</t>
  </si>
  <si>
    <t>Xu, Goldenson, Prakash, Augustson, Shiffman</t>
  </si>
  <si>
    <t>Randomized trial assessing the effect of the JUUL system on switching away from cigarettes and smoking reduction among U.S. adults who smoke cigarettes</t>
  </si>
  <si>
    <t>10.1037/pha0000698</t>
  </si>
  <si>
    <t>Yalcin, Unal, Pirdal, Karahan</t>
  </si>
  <si>
    <t>Effects of an anger management and stress control program on smoking cessation: a randomized controlled trial</t>
  </si>
  <si>
    <t>J Am Board Fam Med</t>
  </si>
  <si>
    <t>645-660</t>
  </si>
  <si>
    <t>10.3122/jabfm.2014.05.140083</t>
  </si>
  <si>
    <t>Ybarra, Holtrop, Prescott, Rahbar, Strong</t>
  </si>
  <si>
    <t>Pilot RCT Results of Stop My Smoking USA: A Text Messaging–Based Smoking Cessation Program for Young Adults</t>
  </si>
  <si>
    <t>1388-1399</t>
  </si>
  <si>
    <t>10.1093/ntr/nts339</t>
  </si>
  <si>
    <t>Duplicate of #3830</t>
  </si>
  <si>
    <t>Yingst, Veldheer, Hrabovsky, Hammett, Nicholson, Berg, Foulds</t>
  </si>
  <si>
    <t>Pilot Randomized Trial of an Automated Smoking Cessation Intervention via Mobile Phone Text Messages as an Adjunct to Varenicline in Primary Care</t>
  </si>
  <si>
    <t>Journal of health communication</t>
  </si>
  <si>
    <t>370-378</t>
  </si>
  <si>
    <t>10.1080/10810730.2018.1453890</t>
  </si>
  <si>
    <t>Duplicate of #4141</t>
  </si>
  <si>
    <t>Yzer, Rhodes, Nagler, Joseph</t>
  </si>
  <si>
    <t>Effects of culturally tailored smoking prevention and cessation messages on urban American Indian youth</t>
  </si>
  <si>
    <t>Prev Med Rep</t>
  </si>
  <si>
    <t>10.1016/j.pmedr.2021.101540</t>
  </si>
  <si>
    <t>Zale, Maisto, De Vita, Hooten, Ditre</t>
  </si>
  <si>
    <t>Increasing cessation motivation and treatment engagement among smokers in pain: A pilot randomized controlled trial</t>
  </si>
  <si>
    <t>593-604</t>
  </si>
  <si>
    <t>10.1037/pha0000424</t>
  </si>
  <si>
    <t>Zanis, Hollm, Derr, Ibrahim, Collins, Coviello, Melochick</t>
  </si>
  <si>
    <t>Comparing intervention strategies among rural, low SES, young adult tobacco users</t>
  </si>
  <si>
    <t>240-247</t>
  </si>
  <si>
    <t>10.5993/ajhb.35.2.11</t>
  </si>
  <si>
    <t>Zhang, Cheung, Wang, Cheng, Luk, He, Wang, Lam</t>
  </si>
  <si>
    <t>Efficacy of simple and very brief handgrip and isometric exercises for reducing withdrawal symptoms in cigarette smokers: A pilot randomized controlled trial</t>
  </si>
  <si>
    <t>Tob Induc Dis</t>
  </si>
  <si>
    <t>10.18332/tid/187839</t>
  </si>
  <si>
    <t>Zhao, Peterson, Oh, Cai</t>
  </si>
  <si>
    <t>Using graphic text-messaging to promote smoking cessation among first-generation Chinese and Korean male immigrants</t>
  </si>
  <si>
    <t>332-344</t>
  </si>
  <si>
    <t>10.1093/her/cyz006</t>
  </si>
  <si>
    <t>Duplicate of #4058</t>
  </si>
  <si>
    <t>Zhao, Wu, Chau, Fong, Lam, Wang</t>
  </si>
  <si>
    <t>Mobile chat-based support plus nicotine replacement therapy sampling to promote smoking cessation for community smokers: A randomized controlled trial</t>
  </si>
  <si>
    <t>Tobacco induced diseases</t>
  </si>
  <si>
    <t>32-32</t>
  </si>
  <si>
    <t>10.18332/tid/133373</t>
  </si>
  <si>
    <t>Zheng, Spatz, Bai, Huo, Ding, Horak, Wu, Guan, Chow, Yan, Sun, Wang, Zhang, Liu, Li, Li, Spertus, Masoudi, Krumholz</t>
  </si>
  <si>
    <t>Effect of Text Messaging on Risk Factor Management in Patients With Coronary Heart Disease: The CHAT Randomized Clinical Trial</t>
  </si>
  <si>
    <t>Circulation. Cardiovascular quality and outcomes</t>
  </si>
  <si>
    <t>e005616-NA</t>
  </si>
  <si>
    <t>10.1161/circoutcomes.119.005616</t>
  </si>
  <si>
    <t>Zhi, Xue, Yongda, Tak, Tsun, Sau-chai, Wai-yin, Hing, Ping</t>
  </si>
  <si>
    <t>Optimizing mHealth Instant Messaging-Based Smoking Cessation Support: A Sequential, Multiple Assignment, Randomized Trial (SMART)</t>
  </si>
  <si>
    <t>10.1007/s11469-024-01328-7</t>
  </si>
  <si>
    <t>Zhu, Cummins, Wong, Gamst, Tedeschi, Reyes-Nocon</t>
  </si>
  <si>
    <t>The Effects of a Multilingual Telephone Quitline for Asian Smokers: A Randomized Controlled Trial</t>
  </si>
  <si>
    <t>299-310</t>
  </si>
  <si>
    <t>10.1093/jnci/djr530</t>
  </si>
  <si>
    <t>Duplicate of #3853</t>
  </si>
  <si>
    <t>Ávila-Tomás, Olano Espinosa, Minué Lorenzo, Martínez Suberviola, Matilla Pardo, Serrano Serrano, Güeto-Rubio</t>
  </si>
  <si>
    <t>Dejal@Bot: Un chatbot aplicable en el tratamiento de la deshabituación tabáquica</t>
  </si>
  <si>
    <t>Revista de Investigación y Educación en Ciencias de la Salud (RIECS)</t>
  </si>
  <si>
    <t>33-41</t>
  </si>
  <si>
    <t>10.37536/riecs.2020.5.1.196</t>
  </si>
  <si>
    <t>Include</t>
  </si>
  <si>
    <t>Related to #4298</t>
  </si>
  <si>
    <t>Chen, Houston, Faro, Nagawa, Orvek, Blok, Allison, Person, Smith, Sadasivam</t>
  </si>
  <si>
    <t>Evaluating the use of a recommender system for selecting optimal messages for smoking cessation: patterns and effects of user-system engagement</t>
  </si>
  <si>
    <t>10.1186/s12889-021-11803-8</t>
  </si>
  <si>
    <t>Preprint of #4759</t>
  </si>
  <si>
    <t>Avila-Tomas, Olano-Espinosa, Minue-Lorenzo, Martinez-Suberbiola, Matilla-Pardo, Serrano-Serrano, Escortell-Mayor, Group</t>
  </si>
  <si>
    <t>Effectiveness of a chat-bot for the adult population to quit smoking: protocol of a pragmatic clinical trial in primary care (Dejal@)</t>
  </si>
  <si>
    <t>BMC Med Inform Decis Mak</t>
  </si>
  <si>
    <t>10.1186/s12911-019-0972-z</t>
  </si>
  <si>
    <t>Protocol for Olano-Espinosa #4298</t>
  </si>
  <si>
    <t>Chatbot intervention</t>
  </si>
  <si>
    <t>Protocol to the below study (4230)</t>
  </si>
  <si>
    <t>Protocol for Bricker #4204</t>
  </si>
  <si>
    <t>Reviews/RCTs</t>
  </si>
  <si>
    <t>Note: healthcare setting, but app, so could be used in non-healthcare settings</t>
  </si>
  <si>
    <t>Cautious include as would suggest intervention was used outside of the healthcare setting</t>
  </si>
  <si>
    <t>Protocol for #4201</t>
  </si>
  <si>
    <t>Faro, Orvek, Blok, Nagawa, McDonald, Seward, Houston, Kamberi, Allison, Person, Smith, Brady, Grosowsky, Jacobsen, Paine, Welch Jr, Sadasivam</t>
  </si>
  <si>
    <t>Dissemination and Effectiveness of the Peer Marketing and Messaging of a Web-Assisted Tobacco Intervention: Protocol for a Hybrid Effectiveness Trial (Preprint)</t>
  </si>
  <si>
    <t>10.2196/preprints.14814</t>
  </si>
  <si>
    <t>Preprint protocol for #4214</t>
  </si>
  <si>
    <t>Related to #4201</t>
  </si>
  <si>
    <t>Guertler, Kraft, Bläsing, Möhring, Meyer, Schmidt, Rehbein, Neumann, Dreißigacker, Bischof, Bischof, Sürig, Hohls, Wurm, Borgwardt, Haug, Rumpf</t>
  </si>
  <si>
    <t>Prevention Needs and Target Behavior Preferences in an App-Based Addiction Prevention Program for German Vocational School Students: Cluster Randomized Controlled Trial (Preprint)</t>
  </si>
  <si>
    <t>10.2196/preprints.59573</t>
  </si>
  <si>
    <t>Guertler, Mohring, Blasing, Meyer, Schmidt, Rehbein, Neumann, Dreissigacker, Bischof, Bischof, Surig, Hohls, Wurm, Borgwardt, Haug, Rumpf</t>
  </si>
  <si>
    <t>Usage of an App-Based Addiction Prevention Program for German Vocational Students: Secondary Analysis of Data From a Cluster Randomized Controlled Trial</t>
  </si>
  <si>
    <t>e68754</t>
  </si>
  <si>
    <t>10.2196/68754</t>
  </si>
  <si>
    <t>Guo, Luk, Wu, Guo, Chu, Cheung, Chan, Kwok, Wong, Wong, Lee, Kwok, Viswanath, Lam, Wang</t>
  </si>
  <si>
    <t>Effect of mobile interventions with nicotine replacement therapy sampling on long-term smoking cessation in community smokers: A pragmatic randomized clinical trial</t>
  </si>
  <si>
    <t>10.18332/tid/160168</t>
  </si>
  <si>
    <t>Rules-based chatbot</t>
  </si>
  <si>
    <t>Haug, Castro, Wenger, Schaub</t>
  </si>
  <si>
    <t>Efficacy of a smartphone-based coaching program for addiction prevention among apprentices: study protocol of a cluster-randomised controlled trial</t>
  </si>
  <si>
    <t>10.1186/s12889-020-09995-6</t>
  </si>
  <si>
    <t>Protocol for #3604</t>
  </si>
  <si>
    <t>Haug, Boumparis, Wenger, Schaub, Paz Castro</t>
  </si>
  <si>
    <t>Efficacy of a Mobile App-Based Coaching Program for Addiction Prevention among Apprentices: A Cluster-Randomized Controlled Trial</t>
  </si>
  <si>
    <t>15730-15730</t>
  </si>
  <si>
    <t>10.3390/ijerph192315730</t>
  </si>
  <si>
    <t>Protocol for #4759</t>
  </si>
  <si>
    <t>Effectiveness of the offer of the&lt;i&gt;Smoke Free&lt;/i&gt;smartphone application compared with no intervention for smoking cessation: a pragmatic randomised controlled trial</t>
  </si>
  <si>
    <t>10.1101/2023.01.12.23284463</t>
  </si>
  <si>
    <t>Protocol only</t>
  </si>
  <si>
    <t>Nomura, Tateno, Masaki, Muto, Suzuki, Satake, Hida, Fukunaga</t>
  </si>
  <si>
    <t>A Novel Smoking Cessation Smartphone App Integrated With a Mobile Carbon Monoxide Checker for Smoking Cessation Treatment: Protocol for a Randomized Controlled Trial</t>
  </si>
  <si>
    <t>e12252</t>
  </si>
  <si>
    <t>10.2196/12252</t>
  </si>
  <si>
    <t>Protocol for Masaki #3762</t>
  </si>
  <si>
    <t>Olano-Espinosa, Avila-Tomas, Minue-Lorenzo, Matilla-Pardo, Serrano Serrano, Martinez-Suberviola, Gil-Conesa, Del Cura-González</t>
  </si>
  <si>
    <t>Effectiveness of a Conversational Chatbot (Dejal@bot) for the Adult Population to Quit Smoking: Pragmatic, Multicenter, Controlled, Randomized Clinical Trial in Primary Care (Preprint)</t>
  </si>
  <si>
    <t>10.2196/preprints.34273</t>
  </si>
  <si>
    <t/>
  </si>
  <si>
    <t>Sadasivam, Borglund, Adams, Marlin, Houston</t>
  </si>
  <si>
    <t>Impact of a Collective Intelligence Tailored Messaging System on Smoking Cessation: The Perspect Randomized Experiment</t>
  </si>
  <si>
    <t>e285</t>
  </si>
  <si>
    <t>10.2196/jmir.6465</t>
  </si>
  <si>
    <t>Recommender system</t>
  </si>
  <si>
    <t>Sadasivam, Orvek, Faro, Chen, Flahive, Kamberi, Person, Allison, Houston</t>
  </si>
  <si>
    <t>Comparing Messaging Systems to Increase Use of Online Programs That Help Smokers Quit-Smoker-to-Smoker (S2S)</t>
  </si>
  <si>
    <t>https://dx.doi.org/10.25302/02.2022.CDR.160334645</t>
  </si>
  <si>
    <t>Schmidt, Brandt, Bischof, Bischof, Sürig, Gürtler, Bläsing, Möhring, Meyer, Rehbein, Neumann, Dreißigacker, Haug, Rumpf</t>
  </si>
  <si>
    <t>App-Based Coaching to Prevent Addictive Behaviors among Young Adults</t>
  </si>
  <si>
    <t>Sucht</t>
  </si>
  <si>
    <t>65-74</t>
  </si>
  <si>
    <t>10.1024/0939-5911/a000811</t>
  </si>
  <si>
    <t>Include/Exclude</t>
  </si>
  <si>
    <t>Aggarwal, Tam, Wu, Li, Qiao</t>
  </si>
  <si>
    <t>Artificial Intelligence-Based Chatbots for Promoting Health Behavioral Changes: Systematic Review</t>
  </si>
  <si>
    <t>Journal of Medical Internet Research</t>
  </si>
  <si>
    <t>e40789</t>
  </si>
  <si>
    <t>https://dx.doi.org/10.2196/40789</t>
  </si>
  <si>
    <t>One potentially relevant RCT, manual extraction</t>
  </si>
  <si>
    <t>C:\Users\sh1384\OneDrive - University of Exeter\Documents\Projects\04 - AI and Public Health\2. Smoking\PDFs - Reviews</t>
  </si>
  <si>
    <t>Alcantara, Villaluz, McAleer, Valliani, Ross</t>
  </si>
  <si>
    <t>Commercial Tobacco Cessation Interventions for American Indian and Alaska Native Persons Living in the United States: A Narrative Systematic Review of Effectiveness Using a Health Equity Lens</t>
  </si>
  <si>
    <t>330-347</t>
  </si>
  <si>
    <t>https://dx.doi.org/10.1177/08901171241293419</t>
  </si>
  <si>
    <t>Four potentially relevant RCTs, manual extraction</t>
  </si>
  <si>
    <t>Alvarado Echeona, Cortes Cardona, Toledo, Rodriguez Real, Ramirez Penuela</t>
  </si>
  <si>
    <t>Identifying non-pharmacological strategies for reduction and cessation of tobacco use in university students</t>
  </si>
  <si>
    <t>Revista Panamericana de Salud Publica/Pan American Journal of Public Health</t>
  </si>
  <si>
    <t>e9</t>
  </si>
  <si>
    <t>https://dx.doi.org/10.26633/RPSP.2023.9</t>
  </si>
  <si>
    <t>Three potentially relevant RCTs, manual extraction</t>
  </si>
  <si>
    <t>Amiri, Khan</t>
  </si>
  <si>
    <t>Digital interventions for smoking abstinence: a systematic review and meta-analysis of randomized control trials</t>
  </si>
  <si>
    <t>https://dx.doi.org/10.1080/10550887.2022.2058300</t>
  </si>
  <si>
    <t>CitationChaser</t>
  </si>
  <si>
    <t>Asfar, Livingstone-Banks, Ward, Eissenberg, Oluwole, Bursac, Ghaddar, Maziak</t>
  </si>
  <si>
    <t>Interventions for waterpipe smoking cessation</t>
  </si>
  <si>
    <t>The Cochrane database of systematic reviews</t>
  </si>
  <si>
    <t>CD005549</t>
  </si>
  <si>
    <t>https://dx.doi.org/10.1002/14651858.CD005549.pub4</t>
  </si>
  <si>
    <t>Nine potentially relevant RCTs, manual extraction</t>
  </si>
  <si>
    <t>Ayaz, Asi, Meydanlioglu, Oncel</t>
  </si>
  <si>
    <t>Effectiveness of smoking cessation interventions in the workplace: A systematic review and meta-analysis</t>
  </si>
  <si>
    <t>American journal of industrial medicine</t>
  </si>
  <si>
    <t>712-722</t>
  </si>
  <si>
    <t>https://dx.doi.org/10.1002/ajim.23627</t>
  </si>
  <si>
    <t>Bashirian, Barati, Abbasi, Ezati</t>
  </si>
  <si>
    <t>The effect of interventions to prevent and reduce hookah smoking: A systematic review</t>
  </si>
  <si>
    <t>Pneumon</t>
  </si>
  <si>
    <t>https://dx.doi.org/10.18332/pne/147969</t>
  </si>
  <si>
    <t>Six potentially relevant RCTs, manual extraction</t>
  </si>
  <si>
    <t>Bell, Porcellato, Holland, Morris, Smith, Haines, Graves</t>
  </si>
  <si>
    <t>A systematic scoping review of healthpromoting interventions for contact centre employees examined through a behaviour change wheel lens</t>
  </si>
  <si>
    <t>PLoS ONE</t>
  </si>
  <si>
    <t>e0298150</t>
  </si>
  <si>
    <t>https://dx.doi.org/10.1371/journal.pone.0298150</t>
  </si>
  <si>
    <t>15 potentially relevant RCTs, manual extraction</t>
  </si>
  <si>
    <t>Bendotti, Lawler, Chan, Gartner, Ireland, Marshall</t>
  </si>
  <si>
    <t>Conversational artificial intelligence interventions to support smoking cessation: A systematic review and meta-analysis</t>
  </si>
  <si>
    <t>https://dx.doi.org/10.1177/20552076231211634</t>
  </si>
  <si>
    <t>5 potentially relevant RCTs, manual extraction</t>
  </si>
  <si>
    <t>Bergman Rasmussen, Pisinger</t>
  </si>
  <si>
    <t>Non-combustible nicotine product cessation interventions in adolescents and young adults: A systematic review</t>
  </si>
  <si>
    <t>Tobacco use insights</t>
  </si>
  <si>
    <t>1179173X241304275</t>
  </si>
  <si>
    <t>https://dx.doi.org/10.1177/1179173X241304275</t>
  </si>
  <si>
    <t>Bezzina, Clarke, Ashton, Watson, James</t>
  </si>
  <si>
    <t>Workplace Health Promotion Programs Targeting Smoking, Nutrition, Physical Activity, and Obesity in Men: A Systematic Review and Meta-Analysis of Randomized Controlled Trials</t>
  </si>
  <si>
    <t>113-127</t>
  </si>
  <si>
    <t>https://dx.doi.org/10.1177/10901981231208396</t>
  </si>
  <si>
    <t>Bhandari, Yemineni, Vadapalli, Kundu, Arya, Laddha</t>
  </si>
  <si>
    <t>Leveraging Artificial Intelligence for Effective Campaigns against Smoking</t>
  </si>
  <si>
    <t>Journal of Pharmacy and Bioallied Sciences</t>
  </si>
  <si>
    <t>S3053 EP - S3055</t>
  </si>
  <si>
    <t>https://dx.doi.org/10.4103/jpbs.jpbs_1359_24</t>
  </si>
  <si>
    <t>Bo, Goings, Evans, Sharma, Jennings, Durand, Bardeen, Murray-Lichtman</t>
  </si>
  <si>
    <t>Culturally sensitive prevention programs for substance use among adolescents of color: A systematic review and meta-analysis of randomized controlled trials</t>
  </si>
  <si>
    <t>Clinical psychology review</t>
  </si>
  <si>
    <t>https://dx.doi.org/10.1016/j.cpr.2022.102233</t>
  </si>
  <si>
    <t>30 potentially relevant RCTs, manual extraction</t>
  </si>
  <si>
    <t>Butler, Lindson, Livingstone-Banks, Notley, Turner, Rigotti, Fanshawe, Dawkins, Begh, Wu, Brose, Conde, Simonavicius, Hartmann-Boyce</t>
  </si>
  <si>
    <t>Interventions for quitting vaping</t>
  </si>
  <si>
    <t>CD016058</t>
  </si>
  <si>
    <t>https://dx.doi.org/10.1002/14651858.CD016058.pub2</t>
  </si>
  <si>
    <t>Carrillo-Sierra, Cardenas-Caceres, Cadrazco-Urquijo, Salazar-Gomez, Rivera-Porras, Bermudez</t>
  </si>
  <si>
    <t>Psychological Therapies Used for the Reduction of Habitual Cigarette Smoking Cigarette Consumption: A Systematic Review</t>
  </si>
  <si>
    <t>https://dx.doi.org/10.3390/ijerph21060753</t>
  </si>
  <si>
    <t>Chhabra, Tushya, Penberthy, Dang</t>
  </si>
  <si>
    <t>Effectiveness of remotely delivered mindfulness and acceptance and commitment therapy-based smoking cessation programs: a systematic review</t>
  </si>
  <si>
    <t>CURRENT PSYCHOLOGY</t>
  </si>
  <si>
    <t>8158-8172</t>
  </si>
  <si>
    <t>10.1007/s12144-023-04967-6</t>
  </si>
  <si>
    <t>Coleman, Menson, Kaminsky, Gaalema</t>
  </si>
  <si>
    <t>Smoking Cessation Interventions for Patients With Chronic Obstructive Pulmonary Disease: A NARRATIVE REVIEW WITH IMPLICATIONS FOR PULMONARY REHABILITATION</t>
  </si>
  <si>
    <t>Journal of cardiopulmonary rehabilitation and prevention</t>
  </si>
  <si>
    <t>259-269</t>
  </si>
  <si>
    <t>https://dx.doi.org/10.1097/HCR.0000000000000764</t>
  </si>
  <si>
    <t>No</t>
  </si>
  <si>
    <t>CitationChaser; can't access review</t>
  </si>
  <si>
    <t>Derissen, Scheliga, Clemens, Leiding, Kroger, Bohner, Habel</t>
  </si>
  <si>
    <t>Smoking cessation and harm reduction: a systematic overview of ongoing, randomized controlled trials</t>
  </si>
  <si>
    <t>BMC psychiatry</t>
  </si>
  <si>
    <t>https://dx.doi.org/10.1186/s12888-024-06342-6</t>
  </si>
  <si>
    <t>Dhumal, Kelly, Khadka, Kelley, Kamal, Scott, Hogan, Harper</t>
  </si>
  <si>
    <t>Tobacco Cessation Interventions in Non-Respiratory Cancers: A Systematic Review With Meta-analysis of Randomized Controlled Trials</t>
  </si>
  <si>
    <t>579-593</t>
  </si>
  <si>
    <t>https://dx.doi.org/10.1093/abm/kaae040</t>
  </si>
  <si>
    <t>DiCasmirro, Tranmer, Davison, Woo, Toon, Hubeny, Ross-White, Goldie</t>
  </si>
  <si>
    <t>Public Health Interventions Targeting the Prevention of Adolescent Vaping: A Scoping Review</t>
  </si>
  <si>
    <t>Public health nursing (Boston, Mass.)</t>
  </si>
  <si>
    <t>604-614</t>
  </si>
  <si>
    <t>https://dx.doi.org/10.1111/phn.13464</t>
  </si>
  <si>
    <t>Doody, Parkhouse, Gao, Haasova, Livingstone-Banks, Cheeseman, Aveyard, Lindson</t>
  </si>
  <si>
    <t>Opportunistic smoking cessation interventions for people accessing financial support settings: A scoping review</t>
  </si>
  <si>
    <t>1337-1351</t>
  </si>
  <si>
    <t>https://dx.doi.org/10.1111/add.16533</t>
  </si>
  <si>
    <t>Egan, Gardner, Newton, Champion</t>
  </si>
  <si>
    <t>A Systematic Review of eHealth Interventions Among Adolescents of Low Socioeconomic and Geographically Remote Backgrounds in Preventing Poor Diet, Alcohol Use, Tobacco Smoking and Vaping</t>
  </si>
  <si>
    <t>Adolescent Research Review</t>
  </si>
  <si>
    <t>10.1007/s40894-023-00210-2</t>
  </si>
  <si>
    <t>Eghdami, Ahmadkhaniha, Baradaran, Hirbod-Mobarakeh</t>
  </si>
  <si>
    <t>Ecological momentary interventions for smoking cessation: a systematic review and meta-analysis</t>
  </si>
  <si>
    <t>Social psychiatry and psychiatric epidemiology</t>
  </si>
  <si>
    <t>1431-1445</t>
  </si>
  <si>
    <t>https://dx.doi.org/10.1007/s00127-023-02503-2</t>
  </si>
  <si>
    <t>Everitt, Ayres, Wale, Okolie, Fox-McNally, Morgan, Shaw, Davies, Tudor-Edwards, Cooper, Edwards, Lewis</t>
  </si>
  <si>
    <t>A rapid review of the effectiveness of smoking cessation interventions for people with anxiety and/or depression living within the community</t>
  </si>
  <si>
    <t>medRxiv</t>
  </si>
  <si>
    <t>https://dx.doi.org/10.1101/2024.07.23.24310849</t>
  </si>
  <si>
    <t>9 potentially relevant RCTs, manual extraction</t>
  </si>
  <si>
    <t>Fang, Zhang, Wang, Yang, Chen, Nisa, Tong, Yan</t>
  </si>
  <si>
    <t>Effectiveness of eHealth Smoking Cessation Interventions: Systematic Review and Meta-Analysis</t>
  </si>
  <si>
    <t>e45111</t>
  </si>
  <si>
    <t>https://dx.doi.org/10.2196/45111</t>
  </si>
  <si>
    <t>Fogarty, Fertig, Gulbicki, Ashar, O'Cleirigh, Stanton</t>
  </si>
  <si>
    <t>Identifying the ways in which tobacco cessation interventions have been tailored for sexual and gender minority individuals: A systematic review</t>
  </si>
  <si>
    <t>Journal of health psychology</t>
  </si>
  <si>
    <t>https://dx.doi.org/10.1177/13591053241284083</t>
  </si>
  <si>
    <t>Garcia-Fernandez, Krotter, Gonzalez-Roz, Garcia-Perez, Secades-Villa</t>
  </si>
  <si>
    <t>Effectiveness of including weight management in smoking cessation treatments: A meta-analysis of behavioral interventions</t>
  </si>
  <si>
    <t>https://dx.doi.org/10.1016/j.addbeh.2023.107606</t>
  </si>
  <si>
    <t>Gardner, Rowe, Newton, Egan, Hunter, Devine, Aitken, Thornton, Teesson, Stockings, Champion</t>
  </si>
  <si>
    <t>A Systematic Review and Meta-analysis of School-Based Preventive Interventions Targeting E-Cigarette Use Among Adolescents</t>
  </si>
  <si>
    <t>1104-1121</t>
  </si>
  <si>
    <t>https://dx.doi.org/10.1007/s11121-024-01730-6</t>
  </si>
  <si>
    <t>Goh, Ming, Al-Worafi, Tan, Hermansyah, Rehman, Ali</t>
  </si>
  <si>
    <t>Effectiveness of digital tools for smoking cessation in Asian countries: a systematic review</t>
  </si>
  <si>
    <t>Annals of medicine</t>
  </si>
  <si>
    <t>https://dx.doi.org/10.1080/07853890.2023.2271942</t>
  </si>
  <si>
    <t>Grech, Norman, Sammut</t>
  </si>
  <si>
    <t>Helping smokers with diabetes quit: A scoping review of the interventions utilised, and the challenges and barriers to smoking cessation</t>
  </si>
  <si>
    <t>Primary Care Diabetes</t>
  </si>
  <si>
    <t>119 EP - 128</t>
  </si>
  <si>
    <t>https://dx.doi.org/10.1016/j.pcd.2023.01.005</t>
  </si>
  <si>
    <t>Effectiveness of intensive stand-alone smoking cessation interventions for individuals with diabetes: A systematic review and intervention component analysis</t>
  </si>
  <si>
    <t>https://dx.doi.org/10.18332/tid/162329</t>
  </si>
  <si>
    <t>Guo, Chen, Dabbs, Wu</t>
  </si>
  <si>
    <t>The Effectiveness of Smartphone App-Based Interventions for Assisting Smoking Cessation: Systematic Review and Meta-analysis</t>
  </si>
  <si>
    <t>e43242</t>
  </si>
  <si>
    <t>https://dx.doi.org/10.2196/43242</t>
  </si>
  <si>
    <t>He, Balaji, Wiers, Antheunis, Krahmer</t>
  </si>
  <si>
    <t>Effectiveness and Acceptability of Conversational Agents for Smoking Cessation: A Systematic Review and Meta-analysis</t>
  </si>
  <si>
    <t>1241-1250</t>
  </si>
  <si>
    <t>10.1093/ntr/ntac281</t>
  </si>
  <si>
    <t>Hichborn, Turner, Moore, Gauthier, Bell, Montgomery, Boggis, Lambert-Harris, Saunders, Dallery, McLeman, Marsch</t>
  </si>
  <si>
    <t>Technology-Based Interventions in Tobacco Use Treatment Among People Who Identify as African American/Black, Hispanic/Latina/o, and American Indian/Alaska Native: Scoping Review</t>
  </si>
  <si>
    <t>10.2196/50748</t>
  </si>
  <si>
    <t>Huang, Tang, Zheng, Li, Wu, Yang</t>
  </si>
  <si>
    <t>Effectiveness of smoking cessation on the high-risk population of lung cancer with early screening: a systematic review and meta-analysis of randomized controlled trials until January 2022</t>
  </si>
  <si>
    <t>Archives of public health = Archives belges de sante publique</t>
  </si>
  <si>
    <t>https://dx.doi.org/10.1186/s13690-023-01111-5</t>
  </si>
  <si>
    <t>Huang, Ren, Zhou, Hui, Guo, Xu, Yang</t>
  </si>
  <si>
    <t>Behavioral interventions for tobacco use in HIV-infected smokers: systematic review and pairwise, network meta-analysis of randomized trials</t>
  </si>
  <si>
    <t>AIDS reviews</t>
  </si>
  <si>
    <t>111-120</t>
  </si>
  <si>
    <t>https://dx.doi.org/10.24875/AIDSRev.24000008</t>
  </si>
  <si>
    <t>Huddlestone, Shoesmith, Pervin, Stevens, Gilbody, Ratschen</t>
  </si>
  <si>
    <t>Effectiveness and experience of implementing digital interventions to promote smoking cessation among adults with severe mental illness: A systematic review and meta-analysis</t>
  </si>
  <si>
    <t>https://dx.doi.org/10.1093/ntr/ntae237</t>
  </si>
  <si>
    <t>Huerne, Eisenberg</t>
  </si>
  <si>
    <t>Vaping-Cessation Interventions in Former Smokers</t>
  </si>
  <si>
    <t>Canadian Journal of Cardiology</t>
  </si>
  <si>
    <t>1263-1267</t>
  </si>
  <si>
    <t>10.1016/j.cjca.2023.04.020</t>
  </si>
  <si>
    <t>Khan, Memedovich, Eze, Asante, Adhikari, Dunn, Clement</t>
  </si>
  <si>
    <t>Interactive voice response (IVR) for tobacco cessation: a systematic review</t>
  </si>
  <si>
    <t>e081972</t>
  </si>
  <si>
    <t>https://dx.doi.org/10.1136/bmjopen-2023-081972</t>
  </si>
  <si>
    <t>Klemperer, Streck, Lindson, West, Su, Hughes, Carpenter</t>
  </si>
  <si>
    <t>A systematic review and meta-analysis of interventions to induce attempts to quit tobacco among adults not ready to quit</t>
  </si>
  <si>
    <t>541-559</t>
  </si>
  <si>
    <t>https://dx.doi.org/10.1037/pha0000583</t>
  </si>
  <si>
    <t>Kock, Erath, Coleman, Higgins, Heil</t>
  </si>
  <si>
    <t>Contingency management interventions for abstinence from cigarette smoking in pregnancy and postpartum: A systematic review and meta-analysis</t>
  </si>
  <si>
    <t>https://dx.doi.org/10.1016/j.ypmed.2023.107654</t>
  </si>
  <si>
    <t>Kraiss, Viechtbauer, Black, Johnston, Hartmann-Boyce, Eisma, Javornik, Bricca, Michie, West, de Bruin</t>
  </si>
  <si>
    <t>Estimating the true effectiveness of smoking cessation interventions under variable comparator conditions: A systematic review and meta-regression</t>
  </si>
  <si>
    <t>1835-1850</t>
  </si>
  <si>
    <t>https://dx.doi.org/10.1111/add.16222</t>
  </si>
  <si>
    <t>Manual extraction of 89 studies</t>
  </si>
  <si>
    <t>Lahiri, Bingenheimer, Evans, Wang, Cislaghi, Dubey, Snowden</t>
  </si>
  <si>
    <t>Understanding the mechanisms of change in social norms around tobacco use: A systematic review and meta-analysis of interventions</t>
  </si>
  <si>
    <t>215-235</t>
  </si>
  <si>
    <t>https://dx.doi.org/10.1111/add.16685</t>
  </si>
  <si>
    <t>Lai, Morphett, Ait Ouakrim, Mason, Howe, Rees, Li, Gartner</t>
  </si>
  <si>
    <t>Tobacco control interventions for populations living in subsidised, low-income housing: a scoping review</t>
  </si>
  <si>
    <t>Public health research &amp; practice</t>
  </si>
  <si>
    <t>https://dx.doi.org/10.17061/phrp3412407</t>
  </si>
  <si>
    <t>Manual extraction of 15 studies</t>
  </si>
  <si>
    <t>Lei, Zheng</t>
  </si>
  <si>
    <t>Smoking Cessation Interventions for Chinese American Smokers: A Systematic Review and Meta-Analysis</t>
  </si>
  <si>
    <t>753-768</t>
  </si>
  <si>
    <t>https://dx.doi.org/10.31557/APJCP.2023.24.3.753</t>
  </si>
  <si>
    <t>Leinberger-Jabari, Golob, Lindson, Hartmann-Boyce</t>
  </si>
  <si>
    <t>Effectiveness of culturally tailoring smoking cessation interventions for reducing or quitting combustible tobacco: A systematic review and meta-analyses</t>
  </si>
  <si>
    <t>629-648</t>
  </si>
  <si>
    <t>https://dx.doi.org/10.1111/add.16400</t>
  </si>
  <si>
    <t>Leppin, Okpako, Brown, Garnett, Perski</t>
  </si>
  <si>
    <t>Does socioeconomic position moderate the associations between the content and delivery features of digital behaviour change interventions for smoking cessation and intervention effectiveness? A systematic review and meta-analysis</t>
  </si>
  <si>
    <t>Health psychology review</t>
  </si>
  <si>
    <t>790-823</t>
  </si>
  <si>
    <t>https://dx.doi.org/10.1080/17437199.2024.2366189</t>
  </si>
  <si>
    <t>Levett, Filion, Reynier, Prell, Eisenberg</t>
  </si>
  <si>
    <t>Efficacy and Safety of E-Cigarette Use for Smoking Cessation: A Systematic Review and Meta-Analysis of Randomized Controlled Trials</t>
  </si>
  <si>
    <t>The American journal of medicine</t>
  </si>
  <si>
    <t>804-813.e804</t>
  </si>
  <si>
    <t>https://dx.doi.org/10.1016/j.amjmed.2023.04.014</t>
  </si>
  <si>
    <t>Li, Qu, Li, Ma</t>
  </si>
  <si>
    <t>Efficacy of e-health interventions for smoking cessation management in smokers: a systematic review and meta-analysis</t>
  </si>
  <si>
    <t>https://dx.doi.org/10.1016/j.eclinm.2023.102412</t>
  </si>
  <si>
    <t>Li, Gao, Chao, Wang, Qin, Zhou, Chen, Hou, Lu</t>
  </si>
  <si>
    <t>Effects of interventions on smoking cessation: A systematic review and network meta-analysis</t>
  </si>
  <si>
    <t>e13376</t>
  </si>
  <si>
    <t>https://dx.doi.org/10.1111/adb.13376</t>
  </si>
  <si>
    <t>Luo, Gan, Fu, Chen</t>
  </si>
  <si>
    <t>Cue-reactivity targeted smoking cessation intervention in individuals with tobacco use disorder: a scoping review</t>
  </si>
  <si>
    <t>Frontiers in psychiatry</t>
  </si>
  <si>
    <t>https://dx.doi.org/10.3389/fpsyt.2023.1167283</t>
  </si>
  <si>
    <t>Martinez Agulleiro, Patil, Firth, Sawyer, Amann, Fonseca, Torrens, Perez, Castellanos, Kane, Guinart</t>
  </si>
  <si>
    <t>A systematic review of digital interventions for smoking cessation in patients with serious mental illness</t>
  </si>
  <si>
    <t>Psychological medicine</t>
  </si>
  <si>
    <t>4856-4868</t>
  </si>
  <si>
    <t>https://dx.doi.org/10.1017/S003329172300123X</t>
  </si>
  <si>
    <t>McQuoid, Durazo, Mooney, Heffner, Tan, Kong, Clifton, Horn</t>
  </si>
  <si>
    <t>Tobacco Cessation and Prevention Interventions for Sexual and/or Gender Minority-Identified People and the Theories That Underpin Them: A Scoping Review</t>
  </si>
  <si>
    <t>1065-1073</t>
  </si>
  <si>
    <t>https://dx.doi.org/10.1093/ntr/ntad018</t>
  </si>
  <si>
    <t>Mdege, Shah, Dogar, Pool, Weatherburn, Siddiqi, Zyambo, Livingstone-Banks</t>
  </si>
  <si>
    <t>Interventions for tobacco use cessation in people living with HIV</t>
  </si>
  <si>
    <t>CD011120</t>
  </si>
  <si>
    <t>https://dx.doi.org/10.1002/14651858.CD011120.pub3</t>
  </si>
  <si>
    <t>Manual extraction of 40 studies</t>
  </si>
  <si>
    <t>Mersha, Bryant, Rahman, McGuffog, Maddox, Kennedy</t>
  </si>
  <si>
    <t>What Are the Effective Components of Group-Based Treatment Programs For Smoking Cessation? A Systematic Review and Meta-Analysis</t>
  </si>
  <si>
    <t>1525-1537</t>
  </si>
  <si>
    <t>https://dx.doi.org/10.1093/ntr/ntad068</t>
  </si>
  <si>
    <t>Mersha, Bryant, Booth, Watson, Kennedy</t>
  </si>
  <si>
    <t>The effectiveness of internet-based group behavioural interventions on lifestyle modifications: A systematic review</t>
  </si>
  <si>
    <t>https://dx.doi.org/10.1016/j.ypmed.2024.108099</t>
  </si>
  <si>
    <t>Manual extraction of 6 studies</t>
  </si>
  <si>
    <t>Mylocopos, Wennberg, Reiter, Hebert-Losier, Filion, Windle, Gore, O'Loughlin, Grad, Eisenberg</t>
  </si>
  <si>
    <t>Interventions for Preventing E-Cigarette Use Among Children and Youth: A Systematic Review</t>
  </si>
  <si>
    <t>351-370</t>
  </si>
  <si>
    <t>https://dx.doi.org/10.1016/j.amepre.2023.09.028</t>
  </si>
  <si>
    <t>Nagasawa, Saito, Odawara, Kaji, Yuwaki, Imamura, Nogi, Nakamura, Shimazu</t>
  </si>
  <si>
    <t>Smoking cessation interventions and implementations across multiple settings in Japan: a scoping review and supplemental survey</t>
  </si>
  <si>
    <t>Implementation science communications</t>
  </si>
  <si>
    <t>https://dx.doi.org/10.1186/s43058-023-00517-0</t>
  </si>
  <si>
    <t>Manual extraction of 1 study</t>
  </si>
  <si>
    <t>Nasr, Nsiri, Fredj</t>
  </si>
  <si>
    <t>Effectiveness of smoking cessation interventions for smokers with Crohn's disease: a systematic review</t>
  </si>
  <si>
    <t>Future science OA</t>
  </si>
  <si>
    <t>FSO870</t>
  </si>
  <si>
    <t>https://dx.doi.org/10.2144/fsoa-2022-0049</t>
  </si>
  <si>
    <t>Nurchis, Di Pumpo, Perilli, Greco, Damiani</t>
  </si>
  <si>
    <t>Nudging Interventions on Alcohol and Tobacco Consumption in Adults: A Scoping Review of the Literature</t>
  </si>
  <si>
    <t>International Journal of Environmental Research and Public Health</t>
  </si>
  <si>
    <t>https://dx.doi.org/10.3390/ijerph20031675</t>
  </si>
  <si>
    <t>Park, Zhou, Chen, Chacko, Mahoney, Chang</t>
  </si>
  <si>
    <t>Systematic review: interventions to quit tobacco products for young adults</t>
  </si>
  <si>
    <t>https://dx.doi.org/10.1186/s12889-023-15900-8</t>
  </si>
  <si>
    <t>Perez, Rabin, Tandon, Strauss, Irwin, Philpotts, Ostroff, Park</t>
  </si>
  <si>
    <t>Do Tobacco Treatment Trials Address Disparities in Smoking Outcomes Among Black and Hispanic Cancer Patients? A Systematic Review of Smoking Cessation Interventions for Black and Hispanic Patients Diagnosed with Cancer</t>
  </si>
  <si>
    <t>Journal of racial and ethnic health disparities</t>
  </si>
  <si>
    <t>2390-2406</t>
  </si>
  <si>
    <t>https://dx.doi.org/10.1007/s40615-023-01705-3</t>
  </si>
  <si>
    <t>Poquet, Martin, Rateau, Benamara, Teixeira, Picot-Ngo</t>
  </si>
  <si>
    <t>Tobacco prevention interventions- developing life skills through playful activities among children and preteens: A systematic review</t>
  </si>
  <si>
    <t>CHILDREN AND YOUTH SERVICES REVIEW</t>
  </si>
  <si>
    <t>10.1016/j.childyouth.2023.107026</t>
  </si>
  <si>
    <t>Puljevic, Meciar, Holland, Stjepanovic, Snoswell, Thomas, Morphett, Kang, Chan, Grobler, Gartner</t>
  </si>
  <si>
    <t>Systematic review and meta-analysis of text messaging interventions to support tobacco cessation</t>
  </si>
  <si>
    <t>https://dx.doi.org/10.1136/tc-2023-058323</t>
  </si>
  <si>
    <t>Rifat, Orsini, Qazi, Galanti</t>
  </si>
  <si>
    <t>Smoking Prevention and Cessation Programs for Children and Adolescents Focusing on Parental Involvement: A Systematic Review and Meta-Analysis</t>
  </si>
  <si>
    <t>The Journal of adolescent health : official publication of the Society for Adolescent Medicine</t>
  </si>
  <si>
    <t>https://dx.doi.org/10.1016/j.jadohealth.2024.10.032</t>
  </si>
  <si>
    <t>Rusk, Kanj, Murad, Hassett, Kennedy</t>
  </si>
  <si>
    <t>Smoking Cessation Interventions in Indigenous North Americans: A Meta-Narrative Systematic Review</t>
  </si>
  <si>
    <t>https://dx.doi.org/10.1093/ntr/ntac181</t>
  </si>
  <si>
    <t>Russell, Shishani, Hurst</t>
  </si>
  <si>
    <t>The Role of the School Nurse in E-Cigarette Prevention and Cessation: A Scoping Review</t>
  </si>
  <si>
    <t>The Journal of school nursing : the official publication of the National Association of School Nurses</t>
  </si>
  <si>
    <t>https://doi.org/10.1177/10598405231225976</t>
  </si>
  <si>
    <t>Scholten, Stalpers, Bronsema, van Os, Westerveld, van Lonkhuijzen</t>
  </si>
  <si>
    <t>The effectiveness of smoking cessation interventions after cancer diagnosis: A systematic review and meta-analysis</t>
  </si>
  <si>
    <t>Journal of cancer policy</t>
  </si>
  <si>
    <t>https://dx.doi.org/10.1016/j.jcpo.2023.100463</t>
  </si>
  <si>
    <t>Schulz, Regnier, Erath, Mullis, Nugent, Atwood, Villanti</t>
  </si>
  <si>
    <t>Smoking cessation interventions for U.S. adults with disabilities: A systematic review</t>
  </si>
  <si>
    <t>https://dx.doi.org/10.1016/j.addbeh.2023.107905</t>
  </si>
  <si>
    <t>Manual extraction of 2 studies</t>
  </si>
  <si>
    <t>Setchoduk, Pichayapinyo, Lapvongwatana, Chansatitporn</t>
  </si>
  <si>
    <t>The effectiveness of tobacco cessation programs for university students: A systematic review and meta-analysis</t>
  </si>
  <si>
    <t>https://dx.doi.org/10.18332/tid/162001</t>
  </si>
  <si>
    <t>Trigg, Skelton, Lum, Guillaumier, McCarter, Handley, Judd, Lye, Bonevski</t>
  </si>
  <si>
    <t>Smoking Cessation Interventions and Abstinence Outcomes for People Living in Rural, Regional, and Remote Areas of Three High-Income Countries: A Systematic Review</t>
  </si>
  <si>
    <t>1709-1718</t>
  </si>
  <si>
    <t>https://dx.doi.org/10.1093/ntr/ntad098</t>
  </si>
  <si>
    <t>Venkatesh, Ramesh, Dimentberg</t>
  </si>
  <si>
    <t>Facilitating Smoking Cessation in America's Highest Risk Population: Community-Centered Interventions in Rural Appalachian Kentucky</t>
  </si>
  <si>
    <t>Southern Medical Journal</t>
  </si>
  <si>
    <t>370-372</t>
  </si>
  <si>
    <t>10.14423/SMJ.0000000000001534</t>
  </si>
  <si>
    <t>Vila-Farinas, Perez-Rios, Montes-Martinez, Ruano-Ravina, Forray, Rey-Brandariz, Candal-Pedreira, Fernandez, Casal-Accion, Varela-Lema</t>
  </si>
  <si>
    <t>Effectiveness of smoking cessation interventions among pregnant women: An updated systematic review and meta-analysis</t>
  </si>
  <si>
    <t>https://dx.doi.org/10.1016/j.addbeh.2023.107854</t>
  </si>
  <si>
    <t>Vlachou, Kirkou, Vivilaki, Katsaounou, Georgakopoulou, Diamanti</t>
  </si>
  <si>
    <t>Smoking cessation intervention in puerperium: A systematic review and meta-analysis</t>
  </si>
  <si>
    <t>https://dx.doi.org/10.18332/pne/189842</t>
  </si>
  <si>
    <t>Vyas, Bennett, Hamel, Beck, Thuku, Hersi, Shaver, Skidmore, Hutton, Manuel, Morrow, Pakhale, Presseau, Shea, Little, Moher, Stevens</t>
  </si>
  <si>
    <t>Effectiveness of e-cigarettes as a stop smoking intervention in adults: a systematic review</t>
  </si>
  <si>
    <t>Systematic reviews</t>
  </si>
  <si>
    <t>https://dx.doi.org/10.1186/s13643-024-02572-7</t>
  </si>
  <si>
    <t>Waghmare, Manoj, Bhor, Mane, Shetty, Pol</t>
  </si>
  <si>
    <t>Evaluation of Effectiveness of Nicotine Replacement Therapy as Compared to Counselling among Adults for Tobacco Cessation: A Systematic Review and Meta-Analysis</t>
  </si>
  <si>
    <t>JOURNAL OF INDIAN ACADEMY OF ORAL MEDICINE AND RADIOLOGY</t>
  </si>
  <si>
    <t>199-+</t>
  </si>
  <si>
    <t>10.4103/jiaomr.jiaomr_143_24</t>
  </si>
  <si>
    <t>Wen, Liang, Diep, Barta, Juon</t>
  </si>
  <si>
    <t>Smoking Cessation Interventions Among Asian Americans: a Scoping Review</t>
  </si>
  <si>
    <t>https://dx.doi.org/10.1007/s40615-023-01760-w</t>
  </si>
  <si>
    <t>Wuerstl, Todd, Lawrason, Shwed, Holmes, Gainforth</t>
  </si>
  <si>
    <t>Theoretical components of smoking cessation interventions for persons with physical disabilities: A scoping review</t>
  </si>
  <si>
    <t>https://dx.doi.org/10.1016/j.addbeh.2023.107762</t>
  </si>
  <si>
    <t>Yingst, Carrillo, Chan, Choi, Dao, Kulkarni, Bordner, Goyal, Foulds, Bascom</t>
  </si>
  <si>
    <t>Effectiveness of smoking cessation interventions among persons with cancer: A systematic review</t>
  </si>
  <si>
    <t>Psycho-oncology</t>
  </si>
  <si>
    <t>1147-1162</t>
  </si>
  <si>
    <t>https://dx.doi.org/10.1002/pon.6171</t>
  </si>
  <si>
    <t>Yuan, Westmaas, Thrul, Toussaert, Hilton, White</t>
  </si>
  <si>
    <t>Effectiveness of Peer-Support Interventions for Smoking Cessation: A Systematic Review and Meta-analysis</t>
  </si>
  <si>
    <t>1515-1524</t>
  </si>
  <si>
    <t>https://dx.doi.org/10.1093/ntr/ntad059</t>
  </si>
  <si>
    <t>Zhou, Feng, Guo, Wu</t>
  </si>
  <si>
    <t>Effect of exercise intervention on smoking cessation: a meta-analysis</t>
  </si>
  <si>
    <t>Frontiers in physiology</t>
  </si>
  <si>
    <t>https://dx.doi.org/10.3389/fphys.2023.1221898</t>
  </si>
  <si>
    <t>Zhou, Wei, Cheng, Liu, Su, Li, Qin, Zhao, Xie, Huang, Xia, Liu, Song, Xiao, Wang</t>
  </si>
  <si>
    <t>Mobile Phone-Based Interventions for Smoking Cessation Among Young People: Systematic Review and Meta-Analysis</t>
  </si>
  <si>
    <t>e48253</t>
  </si>
  <si>
    <t>https://dx.doi.org/10.2196/48253</t>
  </si>
  <si>
    <t>Adhikari, Teare, Belon, Lee, Kim, Nykiforuk</t>
  </si>
  <si>
    <t>Screening, brief intervention, and referral to treatment for tobacco consumption, alcohol misuse, and physical inactivity: an equity-informed rapid review</t>
  </si>
  <si>
    <t>Public health</t>
  </si>
  <si>
    <t>237-247</t>
  </si>
  <si>
    <t>https://dx.doi.org/10.1016/j.puhe.2023.11.001</t>
  </si>
  <si>
    <t>Healthcare settings only</t>
  </si>
  <si>
    <t>Akter, Islam, Rahman, Rouyard, Nsashiyi, Hossain, Nakamura</t>
  </si>
  <si>
    <t>Evaluation of Population-Level Tobacco Control Interventions and Health Outcomes: A Systematic Review and Meta-Analysis</t>
  </si>
  <si>
    <t>e2322341</t>
  </si>
  <si>
    <t>https://dx.doi.org/10.1001/jamanetworkopen.2023.22341</t>
  </si>
  <si>
    <t>RCTs excluded</t>
  </si>
  <si>
    <t>Akter, Rahman, Rouyard, Aktar, Nsashiyi, Nakamura</t>
  </si>
  <si>
    <t>A systematic review and network meta-analysis of population-level interventions to tackle smoking behaviour</t>
  </si>
  <si>
    <t>Nature human behaviour</t>
  </si>
  <si>
    <t>2367-2391</t>
  </si>
  <si>
    <t>https://dx.doi.org/10.1038/s41562-024-02002-7</t>
  </si>
  <si>
    <t>No RCTs</t>
  </si>
  <si>
    <t>Duplicate of #17</t>
  </si>
  <si>
    <t>Alshehri</t>
  </si>
  <si>
    <t>An overview of traditional smoking cessation interventions and E-cigarettes</t>
  </si>
  <si>
    <t>Frontiers in Pharmacology</t>
  </si>
  <si>
    <t>https://dx.doi.org/10.3389/fphar.2024.1293062</t>
  </si>
  <si>
    <t>Not a full review, no need for references</t>
  </si>
  <si>
    <t>[Identifying non-pharmacological strategies for reduction and cessation of tobacco use in university studentsIdentificacao de estrategias nao farmacologicas para reduzir e suspender o consumo de tabaco por estudantes universitarios]</t>
  </si>
  <si>
    <t>Identificacion de estrategias no farmacologicas para reducir y cesar el consumo de tabaco en estudiantes universitarios.</t>
  </si>
  <si>
    <t>Duplicate of #102</t>
  </si>
  <si>
    <t>Bailey, Medeiros, Ellwood, Middleton, Andrews, Flenady</t>
  </si>
  <si>
    <t>A systematic review of interventions to increase the use of smoking cessation services for women who smoke during pregnancy</t>
  </si>
  <si>
    <t>The Australian &amp; New Zealand journal of obstetrics &amp; gynaecology</t>
  </si>
  <si>
    <t>737-745</t>
  </si>
  <si>
    <t>https://dx.doi.org/10.1111/ajo.13745</t>
  </si>
  <si>
    <t>Bantwal, Kulkarni, Kamath, Jay, Jois, Sekar, Shankar, Bajwa, Bhagawath, Naik</t>
  </si>
  <si>
    <t>Interventions for Preventing Tobacco Uptake among Adolescents within School Setting in South-East Asia region: A Systematic Review</t>
  </si>
  <si>
    <t>Child and Youth Care Forum</t>
  </si>
  <si>
    <t>10.1007/s10566-024-09830-8</t>
  </si>
  <si>
    <t>No relevant RCTs (wrong countries)</t>
  </si>
  <si>
    <t>Barnes, Turon, McCrabb, Hodder, Yoong, Stockings, Hall, Bialek, Morrison, Wolfenden</t>
  </si>
  <si>
    <t>Interventions to prevent or cease electronic cigarette use in children and adolescents</t>
  </si>
  <si>
    <t>CD015511</t>
  </si>
  <si>
    <t>https://dx.doi.org/10.1002/14651858.CD015511.pub2</t>
  </si>
  <si>
    <t>No included studies</t>
  </si>
  <si>
    <t>Braznell, Van Den Akker, Metcalfe, Taylor, Hartmann-Boyce</t>
  </si>
  <si>
    <t>Critical appraisal of interventional clinical trials assessing heated tobacco products: a systematic review</t>
  </si>
  <si>
    <t>383-394</t>
  </si>
  <si>
    <t>https://dx.doi.org/10.1136/tc-2022-057522</t>
  </si>
  <si>
    <t>Not relevant interventions (not interventions to reduce smoking)</t>
  </si>
  <si>
    <t>Butler, Lindson, Livingstone-Banks, Notley, Turner, Rigotti, Fanshawe, Dawkins, Hartmann-Boyce</t>
  </si>
  <si>
    <t>https://dx.doi.org/10.1002/14651858.CD016058</t>
  </si>
  <si>
    <t>Cheng, He, Gouda, Zhang, Luk, Wang, Lam, Chan, Cheung</t>
  </si>
  <si>
    <t>Effectiveness of Very Brief Advice on Tobacco Cessation: A Systematic Review and Meta-Analysis</t>
  </si>
  <si>
    <t>Journal of general internal medicine</t>
  </si>
  <si>
    <t>1721-1734</t>
  </si>
  <si>
    <t>https://dx.doi.org/10.1007/s11606-024-08786-8</t>
  </si>
  <si>
    <t>Diep, Park, Huynh, Barta, Juon, Wen</t>
  </si>
  <si>
    <t>Smoking cessation interventions among Asian Americans: A PRISMA scoping review</t>
  </si>
  <si>
    <t>Cancer Epidemiology Biomarkers and Prevention</t>
  </si>
  <si>
    <t>https://dx.doi.org/10.1158/1538-7755.DISP22-B003</t>
  </si>
  <si>
    <t>Conference abstract, no references</t>
  </si>
  <si>
    <t>Fiddes, McCaffrey</t>
  </si>
  <si>
    <t>Preoperative Smoking-Cessation Interventions to Prevent Postoperative Complications: A Quality Assessment and Overview of Systematic Review Evidence</t>
  </si>
  <si>
    <t>Anesthesia and analgesia</t>
  </si>
  <si>
    <t>https://dx.doi.org/10.1213/ANE.0000000000007187</t>
  </si>
  <si>
    <t>Looks like healthcare settings, no need to extract references</t>
  </si>
  <si>
    <t>A systematic review and meta-analysis of school-based preventive interventions targeting e-cigarette use among adolescents</t>
  </si>
  <si>
    <t>https://dx.doi.org/10.1101/2023.12.19.23300263</t>
  </si>
  <si>
    <t>Duplicate of #23</t>
  </si>
  <si>
    <t>Gliwska, Mańczuk</t>
  </si>
  <si>
    <t>Digital interventions in smoking cessation – a brief overview of systematic reviews and meta-analyses</t>
  </si>
  <si>
    <t>Nowotwory</t>
  </si>
  <si>
    <t>10.5603/njo.98341</t>
  </si>
  <si>
    <t>Review of reviews: additional review (He 2023) added to list of reviews</t>
  </si>
  <si>
    <t>Gudi, Mathias, Swain, Gupta, Raj, Pattanshetty, Zodpey, Brand</t>
  </si>
  <si>
    <t>Interventions for Tobacco Prevention and Control in Humanitarian Settings: A Scoping Review</t>
  </si>
  <si>
    <t>https://dx.doi.org/10.1093/ntr/ntae135</t>
  </si>
  <si>
    <t>No high-income countries</t>
  </si>
  <si>
    <t>Hersi, Beck, Hamel, Esmaeilisaraji, Pussegoda, Austin, Ahmadzai, Pratt, Thuku, Yazdi, Bennett, Shaver, Vyas, Skidmore, Hutton, Manuel, Morrow, Pakhale, Presseau, Shea, Little, Moher, Stevens</t>
  </si>
  <si>
    <t>Effectiveness of smoking cessation interventions among adults: an overview of systematic reviews</t>
  </si>
  <si>
    <t>https://dx.doi.org/10.1186/s13643-024-02570-9</t>
  </si>
  <si>
    <t>Review of reviews: no relevant reviews (all pre-2023)</t>
  </si>
  <si>
    <t>Heshmati, Pandey, Benjamen, Furqan, Salman, Visintini, Mullen, Guyatt, Pipe, Mir</t>
  </si>
  <si>
    <t>VAPING CESSATION INTERVENTIONS: A SYSTEMATIC REVIEW AND META ANALYSIS</t>
  </si>
  <si>
    <t>S142</t>
  </si>
  <si>
    <t>https://dx.doi.org/10.1016/j.cjca.2024.08.217</t>
  </si>
  <si>
    <t>Li, Xu, Li, Tao, Ma</t>
  </si>
  <si>
    <t>Efficacy of digital health intervention in smoking cessation: A systematic review and network meta-analysis of randomized controlled trials</t>
  </si>
  <si>
    <t>Annals of Oncology</t>
  </si>
  <si>
    <t>S1171</t>
  </si>
  <si>
    <t>https://dx.doi.org/10.1016/j.annonc.2024.08.398</t>
  </si>
  <si>
    <t>Lindson, Theodoulou, Ordonez-Mena, Fanshawe, Sutton, Livingstone-Banks, Hajizadeh, Zhu, Aveyard, Freeman, Agrawal, Hartmann-Boyce</t>
  </si>
  <si>
    <t>Pharmacological and electronic cigarette interventions for smoking cessation in adults: component network meta-analyses</t>
  </si>
  <si>
    <t>CD015226</t>
  </si>
  <si>
    <t>https://dx.doi.org/10.1002/14651858.CD015226.pub2</t>
  </si>
  <si>
    <t>Only e-cigarettes and drugs, references not extracted</t>
  </si>
  <si>
    <t>Lindson, Livingstone-Banks, Butler, Levy, Barnett, Theodoulou, Notley, Rigotti, Chen, Hartmann-Boyce</t>
  </si>
  <si>
    <t>An update of a systematic review and meta-analyses exploring flavours in intervention studies of e-cigarettes for smoking cessation</t>
  </si>
  <si>
    <t>https://dx.doi.org/10.1111/add.16736</t>
  </si>
  <si>
    <t>Only e-cigarettes, references not extracted</t>
  </si>
  <si>
    <t>Lindson, Butler, McRobbie, Bullen, Hajek, Begh, Theodoulou, Notley, Rigotti, Turner, Livingstone-Banks, Morris, Hartmann-Boyce</t>
  </si>
  <si>
    <t>Electronic cigarettes for smoking cessation</t>
  </si>
  <si>
    <t>CD010216</t>
  </si>
  <si>
    <t>https://dx.doi.org/10.1002/14651858.CD010216.pub8</t>
  </si>
  <si>
    <t>Livingstone-Banks, Lindson, Hartmann-Boyce</t>
  </si>
  <si>
    <t>Effects of interventions to combat tobacco addiction: Cochrane update of 2021 to 2023 reviews</t>
  </si>
  <si>
    <t>2101-2115</t>
  </si>
  <si>
    <t>https://dx.doi.org/10.1111/add.16624</t>
  </si>
  <si>
    <t>Review of reviews, no new reviews</t>
  </si>
  <si>
    <t>Lu, Li, Wang, Wang, Pan, Chen, Wang, Chen, Yang, Zhao, Jiang, Liu, Wang, Xue, Liang, Robinson, Liu</t>
  </si>
  <si>
    <t>Interventions for smoking cessation: An overview of Cochrane reviews</t>
  </si>
  <si>
    <t>https://dx.doi.org/10.18332/tid/195302</t>
  </si>
  <si>
    <t>Nian, Guo, Liu, Deng, Hu, Xu, E, Wang, Song, Yang, Li, Shang</t>
  </si>
  <si>
    <t>Non-pharmacological interventions for smoking cessation: analysis of systematic reviews and meta-analyses</t>
  </si>
  <si>
    <t>https://dx.doi.org/10.1186/s12916-023-03087-z</t>
  </si>
  <si>
    <t>Onwuzo, Olukorode, Sange, Orimoloye, Udojike, Omoragbon, Hassan, Falade, Omiko, Odunaike, Adams-Momoh, Addeh, Onwuzo, Joseph-Erameh</t>
  </si>
  <si>
    <t>A Review of Smoking Cessation Interventions: Efficacy, Strategies for Implementation, and Future Directions</t>
  </si>
  <si>
    <t>CUREUS JOURNAL OF MEDICAL SCIENCE</t>
  </si>
  <si>
    <t>10.7759/cureus.52102</t>
  </si>
  <si>
    <t>Journal of Adolescent Health</t>
  </si>
  <si>
    <t>Duplicate of #1</t>
  </si>
  <si>
    <t>Stjepanovic, Phartiyal, Leung, Lim, Sun, Chung, Gartner, Hall, Chan</t>
  </si>
  <si>
    <t>Efficacy of smokeless tobacco for smoking cessation: a systematic review and meta-analysis</t>
  </si>
  <si>
    <t>757-768</t>
  </si>
  <si>
    <t>https://dx.doi.org/10.1136/tobaccocontrol-2021-057019</t>
  </si>
  <si>
    <t>Snus only, no reference extraction</t>
  </si>
  <si>
    <t>Tane, Stevenson, Cameron, Gould</t>
  </si>
  <si>
    <t>Evaluation of Aboriginal and Torres Strait Islander smoking cessation interventions with pregnant women in Australia: utilising a culturally appropriate tool</t>
  </si>
  <si>
    <t>117-125</t>
  </si>
  <si>
    <t>https://dx.doi.org/10.1071/PY22023</t>
  </si>
  <si>
    <t>3015-3028</t>
  </si>
  <si>
    <t>Duplicate of #104</t>
  </si>
  <si>
    <t>Woodward, Poudel, Yates, Martinez, Haver, Vidrine, Kim, Brandon, Simmons</t>
  </si>
  <si>
    <t>Smoking cessation interventions for Hispanic/Latinx adults in the United States: Results from a systematic review</t>
  </si>
  <si>
    <t>https://dx.doi.org/10.1158/1538-7755.DISP24-B022</t>
  </si>
  <si>
    <t>Zhou, Guo, Deng, Shang, E, Xu, Wu, Wang, Liang, Yang, Li</t>
  </si>
  <si>
    <t>Effects of different combined behavioral and pharmacological interventions on smoking cessation: a network meta-analysis of 103 randomized controlled trials</t>
  </si>
  <si>
    <t>Journal of Public Health (Germany)</t>
  </si>
  <si>
    <t>https://dx.doi.org/10.1007/s10389-023-02160-4</t>
  </si>
  <si>
    <t>All RCTs included pharmacological interventions, unlikely to include AI, no need to extract references</t>
  </si>
  <si>
    <t>URL</t>
  </si>
  <si>
    <t>RIS</t>
  </si>
  <si>
    <t>Abrantes AM, Bloom EL, Strong DR, et al</t>
  </si>
  <si>
    <t>A preliminary randomized controlled trial of a behavioral exercise intervention for smoking cessation.</t>
  </si>
  <si>
    <t>Nicotine Tob Res.</t>
  </si>
  <si>
    <t>2014</t>
  </si>
  <si>
    <t>16</t>
  </si>
  <si>
    <t>8</t>
  </si>
  <si>
    <t>Abrantes et al</t>
  </si>
  <si>
    <t>Randomized Controlled Trial of Aerobic Exercise for Smoking Cessation among Individuals with Elevated Depressive Symptoms</t>
  </si>
  <si>
    <t xml:space="preserve">Nicotine Tob Res </t>
  </si>
  <si>
    <t>Abroms LC, Boal AL, Simmens SJ, Mendel JA, Windsor RA</t>
  </si>
  <si>
    <t>A randomized trial of Text2Quit: A text messaging program for smoking cessation.</t>
  </si>
  <si>
    <t>Am J Prev Med.</t>
  </si>
  <si>
    <t>47</t>
  </si>
  <si>
    <t>3</t>
  </si>
  <si>
    <t>Alessi SM, Petry NM</t>
  </si>
  <si>
    <t>Smoking reductions and increased self-efficacy in a randomized controlled trial of smoking abstinence–contingent incentives in residential substance abuse treatment patients.</t>
  </si>
  <si>
    <t>11</t>
  </si>
  <si>
    <t>Alessi, S. M., Rash, C. J., &amp; Petry, N. M.</t>
  </si>
  <si>
    <t>A randomized trial of adjunct mHealth abstinence reinforcement with transdermal nicotine and counseling for smoking cessation.</t>
  </si>
  <si>
    <t>Nicotine &amp; Tobacco Research</t>
  </si>
  <si>
    <t>2017</t>
  </si>
  <si>
    <t>19</t>
  </si>
  <si>
    <t>Allexandre D, Bernstein AM, Walker E, Hunter J, Roizen MF, Morledge TJ</t>
  </si>
  <si>
    <t>A Web-Based Mindfulness Stress Management Program in a Corporate Call Center: A Randomized Clinical Trial to Evaluate the Added Benefit of Onsite Group Support</t>
  </si>
  <si>
    <t>J Occup Environ Med</t>
  </si>
  <si>
    <t>2016</t>
  </si>
  <si>
    <t>58</t>
  </si>
  <si>
    <t>254-64</t>
  </si>
  <si>
    <t>Ames SC, Pokorny SB, Schroeder DR, Tan W, Werch CE</t>
  </si>
  <si>
    <t>Integrated smoking cessation and binge drinking intervention for young adults: A pilot efficacy trial.</t>
  </si>
  <si>
    <t>Addict Behav.</t>
  </si>
  <si>
    <t>39</t>
  </si>
  <si>
    <t>5</t>
  </si>
  <si>
    <t>Andrews JO, Mueller M, Dooley M, Newman SD, Magwood GS, Tingen MS</t>
  </si>
  <si>
    <t>Effect of a smoking cessation intervention for women in subsidized neighborhoods: A randomized controlled trial.</t>
  </si>
  <si>
    <t>Preventive Medicine.</t>
  </si>
  <si>
    <t>90</t>
  </si>
  <si>
    <t>170-6</t>
  </si>
  <si>
    <t>Andrews JO, Tingen MS, Jarriel SC, Caleb M, Simmons A, Brunson J, et al</t>
  </si>
  <si>
    <t>Application of a CBPR Framework to Inform a Multi-level Tobacco Cessation Intervention in Public Housing Neighborhoods.</t>
  </si>
  <si>
    <t>American Journal of Community Psychology.</t>
  </si>
  <si>
    <t>2012</t>
  </si>
  <si>
    <t>50</t>
  </si>
  <si>
    <t>1-2</t>
  </si>
  <si>
    <t>129-40</t>
  </si>
  <si>
    <t>Andrews, J. O., Mueller, M., Dooley, M., Newman, S. D., Magwood, G. S., &amp; Tingen, M. S.</t>
  </si>
  <si>
    <t>Effect of a smoking cessation intervention for women in subsidized neighborhoods: a randomized controlled trial.</t>
  </si>
  <si>
    <t>Apata J, Goldman E, Taraji H, Samagbeyi O, Assari S, Sheikhattari P</t>
  </si>
  <si>
    <t>Peer mentoring for smoking cessation in public housing: A mixed-methods study.</t>
  </si>
  <si>
    <t>Front Public Health.</t>
  </si>
  <si>
    <t>2022</t>
  </si>
  <si>
    <t>10</t>
  </si>
  <si>
    <t>1052313</t>
  </si>
  <si>
    <t>Apata J, Oladele A, Fahimi S, Atanda F, Barsha RAA, Crowley M, et al</t>
  </si>
  <si>
    <t>Monday-Enhanced CEASE Program for Underserved Ethnic Minorities: a Mixed-Methods Study.</t>
  </si>
  <si>
    <t>Journal of Racial and Ethnic Health Disparities.</t>
  </si>
  <si>
    <t>Asdigian, N. L., Whitesell, N. R., Keane, E. M., Mousseau, A. C., &amp; Kaufman, C. E.</t>
  </si>
  <si>
    <t>Effects of the “Circle of Life” HIV-prevention program on marijuana use among American Indian middle school youths: A group randomized trial in a Northern Plains tribe.</t>
  </si>
  <si>
    <t>The American Journal of Drug and Alcohol Abuse</t>
  </si>
  <si>
    <t>2018</t>
  </si>
  <si>
    <t>44</t>
  </si>
  <si>
    <t>1</t>
  </si>
  <si>
    <t>120–128</t>
  </si>
  <si>
    <t>https://doi.org/10.1080/00952990.2016.1265122</t>
  </si>
  <si>
    <t xml:space="preserve">Asfar T, Al Ali R, Rastam S, Maziak W, Ward KD. </t>
  </si>
  <si>
    <t xml:space="preserve">Behavioral cessation treatment of waterpipe smoking: the first pilot randomized controlled trial. </t>
  </si>
  <si>
    <t>Addictive Behaviors</t>
  </si>
  <si>
    <t>1066-74</t>
  </si>
  <si>
    <t xml:space="preserve">Asfar, T., Arheart, K. L., McClure, L. A., Ruano-Herreria, E. C., Dietz, N. A., Ward, K. D., Caban-Martinez, A. J., Samano Martin Del Campo, D., &amp; Lee, D. J. </t>
  </si>
  <si>
    <t xml:space="preserve">Implementing a novel workplace smoking cessation intervention targeting Hispanic/Latino construction workers: A pilot cluster randomized trial. </t>
  </si>
  <si>
    <t>Health Education &amp; Behavior</t>
  </si>
  <si>
    <t>795–804</t>
  </si>
  <si>
    <t>https://doi.org/10.1177/1090198120960395</t>
  </si>
  <si>
    <t>Ashare RL, Thompson M, Serrano K, Leone F, Metzger D, Frank I, et al</t>
  </si>
  <si>
    <t>Placebo-controlled randomized clinical trial testing the efficacy and safety of varenicline for smokers with HIV.</t>
  </si>
  <si>
    <t xml:space="preserve">Drug and Alcohol Dependence </t>
  </si>
  <si>
    <t>2019</t>
  </si>
  <si>
    <t>200</t>
  </si>
  <si>
    <t>10.1016/j.drugalcdep.2019.03.011</t>
  </si>
  <si>
    <t>Ashare RL, Wileyto EP, Logue-Chamberlain E, Gross R, Tyndale RF, Lerman C, et al</t>
  </si>
  <si>
    <t>Patterns of lapses and recoveries during a quit attempt using varenicline and behavioral counseling among smokers with and without HIV.</t>
  </si>
  <si>
    <t xml:space="preserve">Psychology of Addictive Behaviors </t>
  </si>
  <si>
    <t>2020</t>
  </si>
  <si>
    <t>35</t>
  </si>
  <si>
    <t>7</t>
  </si>
  <si>
    <t>788-96</t>
  </si>
  <si>
    <t>10.1037/adb0000619</t>
  </si>
  <si>
    <t>Asif MJ, Martin K, Diaz P, Drake J, Browning K, Wewers M, et al</t>
  </si>
  <si>
    <t>The effect of smoking cessation on pulmonary function and body composition in a cohort of HIV-seropositive individuals.</t>
  </si>
  <si>
    <t>American Thoracic Society International Conference Abstracts.</t>
  </si>
  <si>
    <t>A4056</t>
  </si>
  <si>
    <t>10.1164/ajrccmconference.2012.185.1_MeetingAbstracts.A4056</t>
  </si>
  <si>
    <t xml:space="preserve">Bernard et al </t>
  </si>
  <si>
    <t>Exercise and counseling for smoking cessation in smokers with depressive symptoms: A randomized controlled pilot trial</t>
  </si>
  <si>
    <t>J Dual Diag</t>
  </si>
  <si>
    <t>2015-216</t>
  </si>
  <si>
    <t>Bernard, P., Ninot, G., Cyprien, F., Courtet, P., Guillaume, S., Georgescu, V., ... &amp; Quantin, X.</t>
  </si>
  <si>
    <t>Exercise and counseling for smoking cessation in smokers with depressive symptoms: a randomized controlled pilot trial.</t>
  </si>
  <si>
    <t>Journal of dual diagnosis</t>
  </si>
  <si>
    <t>2015</t>
  </si>
  <si>
    <t>3-4</t>
  </si>
  <si>
    <t>Bize R, Willi C, Chiolero A, et al</t>
  </si>
  <si>
    <t>Participation in a population-based physical activity programme as an aid for smoking cessation: A randomised trial.</t>
  </si>
  <si>
    <t>Tob Control.</t>
  </si>
  <si>
    <t>2010</t>
  </si>
  <si>
    <t>6</t>
  </si>
  <si>
    <t>Blebil AQ, Sulaiman SAS, Hassali MA, Dujaili JA, Zin AM</t>
  </si>
  <si>
    <t>Impact of additional counselling sessions through phone calls on smoking cessation outcomes among smokers in Penang State, Malaysia.</t>
  </si>
  <si>
    <t>BMC Public Health.</t>
  </si>
  <si>
    <t>14</t>
  </si>
  <si>
    <t>460-468</t>
  </si>
  <si>
    <t>Bock BC, Fava JL, Gaskins R, et al</t>
  </si>
  <si>
    <t>Yoga as a complementary treatment for smoking cessation in women.</t>
  </si>
  <si>
    <t>J Womens Health.</t>
  </si>
  <si>
    <t>21</t>
  </si>
  <si>
    <t>2</t>
  </si>
  <si>
    <t>240-248</t>
  </si>
  <si>
    <t>Bock BC, Papandonatos GD, De Dios MA, et al</t>
  </si>
  <si>
    <t>Tobacco cessation among low-income smokers: Motivational enhancement and nicotine patch treatment.</t>
  </si>
  <si>
    <t>4</t>
  </si>
  <si>
    <t>Bonevski, B., Twyman, L., Paul, C., D'Este, C., West, R., Siahpush, M., ... &amp; Palazzi, K.</t>
  </si>
  <si>
    <t>Smoking cessation intervention delivered by social service organisations for a diverse population of Australian disadvantaged smokers: A pragmatic randomised controlled trial.</t>
  </si>
  <si>
    <t>112</t>
  </si>
  <si>
    <t>Borrelli, B., McQuaid, E. L., Tooley, E. M., Busch, A. M., Hammond, S. K., Becker, B., &amp; Dunsiger, S.</t>
  </si>
  <si>
    <t>Motivating parents of kids with asthma to quit smoking: the effect of the teachable moment and increasing intervention intensity using a longitudinal randomized trial design.</t>
  </si>
  <si>
    <t>111</t>
  </si>
  <si>
    <t>9</t>
  </si>
  <si>
    <t>Bottorff, J.L., et al.</t>
  </si>
  <si>
    <t xml:space="preserve">Evaluation of QuitNow men: an online, men-centered smoking cessation intervention. </t>
  </si>
  <si>
    <t>J. Med. Internet Res.</t>
  </si>
  <si>
    <t>Bowen, D. J., Henderson, P. N., Harvill, J., &amp; Buchwald, D.</t>
  </si>
  <si>
    <t>Short-term effects of a smoking prevention website in American Indian youth.</t>
  </si>
  <si>
    <t>https://doi.org/10.2196/jmir.1682</t>
  </si>
  <si>
    <t>Boyas, J. F., Villarreal-Otálora, T., &amp; Marsiglia, F. F.</t>
  </si>
  <si>
    <t>Alcohol use among Latinx early adolescents: Exploring the role of the family.</t>
  </si>
  <si>
    <t>Journal of Alcohol and Drug Education</t>
  </si>
  <si>
    <t>63</t>
  </si>
  <si>
    <t>35–58</t>
  </si>
  <si>
    <t>Breysse J, Dixon SL, Jacobs DE, Lopez J, Weber W</t>
  </si>
  <si>
    <t>Self-reported health outcomes associated with green-renovated public housing among primarily elderly residents.</t>
  </si>
  <si>
    <t>Journal of Public Health Management and Practice.</t>
  </si>
  <si>
    <t>355-67</t>
  </si>
  <si>
    <t>Breysse J, Jacobs DE, Weber W, Dixon S, Kawecki C, Aceti S, et al</t>
  </si>
  <si>
    <t>Health Outcomes and Green Renovation of Affordable Housing.</t>
  </si>
  <si>
    <t>Public Health Reports.</t>
  </si>
  <si>
    <t>2011</t>
  </si>
  <si>
    <t>126</t>
  </si>
  <si>
    <t>1_suppl</t>
  </si>
  <si>
    <t>64-75</t>
  </si>
  <si>
    <t xml:space="preserve">Bricker JB, Mull KE., Kientz JA, Vilardaga R, Mercer LD, Akioka KJ, et al. </t>
  </si>
  <si>
    <t xml:space="preserve">Randomized, controlled pilot trial of a smartphone app for smoking cessation using acceptance and commitment therapy. </t>
  </si>
  <si>
    <t xml:space="preserve">Drug Alcohol Dependence </t>
  </si>
  <si>
    <t>24‑31</t>
  </si>
  <si>
    <t>Brody, A. L., Zorick, T., Hubert, R., Hellemann, G. S., Balali, S., Kawasaki, S. S., ... &amp; McCreary, C.</t>
  </si>
  <si>
    <t>Combination extended smoking cessation treatment plus home visits for smokers with schizophrenia: a randomized controlled trial.</t>
  </si>
  <si>
    <t>Brody, G. H., Chen, Y., Kogan, S. M., Yu, T., Molgaard, V. K., DiClemente, R. J., &amp; Wingood, G. M.</t>
  </si>
  <si>
    <t>Family-centered program deters substance use, conduct problems, and depressive symptoms in black adolescents.</t>
  </si>
  <si>
    <t>Pediatrics</t>
  </si>
  <si>
    <t>129</t>
  </si>
  <si>
    <t>108–115</t>
  </si>
  <si>
    <t>https://doi.org/10.1542/peds.2011-0623</t>
  </si>
  <si>
    <t>Brody, G. H., Chen, Y.-F., Kogan, S. M., Murry, V. M., &amp; Brown, A. C.</t>
  </si>
  <si>
    <t>Long-term effects of the Strong African American Families program on youths’ alcohol use.</t>
  </si>
  <si>
    <t>Journal of Consulting and Clinical Psychology</t>
  </si>
  <si>
    <t>78</t>
  </si>
  <si>
    <t>281–285</t>
  </si>
  <si>
    <t>https://doi.org/10.1037/a0018552</t>
  </si>
  <si>
    <t>Brody, G. H., Yu, T., Chen, Y.-F., Kogan, S. M., &amp; Smith, K.</t>
  </si>
  <si>
    <t>The Adults in the Making program: Long-term protective stabilizing effects on alcohol use and substance use problems for rural African American emerging adults.</t>
  </si>
  <si>
    <t>80</t>
  </si>
  <si>
    <t>17–28</t>
  </si>
  <si>
    <t>https://doi.org/10.1037/a0026592</t>
  </si>
  <si>
    <t>Brooks DR, Burtner JL, Borrelli B, Heeren TC, Evans T, Davine JA, et al</t>
  </si>
  <si>
    <t>Twelve-Month Outcomes of a Group-Randomized Community Health Advocate-Led Smoking Cessation Intervention in Public Housing.</t>
  </si>
  <si>
    <t>Nicotine &amp; Tobacco Research.</t>
  </si>
  <si>
    <t>20</t>
  </si>
  <si>
    <t>12</t>
  </si>
  <si>
    <t>1434-41</t>
  </si>
  <si>
    <t>Brown J, Michie S, Geraghty AW, et al</t>
  </si>
  <si>
    <t>Internet-based intervention for smoking cessation (StopAdvisor) in people with low and high socioeconomic status: A randomised controlled trial.</t>
  </si>
  <si>
    <t>The Lancet Respiratory Medicine.</t>
  </si>
  <si>
    <t>Brown RA, Reed KMP, Bloom EL, et al</t>
  </si>
  <si>
    <t>Development and preliminary randomized controlled trial of a distress tolerance treatment for smokers with a history of early lapse.</t>
  </si>
  <si>
    <t>2013</t>
  </si>
  <si>
    <t>15</t>
  </si>
  <si>
    <t>Brunner Frandsen N, Sørensen M, Hyldahl TK, Henriksen RM, Bak S</t>
  </si>
  <si>
    <t>Smoking cessation intervention after ischemic stroke or transient ischemic attack. A randomized controlled pilot trial.</t>
  </si>
  <si>
    <t>443-447</t>
  </si>
  <si>
    <t>Carmody TP, Delucchi K, Duncan CL, et al</t>
  </si>
  <si>
    <t>Intensive intervention for alcohol-dependent smokers in early recovery: A randomized trial.</t>
  </si>
  <si>
    <t>Drug Alcohol Depend.</t>
  </si>
  <si>
    <t>122</t>
  </si>
  <si>
    <t xml:space="preserve">Chami HA, Zaouk N, Makki M, Tamim H, Shaya M, Talih F. </t>
  </si>
  <si>
    <t>Varenicline treatment for waterpipe smoking cessation.</t>
  </si>
  <si>
    <t>Nicotine and Tobacco Research</t>
  </si>
  <si>
    <t>111-9</t>
  </si>
  <si>
    <t>Chan SS, Leung DY, Abdullah AS, et al</t>
  </si>
  <si>
    <t>Smoking-cessation and adherence intervention among Chinese patients with erectile dysfunction.</t>
  </si>
  <si>
    <t>Chan SS, Leung DY, Wong DC, Lau CP, Wong VT, Lam TH</t>
  </si>
  <si>
    <t>A randomized controlled trial of stage‐matched intervention for smoking cessation in cardiac out‐patients.</t>
  </si>
  <si>
    <t>Addiction.</t>
  </si>
  <si>
    <t>107</t>
  </si>
  <si>
    <t>829-837</t>
  </si>
  <si>
    <t>Chan, S. S. C., Cheung, Y. T. D., Wong, Y. M. B., Kwong, A., Lai, V., &amp; Lam, T. H.</t>
  </si>
  <si>
    <t>A brief smoking cessation advice by youth counselors for the smokers in the Hong Kong quit to WIN contest 2010: a cluster randomized controlled trial.</t>
  </si>
  <si>
    <t>Prevention Science</t>
  </si>
  <si>
    <t xml:space="preserve">Charlot M, D’Amico S, Luo M, Gemei A, Kathuria H, Gardiner P. </t>
  </si>
  <si>
    <t xml:space="preserve">Feasibility and acceptability of mindfulness-based group visits for smoking cessation in low-socioeconomic status and minority smokers with cancer. </t>
  </si>
  <si>
    <t xml:space="preserve">J Altern Complement Med. </t>
  </si>
  <si>
    <t>762-9</t>
  </si>
  <si>
    <t>https://doi.org/10.1089/acm.2019.0016</t>
  </si>
  <si>
    <t>10.1089/acm.2019.0016</t>
  </si>
  <si>
    <t>Chau JY, Sukala W, Fedel K, Do A, Engelen L, Kingham M, et al</t>
  </si>
  <si>
    <t>More standing and just as productive: Effects of a sit-stand desk intervention on call center workers' sitting, standing, and productivity at work in the Opt to Stand pilot study</t>
  </si>
  <si>
    <t>68-74</t>
  </si>
  <si>
    <t>Chen J, Chen Y, Chen P, Liu Z, Luo H, Cai S</t>
  </si>
  <si>
    <t>Effectiveness of individual counseling for smoking cessation in smokers with chronic obstructive pulmonary disease and asymptomatic smokers.</t>
  </si>
  <si>
    <t>Experimental and Therapeutic Medicine.</t>
  </si>
  <si>
    <t>716-720</t>
  </si>
  <si>
    <t>Chen, J.S., et al.</t>
  </si>
  <si>
    <t xml:space="preserve">Mobile social network-based smoking cessation intervention for Chinese male smokers: pilot randomized controlled trial. </t>
  </si>
  <si>
    <t xml:space="preserve">JMIR Mhealth Uhealth </t>
  </si>
  <si>
    <t>Choi W, Beebe L, Nazir N, et al.</t>
  </si>
  <si>
    <t>All Nations Breath of Life.</t>
  </si>
  <si>
    <t>Choi, W. S., Beebe, L. A., Nazir, N., Kaur, B., Hopkins, M., Talawyma, M., ... &amp; Daley, C. M.</t>
  </si>
  <si>
    <t>All nations breath of life: A randomized trial of smoking cessation for American Indians.</t>
  </si>
  <si>
    <t>American Journal of Preventive Medicine</t>
  </si>
  <si>
    <t>51</t>
  </si>
  <si>
    <t>Choi, Y. S., Song, R., &amp; Ku, B. J.</t>
  </si>
  <si>
    <t xml:space="preserve">Effects of a T’ai Chibased health promotion program on metabolic syndrome markers, health behaviors, and quality of life in middle-aged male office workers: A randomized trial. </t>
  </si>
  <si>
    <t xml:space="preserve">The Journal of Alternative and Complementary Medicine, </t>
  </si>
  <si>
    <t>949–956</t>
  </si>
  <si>
    <t>https://doi.org/10.1089/acm.2017.0057</t>
  </si>
  <si>
    <t>10.1089/acm.2017.0057</t>
  </si>
  <si>
    <t>Ciccolo JT, Dunsiger SI, Williams DM, et al</t>
  </si>
  <si>
    <t>Resistance training as an aid to standard smoking cessation treatment: A pilot study.</t>
  </si>
  <si>
    <t>13</t>
  </si>
  <si>
    <t>Cooney, J. L., Cooper, S., Grant, C., Sevarino, K., Krishnan-Sarin, S., Gutierrez, I. A., &amp; Cooney, N. L.</t>
  </si>
  <si>
    <t>A randomized trial of contingency management for smoking cessation during intensive outpatient alcohol treatment.</t>
  </si>
  <si>
    <t>Journal of Substance Abuse Treatment</t>
  </si>
  <si>
    <t>72</t>
  </si>
  <si>
    <t>89-96</t>
  </si>
  <si>
    <t>Cordova, D., Huang, S., Pantin, H., &amp; Prado, G.</t>
  </si>
  <si>
    <t>Do the effects of a family intervention on alcohol and drug use vary by nativity status?</t>
  </si>
  <si>
    <t>Psychology of Addictive Behaviors</t>
  </si>
  <si>
    <t>26</t>
  </si>
  <si>
    <t>655–660</t>
  </si>
  <si>
    <t>https://doi.org/10.1037/a0026438</t>
  </si>
  <si>
    <t>Crabtree, M. A., Stanley, L. R., Kelly, K. J., &amp; Swaim, R. C.</t>
  </si>
  <si>
    <t>Be under your own influence: Effectiveness of a culturally‐adapted drug prevention campaign targeting reservation‐dwelling American Indian youth.</t>
  </si>
  <si>
    <t>Journal of Community Psychology</t>
  </si>
  <si>
    <t>2021</t>
  </si>
  <si>
    <t>49</t>
  </si>
  <si>
    <t>2316–2329</t>
  </si>
  <si>
    <t>https://doi.org/10.1002/jcop.22672</t>
  </si>
  <si>
    <t>D’Amico, E. J., Dickerson, D. L., Brown, R. A., Johnson, C. L., Klein, D. J., &amp; Agniel, D.</t>
  </si>
  <si>
    <t>Motivational Interviewing and Culture for Urban Native American Youth (MICUNAY): A randomized controlled trial.</t>
  </si>
  <si>
    <t>86–99</t>
  </si>
  <si>
    <t>https://doi.org/10.1016/j.jsat.2019.12.011</t>
  </si>
  <si>
    <t xml:space="preserve">Dadipoor S, Heyrani A, Mirzaei-Alavijeh M, Aghamolaei T, Ghaffari M, Ghanbarnejad A. </t>
  </si>
  <si>
    <t xml:space="preserve">Using intervention mapping for hookah smoking cessation: a quasi-experimental evaluation. </t>
  </si>
  <si>
    <t>Addiction Science &amp; Clinical Practice</t>
  </si>
  <si>
    <t>Dahne et al</t>
  </si>
  <si>
    <t>Behavioral Activation–Based Digital Smoking Cessation Intervention for Individuals With Depressive Symptoms: Randomized Clinical Trial</t>
  </si>
  <si>
    <t>Dallery J, Raiff BR, Grabinski MJ</t>
  </si>
  <si>
    <t>Internet‐based contingency management to promote smoking cessation: A randomized controlled study.</t>
  </si>
  <si>
    <t>J Appl Behav Anal.</t>
  </si>
  <si>
    <t>46</t>
  </si>
  <si>
    <t>Davis JM, Goldberg SB, Anderson MC, Manley AR, Smith SS, Baker TB</t>
  </si>
  <si>
    <t>Randomized trial on mindfulness training for smokers targeted to a disadvantaged population.</t>
  </si>
  <si>
    <t>Subst Use Misuse.</t>
  </si>
  <si>
    <t>Dickson-Spillmann M, Haug S, Schaub MP</t>
  </si>
  <si>
    <t>Group hypnosis vs. relaxation for smoking cessation in adults: A cluster-randomised controlled trial.</t>
  </si>
  <si>
    <t>1227-1235</t>
  </si>
  <si>
    <t xml:space="preserve">Dignan M, Jones K, Burhansstipanov L, et al. </t>
  </si>
  <si>
    <t xml:space="preserve">A randomized trial to reduce smoking among American Indians in South Dakota: The Walking Forward Study. </t>
  </si>
  <si>
    <t>Contemp Clin Trials.</t>
  </si>
  <si>
    <t xml:space="preserve">Dogar O, Jawad M, Shah SK, Newell JN, Kanaan M, Khan MA, et al. </t>
  </si>
  <si>
    <t xml:space="preserve">Effect of cessation interventions on hookah smoking: posthoc analysis of a cluster-randomized controlled trial. </t>
  </si>
  <si>
    <t>682-8</t>
  </si>
  <si>
    <t xml:space="preserve">Dogar O, Zahid R, Mansoor S, Kanaan M, Ahluwalia JS, Jawad M, et al. </t>
  </si>
  <si>
    <t xml:space="preserve">Varenicline versus placebo for waterpipe smoking cessation: a double-blind randomized controlled trial. </t>
  </si>
  <si>
    <t>2290-9</t>
  </si>
  <si>
    <t>Estrada, Y., Lee, T. K., Huang, S., Tapia, M. I., Velázquez, M.-R., Martinez, M. J., Pantin, H., Ocasio, M. A., Vidot, D. C., Molleda, L., Villamar, J., Stepanenko, B. A., Brown, C. H., &amp; Prado, G.</t>
  </si>
  <si>
    <t>Parent-centered prevention of risky behaviors among Hispanic youths in Florida.</t>
  </si>
  <si>
    <t>American Journal of Public Health</t>
  </si>
  <si>
    <t>607–613</t>
  </si>
  <si>
    <t>https://doi.org/10.2105/AJPH.2017.303653</t>
  </si>
  <si>
    <t>Estrada, Y., Lee, T. K., Wagstaff, R., Rojas, L. M., Tapia, M. I., Velázquez, M. R., Sardinas, K., Pantin, H., Sutton, M. Y., &amp; Prado, G.</t>
  </si>
  <si>
    <t>eHealth Familias Unidas: Efficacy trial of an evidence-based intervention adapted for use on the Internet with Hispanic families.</t>
  </si>
  <si>
    <t>68–77</t>
  </si>
  <si>
    <t>https://doi.org/10.1007/s11121-018-0905-6</t>
  </si>
  <si>
    <t>Estrada, Y., Rosen, A., Huang, S., Tapia, M., Sutton, M., Willis, L., Quevedo, A., Condo, C., Vidot, D. C., Pantin, H., &amp; Prado, G.</t>
  </si>
  <si>
    <t>Efficacy of a brief intervention to reduce substance use and human immunodeficiency virus infection risk among Latino youth.</t>
  </si>
  <si>
    <t>57</t>
  </si>
  <si>
    <t>651–657</t>
  </si>
  <si>
    <t>https://doi.org/10.1016/j.jadohealth.2015.07.006</t>
  </si>
  <si>
    <t>Etter, J. F., &amp; Schmid, F.</t>
  </si>
  <si>
    <t>Effects of large financial incentives for long-term smoking cessation: a randomized trial.</t>
  </si>
  <si>
    <t>68</t>
  </si>
  <si>
    <t>Fabian MP, Lee SK, Underhill LJ, Vermeer K, Adamkiewicz G, Levy JI</t>
  </si>
  <si>
    <t>Modeling Environmental Tobacco Smoke (ETS) Infiltration in Low-Income Multifamily Housing before and after Building Energy Retrofits.</t>
  </si>
  <si>
    <t>International Journal of Environmental Research and Public Health.</t>
  </si>
  <si>
    <t>Fellows, J. L., Mularski, R. A., Leo, M. C., Bentz, C. J., Waiwaiole, L. A., Francisco, M. C., ... &amp; Stoney, C. M.</t>
  </si>
  <si>
    <t>Referring hospitalized smokers to outpatient quit services: a randomized trial.</t>
  </si>
  <si>
    <t>609-619</t>
  </si>
  <si>
    <t>Fraser, D. L., Fiore, M. C., Kobinsky, K., Adsit, R., Smith, S. S., Johnson, M. L., &amp; Baker, T. B.</t>
  </si>
  <si>
    <t>A randomized trial of incentives for smoking treatment in Medicaid members.</t>
  </si>
  <si>
    <t>53</t>
  </si>
  <si>
    <t>Froelicher ES, Doolan D, Yerger VB, McGruder CO, Malone RE</t>
  </si>
  <si>
    <t>Combining community participatory research with a randomized clinical trial: The protecting the hood against tobacco (PHAT) smoking cessation study.</t>
  </si>
  <si>
    <t>Heart &amp; Lung: The Journal of Acute and Critical Care.</t>
  </si>
  <si>
    <t>Galiatsatos P, Soybel A, Jassal M, Cruz SAP, Spartin C, Shaw K, et al</t>
  </si>
  <si>
    <t>Tobacco treatment clinics in urban public housing: feasibility and outcomes of a hands-on tobacco dependence service in the community.</t>
  </si>
  <si>
    <t>Bmc Public Health.</t>
  </si>
  <si>
    <t>Garrett G, Benden M, Mehta R, Pickens A, Peres SC, Zhao H</t>
  </si>
  <si>
    <t>Call Center Productivity Over 6 Months Following a Standing Desk Intervention</t>
  </si>
  <si>
    <t>IIE Transactions on Occupational Ergonomics and Human Factors</t>
  </si>
  <si>
    <t>188-95</t>
  </si>
  <si>
    <t>Gilbody S, Peckham E, Man M-S, et al</t>
  </si>
  <si>
    <t>Bespoke smoking cessation for people with severe mental ill health (SCIMITAR): A pilot randomised controlled trial.</t>
  </si>
  <si>
    <t>The Lancet Psychiatry.</t>
  </si>
  <si>
    <t>395-402</t>
  </si>
  <si>
    <t>Gonzales, N. A., Dumka, L. E., Millsap, R. E., Gottschall, A., McClain, D. B., Wong, J. J., Germán, M., Mauricio, A. M., Wheeler, L., Carpentier, F. D., &amp; Kim, S. Y.</t>
  </si>
  <si>
    <t>Randomized trial of a broad preventive intervention for Mexican American adolescents.</t>
  </si>
  <si>
    <t>1–16</t>
  </si>
  <si>
    <t xml:space="preserve">https://doi.org/10.1037/a0026063 </t>
  </si>
  <si>
    <t>Gonzales, N. A., Jensen, M., Tein, J. Y., Wong, J. J., Dumka, L. E., &amp; Mauricio, A. M.</t>
  </si>
  <si>
    <t>Effect of middle school interventions on alcohol misuse and abuse in Mexican American high school adolescents: Five-year follow-up of a randomized clinical trial.</t>
  </si>
  <si>
    <t>75</t>
  </si>
  <si>
    <t>429–437</t>
  </si>
  <si>
    <t>https://doi.org/10.1001/jamapsychiatry.2018.0058</t>
  </si>
  <si>
    <t>Gonzales, N. A., Wong, J. J., Toomey, R. B., Millsap, R., Dumka, L. E., &amp; Mauricio, A. M.</t>
  </si>
  <si>
    <t>School engagement mediates long-term prevention effects for Mexican American adolescents.</t>
  </si>
  <si>
    <t>929–939</t>
  </si>
  <si>
    <t>https://doi.org/10.1007/s11121-013-0454-y</t>
  </si>
  <si>
    <t>Gritz ER, Danysh HE, Fletcher FE, et al</t>
  </si>
  <si>
    <t>Long-term outcomes of a cell phone–delivered intervention for smokers living with HIV/AIDS.</t>
  </si>
  <si>
    <t>Clin Infect Dis.</t>
  </si>
  <si>
    <t>608-615</t>
  </si>
  <si>
    <t>Gritz ER, Danysh HE, Fletcher FE, Tami-Maury I, Fingeret MC, King RM, et al</t>
  </si>
  <si>
    <t>Long-term outcomes of a cell phone-delivered intervention for smokers living with HIV/AIDS.</t>
  </si>
  <si>
    <t xml:space="preserve">Clinical Infectious Diseases </t>
  </si>
  <si>
    <t>608-15</t>
  </si>
  <si>
    <t>10.1093/cid/cit349</t>
  </si>
  <si>
    <t>Gritz ER, Vidrine DJ, Marks RM, Arduino RC</t>
  </si>
  <si>
    <t>A randomized trial of an innovative cell phone intervention for smokers living with HIV/AIDS.</t>
  </si>
  <si>
    <t>Gritz ER, Vidrine DJ, Marks RM, Danysh HE, Arduino RC</t>
  </si>
  <si>
    <t>A cell phone-delivered intervention for HIV-positive smokers: project reach out.</t>
  </si>
  <si>
    <t>Groeneveld, I. F., Proper, K. I., van der Beek, A. J., Hildebrandt, V. H., &amp; van Mechelen, W.</t>
  </si>
  <si>
    <t xml:space="preserve">Short and long term effects of a lifestyle intervention for construction workers at risk for cardiovascular disease: A randomized controlled trial. </t>
  </si>
  <si>
    <t>https://doi.org/10.1186/1471-2458-11-836</t>
  </si>
  <si>
    <t>Gryaznov D, Chammartin F, Stoeckle M, Anagnostopoulos A, Braun DL, Furrer H, et al</t>
  </si>
  <si>
    <t>Smartphone app and carbon monoxide self-monitoring support for smoking cessation: a randomized controlled trial nested into the Swiss HIV Cohort Study.</t>
  </si>
  <si>
    <t xml:space="preserve">Journal of Acquired Immune Deficiency Syndromes </t>
  </si>
  <si>
    <t>85</t>
  </si>
  <si>
    <t>Guilamo-Ramos, V., Jaccard, J., Dittus, P., Gonzalez, B., Bouris, A., &amp; Banspach, S.</t>
  </si>
  <si>
    <t>The Linking Lives Health Education program: A randomized clinical trial of a parent-based tobacco use prevention program for African American and Latino youths.</t>
  </si>
  <si>
    <t>100</t>
  </si>
  <si>
    <t>1641–1647</t>
  </si>
  <si>
    <t>https://doi.org/10.2105/AJPH.2009.171637</t>
  </si>
  <si>
    <t>Hall SM, Humfleet GL, Muñoz RF, Reus VI, Prochaska JJ, Robbins JA</t>
  </si>
  <si>
    <t>Using extended cognitive behavioral treatment and medication to treat dependent smokers.</t>
  </si>
  <si>
    <t>Am J Public Health.</t>
  </si>
  <si>
    <t>101</t>
  </si>
  <si>
    <t>2349-2356</t>
  </si>
  <si>
    <t>Hall, S. M., Humfleet, G. L., Gasper, J. J., Delucchi, K. L., Hersh, D. F., &amp; Guydish, J. R.</t>
  </si>
  <si>
    <t>Cigarette smoking cessation intervention for buprenorphine treatment patients.</t>
  </si>
  <si>
    <t>628-635</t>
  </si>
  <si>
    <t>Halpern SD, French B, Small DS, et al</t>
  </si>
  <si>
    <t>Randomized trial of four financial-incentive programs for smoking cessation.</t>
  </si>
  <si>
    <t>N Engl J Med.</t>
  </si>
  <si>
    <t>372</t>
  </si>
  <si>
    <t>22</t>
  </si>
  <si>
    <t>Hanioka T, Ojima M, Tanaka H, Naito M, Hamajima N, Matsuse R</t>
  </si>
  <si>
    <t>Intensive smoking-cessation intervention in the dental setting.</t>
  </si>
  <si>
    <t>J Dent Res.</t>
  </si>
  <si>
    <t>89</t>
  </si>
  <si>
    <t>66-70</t>
  </si>
  <si>
    <t>Harrington, K. F., Kim, Y. I., Chen, M., Ramachandran, R., Pisu, M., Sadasivam, R. S., ... &amp; Bailey, W. C.</t>
  </si>
  <si>
    <t>Web-based intervention for transitioning smokers from inpatient to outpatient care: an RCT.</t>
  </si>
  <si>
    <t>620-629</t>
  </si>
  <si>
    <t>Harris KJ, Catley D, Good GE, Cronk NJ, Harrar S, Williams KB.</t>
  </si>
  <si>
    <t>Motivational interviewing for smoking cessation in college students: A group randomized controlled trial.</t>
  </si>
  <si>
    <t>Prev Med (Baltim).</t>
  </si>
  <si>
    <t>387-93</t>
  </si>
  <si>
    <t>Hasan FM, Zagarins SE, Pischke KM, et al</t>
  </si>
  <si>
    <t>Hypnotherapy is more effective than nicotine replacement therapy for smoking cessation: Results of a randomized controlled trial.</t>
  </si>
  <si>
    <t>Complement Ther Med.</t>
  </si>
  <si>
    <t>1-8</t>
  </si>
  <si>
    <t>Heffner et al</t>
  </si>
  <si>
    <t>A behavioral activation mobile health app for smokers with depression: Development and pilot evaluation in a single-arm trial</t>
  </si>
  <si>
    <t>e13728</t>
  </si>
  <si>
    <t>Hennrikus D, Joseph AM, Lando HA, et al</t>
  </si>
  <si>
    <t>Effectiveness of a smoking cessation program for peripheral artery disease patients: A randomized controlled trial.</t>
  </si>
  <si>
    <t>J Am Coll Cardiol.</t>
  </si>
  <si>
    <t>56</t>
  </si>
  <si>
    <t>25</t>
  </si>
  <si>
    <t>2105-2112</t>
  </si>
  <si>
    <t>Hernandez D, Harned E, Yomogida M, Attinson D, Giovenco DP, Aidala A, et al</t>
  </si>
  <si>
    <t>A New Lease on Life in Public Housing: Assessing the Impact of the Rental Assistance Demonstration Program on Smoking in Buildings and Resident Satisfaction.</t>
  </si>
  <si>
    <t>Cityscape.</t>
  </si>
  <si>
    <t>23</t>
  </si>
  <si>
    <t>67-94</t>
  </si>
  <si>
    <t>Hernández D, Khan FY, Albert DMD, Giovenco D, Branas C, Valeri L, et al</t>
  </si>
  <si>
    <t>A Randomized Control Trial to support smoke-free policy compliance in public housing.</t>
  </si>
  <si>
    <t>Res Sq.</t>
  </si>
  <si>
    <t>Hickman NJ, Delucchi KL, Prochaska JJ</t>
  </si>
  <si>
    <t>Treating tobacco dependence at the intersection of diversity, poverty, and mental illness: A randomized feasibility and replication trial.</t>
  </si>
  <si>
    <t>17</t>
  </si>
  <si>
    <t>1012-1021</t>
  </si>
  <si>
    <t>Higgins ST, Washio Y, Lopez AA, et al</t>
  </si>
  <si>
    <t>Examining two different schedules of financial incentives for smoking cessation among pregnant women.</t>
  </si>
  <si>
    <t>Prev Med.</t>
  </si>
  <si>
    <t>Hitsman et al</t>
  </si>
  <si>
    <t>Efficacy and safety of combination behavioral activation for smoking cessation and varenicline for treating tobacco dependence among individuals with current or past major depressive disorder: A 2 × 2 factorial, randomized, placebo-controlled trial</t>
  </si>
  <si>
    <t>Hollands GJ, Whitwell SC, Parker RA, et al</t>
  </si>
  <si>
    <t>Effect of communicating DNA based risk assessments for Crohn’s disease on smoking cessation: Randomised controlled trial.</t>
  </si>
  <si>
    <t>BMJ.</t>
  </si>
  <si>
    <t>Holman D, Axtell C</t>
  </si>
  <si>
    <t>Can job redesign interventions influence a broad range of employee outcomes by changing multiple job characteristics? A quasi-experimental study</t>
  </si>
  <si>
    <t>J Occup Health Psychol</t>
  </si>
  <si>
    <t>284-95</t>
  </si>
  <si>
    <t>Huber M, Ledergerber B, Sauter R, Young J, Fehr J, Cusini A, et al</t>
  </si>
  <si>
    <t>Outcome of smoking cessation counselling of HIV-positive persons by HIV care physicians.</t>
  </si>
  <si>
    <t xml:space="preserve">HIV Medicine </t>
  </si>
  <si>
    <t>387-97</t>
  </si>
  <si>
    <t>10.1111/j.1468-1293.2011.00984.x</t>
  </si>
  <si>
    <t>Hughes JR, Solomon LJ, Livingston AE, Callas PW, Peters EN</t>
  </si>
  <si>
    <t>A randomized, controlled trial of NRT-aided gradual vs. abrupt cessation in smokers actively trying to quit.</t>
  </si>
  <si>
    <t>Humfleet G, Dilley J, Hall S, Delucchi K</t>
  </si>
  <si>
    <t>Smoking cessation in HIV + clinical care settings.</t>
  </si>
  <si>
    <t>SYM10D; Society for Research on Nicotine and Tobacco 17th Annual Meeting</t>
  </si>
  <si>
    <t>Humfleet GL, Hall SM, Delucchi KL, Dilley JW</t>
  </si>
  <si>
    <t>A randomized clinical trial of smoking cessation treatments provided in HIV clinical care settings.</t>
  </si>
  <si>
    <t xml:space="preserve">Nicotine &amp; Tobacco Research </t>
  </si>
  <si>
    <t>1436-45</t>
  </si>
  <si>
    <t>Jassal MS, Oliver-Keyser T, Galiatsatos P, Burdalski C, Addison B, Lewis-Land C, et al</t>
  </si>
  <si>
    <t>Alignment of Medical and Psychosocial Sectors for Promotion of Tobacco Cessation among Residents of Public Housing: A Feasibility Study.</t>
  </si>
  <si>
    <t xml:space="preserve">Jawad M, Abass J, Hariri A, Akl EA. </t>
  </si>
  <si>
    <t>Social Media Use for Public Health Campaigning in a Low Resource Setting: The Case of Waterpipe Tobacco Smoking.</t>
  </si>
  <si>
    <t xml:space="preserve">Biomed Res Int. </t>
  </si>
  <si>
    <t>1125-36</t>
  </si>
  <si>
    <t>10.1155/2015/562586</t>
  </si>
  <si>
    <t>Jensen, M. R., Wong, J. J., Gonzales, N. A., Dumka, L. E., Millsap, R., &amp; Coxe, S.</t>
  </si>
  <si>
    <t>Long-term effects of a universal family intervention: Mediation through parent-adolescent conflict.</t>
  </si>
  <si>
    <t>Journal of Clinical Child and Adolescent Psychology</t>
  </si>
  <si>
    <t>43</t>
  </si>
  <si>
    <t>415–427</t>
  </si>
  <si>
    <t>https://doi.org/10.1080/15374416.2014.891228</t>
  </si>
  <si>
    <t xml:space="preserve">Jiang N, Siman N, Cleland CM, Van Devanter N, Nguyen T, Nguyen N, et al. </t>
  </si>
  <si>
    <t xml:space="preserve">Effectiveness of village health worker-delivered smoking cessation counseling in Vietnam. </t>
  </si>
  <si>
    <t>1524-30</t>
  </si>
  <si>
    <t xml:space="preserve">Johnson AC, Lipkus I, Tercyak KP, et al. </t>
  </si>
  <si>
    <t xml:space="preserve">Development and Pretesting of Risk-Based Mobile Multimedia Message Content for Young Adult Hookah Use. </t>
  </si>
  <si>
    <t xml:space="preserve">Health Educ Behav. </t>
  </si>
  <si>
    <t>2 Suppl</t>
  </si>
  <si>
    <t>97-105</t>
  </si>
  <si>
    <t>10.1177/1090198119874841</t>
  </si>
  <si>
    <t xml:space="preserve">Johnson AC, Mays D. </t>
  </si>
  <si>
    <t xml:space="preserve">Testing the Effects of Hookah Tobacco Social Media Risk Communication Messages Among Young Adults. </t>
  </si>
  <si>
    <t>627-636</t>
  </si>
  <si>
    <t>10.1177/1090198120963104</t>
  </si>
  <si>
    <t xml:space="preserve">Joveini H, Rohban A, Elekhar AH, Dehdari T, Maheri M, Hashemian M. </t>
  </si>
  <si>
    <t>The effects of an education program on hookah smoking cessation in university students: an application of the Health Action Process Approach (HAPA).</t>
  </si>
  <si>
    <t>Journal of Substance Use</t>
  </si>
  <si>
    <t>62-69</t>
  </si>
  <si>
    <t>Kahler, C. W., Spillane, N. S., Day, A. M., Cioe, P. A., Parks, A., Leventhal, A. M., &amp; Brown, R. A.</t>
  </si>
  <si>
    <t>Positive psychotherapy for smoking cessation: a pilot randomized controlled trial.</t>
  </si>
  <si>
    <t xml:space="preserve">Kanaan M, Dogar O, Zahid R, Mansoor S, Jawad M, Ahluwalia JS, et al. </t>
  </si>
  <si>
    <t xml:space="preserve">Dependence and withdrawal symptoms among waterpipe tobacco smokers enrolled in a double-blind, placebo controlled, randomised trial. </t>
  </si>
  <si>
    <t>Karekla M, Savvides SN and Gloster A</t>
  </si>
  <si>
    <t>An avatar-led intervention promotes smoking cessation in young adults: A pilot randomized clinical trial</t>
  </si>
  <si>
    <t xml:space="preserve">Ann Behav Med </t>
  </si>
  <si>
    <t>747–760</t>
  </si>
  <si>
    <t xml:space="preserve">Kelder, S. H., D. S. Mantey, D. Van Dusen, K. Case, A. Haas, and A. E. Springer. </t>
  </si>
  <si>
    <t xml:space="preserve">A Middle School Program to Prevent E-Cigarette Use: A Pilot Study of “CATCH My Breath”. </t>
  </si>
  <si>
    <t xml:space="preserve">Public Health Reports </t>
  </si>
  <si>
    <t>220–229</t>
  </si>
  <si>
    <t>https://doi.org/10.1177/0033354919900887</t>
  </si>
  <si>
    <t>Kim SS, Darwish S, Lee SA, Demarco RF</t>
  </si>
  <si>
    <t>A pilot study of a smoking cessation intervention for women living with HIV: study protocol.</t>
  </si>
  <si>
    <t xml:space="preserve">Open Access Journal of Clinical Trials </t>
  </si>
  <si>
    <t>11-2</t>
  </si>
  <si>
    <t>10.2147/OAJCT.S126541</t>
  </si>
  <si>
    <t>Kim SS, Darwish S, Lee SA, Sprague C, DeMarco RF</t>
  </si>
  <si>
    <t>A randomized controlled pilot trial of a smoking cessation intervention for US women living with HIV: telephone-based video call vs voice call.</t>
  </si>
  <si>
    <t xml:space="preserve">International Journal of Women's Health </t>
  </si>
  <si>
    <t>545-55</t>
  </si>
  <si>
    <t>King BA, Peck RM, Babb SD</t>
  </si>
  <si>
    <t>National and state cost savings associated with prohibiting smoking in subsidized and public housing in the United States.</t>
  </si>
  <si>
    <t>Preventing Chronic Disease.</t>
  </si>
  <si>
    <t>Kirk E, Strong J, Burgess-Limerick R</t>
  </si>
  <si>
    <t>Developing computer competencies for eWorkers within call centres</t>
  </si>
  <si>
    <t>Work</t>
  </si>
  <si>
    <t>283-95</t>
  </si>
  <si>
    <t>Krajewski J, Sauerland M, Wieland R</t>
  </si>
  <si>
    <t>Relaxation‐induced cortisol changes within lunch breaks–an experimental longitudinal worksite field study</t>
  </si>
  <si>
    <t>Journal of Occupational and Organizational Psychology</t>
  </si>
  <si>
    <t>84</t>
  </si>
  <si>
    <t>382-94</t>
  </si>
  <si>
    <t>Krajewski J, Wieland R, Sauerland M</t>
  </si>
  <si>
    <t>Regulating strain states by using the recovery potential of lunch breaks</t>
  </si>
  <si>
    <t>131-9</t>
  </si>
  <si>
    <t>Krishnan N, Gittelsohn J, Ross A, Elf J, Chon S, Niaura R, et al</t>
  </si>
  <si>
    <t>Qualitative exploration of a smoking cessation trial for people living with HIV in South Africa.</t>
  </si>
  <si>
    <t>1117-23</t>
  </si>
  <si>
    <t>10.1093/ntr/ntx139</t>
  </si>
  <si>
    <t>Kulis, S. S., Ayers, S. L., &amp; Harthun, M. L.</t>
  </si>
  <si>
    <t>Substance use prevention for urban American Indian youth: A efficacy trial of the culturally adapted Living in 2 Worlds program.</t>
  </si>
  <si>
    <t>The Journal of Primary Prevention</t>
  </si>
  <si>
    <t>38</t>
  </si>
  <si>
    <t>1–2</t>
  </si>
  <si>
    <t>137–158</t>
  </si>
  <si>
    <t>https://doi.org/10.1007/s10935-016-0461-4</t>
  </si>
  <si>
    <t>Lasser, K. E., Quintiliani, L. M., Truong, V., Xuan, Z., Murillo, J., Jean, C., &amp; Pbert, L.</t>
  </si>
  <si>
    <t>Effect of patient navigation and financial incentives on smoking cessation among primary care patients at an urban safety-net Hospital: a randomized clinical trial.</t>
  </si>
  <si>
    <t>177</t>
  </si>
  <si>
    <t>1798-1807</t>
  </si>
  <si>
    <t>Laude, J. R., Bailey, S. R., Crew, E., Varady, A., Lembke, A., McFall, D., ... &amp; David, S. P.</t>
  </si>
  <si>
    <t>Extended treatment for cigarette smoking cessation: a randomized control trial.</t>
  </si>
  <si>
    <t xml:space="preserve">Leavens ELS, Meier E, Tackett AP, et al. </t>
  </si>
  <si>
    <t xml:space="preserve">The Impact of a Brief Cessation Induction Intervention for Waterpipe Tobacco Smoking: A Pilot Randomized Clinical Trial. </t>
  </si>
  <si>
    <t xml:space="preserve">Addict Behav. </t>
  </si>
  <si>
    <t>Ledgerwood DM, Arfken CL, Petry NM, Alessi SM</t>
  </si>
  <si>
    <t>Prize contingency management for smoking cessation: A randomized trial.</t>
  </si>
  <si>
    <t>Levine MD, Perkins KA, Kalarchian MA, et al</t>
  </si>
  <si>
    <t>Bupropion and cognitive behavioral therapy for weight-concerned women smokers.</t>
  </si>
  <si>
    <t>Arch Intern Med.</t>
  </si>
  <si>
    <t>170</t>
  </si>
  <si>
    <t>Li, W. H., Wang, M. P., Ho, K. Y., Lam, K. K., Cheung, D. Y., Cheung, Y. T., ... &amp; Sophia, S. C.</t>
  </si>
  <si>
    <t>Helping cancer patients quit smoking using brief advice based on risk communication: a randomized controlled trial.</t>
  </si>
  <si>
    <t>Scientific reports</t>
  </si>
  <si>
    <t>1-9</t>
  </si>
  <si>
    <t xml:space="preserve">Lipkus IM, Eissenberg T, Schwartz-Bloom R, Prokhorov AV, Levy J. </t>
  </si>
  <si>
    <t xml:space="preserve">Relationships among Factual and Perceived Knowledge of Harms of Waterpipe Tobacco, Perceived Risk, and Desire to Quit among College Users. </t>
  </si>
  <si>
    <t xml:space="preserve">J Health Psychol. </t>
  </si>
  <si>
    <t>1525-1535</t>
  </si>
  <si>
    <t>10.1177/1359105313494926</t>
  </si>
  <si>
    <t xml:space="preserve">Lipkus IM, Eissenberg T, Schwartz-Bloom RD, Prokhorov AV, Levy J. </t>
  </si>
  <si>
    <t xml:space="preserve">Affecting perceptions of harm and addiction among college waterpipe tobacco smokers. </t>
  </si>
  <si>
    <t>599-610</t>
  </si>
  <si>
    <t>Lou P, Zhu Y, Chen P, et al</t>
  </si>
  <si>
    <t>Supporting smoking cessation in chronic obstructive pulmonary disease with behavioral intervention: A randomized controlled trial.</t>
  </si>
  <si>
    <t>BMC Family Practice.</t>
  </si>
  <si>
    <t>91-100</t>
  </si>
  <si>
    <t>Loughead, J., Falcone, M., Wileyto, E. P., Albelda, B., Audrain-McGovern, J., Cao, W., ... &amp; Lerman, C.</t>
  </si>
  <si>
    <t>Can brain games help smokers quit?: Results of a randomized clinical trial.</t>
  </si>
  <si>
    <t>168</t>
  </si>
  <si>
    <t>Lubitz SF, Flitter A, Ashare RL, Thompson M, Leone F, Gross R, et al</t>
  </si>
  <si>
    <t>Improved clinical outcomes among persons with HIV who quit smoking.</t>
  </si>
  <si>
    <t xml:space="preserve">AIDS Care </t>
  </si>
  <si>
    <t>32</t>
  </si>
  <si>
    <t>1217-23</t>
  </si>
  <si>
    <t>10.1080/09540121.2019.1703891</t>
  </si>
  <si>
    <t>Luo, J. G., Han, L., Chen, L. W., Gao, Y., Ding, X. J., Li, Y., ... &amp; Ma, C. S.</t>
  </si>
  <si>
    <t>Effect of intensive personalized “5As+ 5Rs” intervention on Smoking cessation in hospitalized acute coronary syndrome patients not ready to quit immediately: a randomized controlled trial.</t>
  </si>
  <si>
    <t>596-605</t>
  </si>
  <si>
    <t>Marsiglia, F. F., Ayers, S. L., Baldwin-White, A., &amp; Booth, J.</t>
  </si>
  <si>
    <t>Changing Latino adolescents’ substance use norms and behaviors: The effects of synchronized youth and parent drug use prevention interventions.</t>
  </si>
  <si>
    <t>1–12</t>
  </si>
  <si>
    <t>https://doi.org/10.1007/s11121-015-0574-7</t>
  </si>
  <si>
    <t>Marsiglia, F. F., Ayers, S. L., Han, S., &amp; Weide, A.</t>
  </si>
  <si>
    <t>The role of culture of origin on the effectiveness of a parents-involved intervention to prevent substance use among Latino middle school youth: Results of a cluster randomized controlled trial.</t>
  </si>
  <si>
    <t>643–654</t>
  </si>
  <si>
    <t>https://doi.org/10.1007/s11121-018-0968-4</t>
  </si>
  <si>
    <t>Martinez, C. R., Eddy, J. M., McClure, H. H., &amp; Cobb, C. L.</t>
  </si>
  <si>
    <t>Promoting strong Latino families within an emerging immigration context: Results of a replication and extension trial of culturally adapted preventive interventions.</t>
  </si>
  <si>
    <t>283–294</t>
  </si>
  <si>
    <t>https://doi.org/10.1007/s11121-021-01323-7</t>
  </si>
  <si>
    <t>Masaki K, Tateno H, Nomura A, et al</t>
  </si>
  <si>
    <t xml:space="preserve">Digit Med </t>
  </si>
  <si>
    <t xml:space="preserve">Masaki K, Tateno H, Nomura A, Muto T, Suzuki S, Satake K, et al. </t>
  </si>
  <si>
    <t xml:space="preserve">A randomized controlled trial of a smoking cessation smartphone application with a carbon monoxide checker. </t>
  </si>
  <si>
    <t xml:space="preserve">NPJ Digit Med. </t>
  </si>
  <si>
    <t xml:space="preserve">Mays D, Johnson AC, Phan L, Sanders C, Shoben A, Tercyak KP, et al. </t>
  </si>
  <si>
    <t>Tailored mobile messaging intervention for waterpipe tobacco cessation in young adults: a randomized trial.</t>
  </si>
  <si>
    <t>1686-95</t>
  </si>
  <si>
    <t xml:space="preserve">Mays D, Johnson AC, Phan L, Tercyak KP, Rehberg K, Lipkus I. </t>
  </si>
  <si>
    <t xml:space="preserve">Effect of risk messages on risk appraisals, attitudes, ambivalence, and willingness to smoke hookah in young adults. </t>
  </si>
  <si>
    <t xml:space="preserve">Health Psychol Behav Med. </t>
  </si>
  <si>
    <t>96-109</t>
  </si>
  <si>
    <t>10.1080/21642850.2020.1730844</t>
  </si>
  <si>
    <t>McFall M, Saxon AJ, Malte CA, et al</t>
  </si>
  <si>
    <t>Integrating tobacco cessation into mental health care for posttraumatic stress disorder: A randomized controlled trial.</t>
  </si>
  <si>
    <t>JAMA.</t>
  </si>
  <si>
    <t>304</t>
  </si>
  <si>
    <t>2485-2493</t>
  </si>
  <si>
    <t xml:space="preserve">McMenamin, S. B., S. E. Cummins, Y. L. Zhuang, et al. </t>
  </si>
  <si>
    <t xml:space="preserve">Evaluation of the Tobacco-Use Prevention Education (TUPE) Program in California. </t>
  </si>
  <si>
    <t xml:space="preserve">PLoS ONE </t>
  </si>
  <si>
    <t>e0206921</t>
  </si>
  <si>
    <t>https://doi.org/10.1371/journal.pone.0206921</t>
  </si>
  <si>
    <t>10.1371/journal.pone.0206921</t>
  </si>
  <si>
    <t>Mercie P, Arsandaux J, Katlama C, Ferret S, Beuscart A, Spadone C, et al</t>
  </si>
  <si>
    <t>EDicacy and safety of varenicline for smoking cessation in people living with HIV in France (ANRS 144 Inter-ACTIV): a randomised controlled phase 3 clinical trial.</t>
  </si>
  <si>
    <t xml:space="preserve">Lancet. HIV </t>
  </si>
  <si>
    <t>e126-35</t>
  </si>
  <si>
    <t>Mercie P, Roussillon C, Katlama C, Beuscart A, Ferret S, Wirth N, et al</t>
  </si>
  <si>
    <t>Varenicline vs placebo for smoking cessation: ANRS 144 Inter-ACTIV randomized trial.</t>
  </si>
  <si>
    <t>Cardiovascular, Bone, and Kidney Health; Conference on Retroviruses and Opportunistic Infections</t>
  </si>
  <si>
    <t>Mishra GA, Majmudar PV, Gupta SD, Rane PS, Hardikar NM, Shastri SS</t>
  </si>
  <si>
    <t>Call centre employees and tobacco dependence: making a difference</t>
  </si>
  <si>
    <t>Indian J Cancer</t>
  </si>
  <si>
    <t>47 Suppl 1</t>
  </si>
  <si>
    <t>43-52</t>
  </si>
  <si>
    <t>Moise-Campbell, C.</t>
  </si>
  <si>
    <t>Examining the effects of racial socialization and temptation coping on substance use outcomes among African American youth: A project safe pilot study</t>
  </si>
  <si>
    <t>ProQuest Dissertations Publishing</t>
  </si>
  <si>
    <t>Morris AS, Murphy RC, Hopkins ND, Low DA, Healy GN, Edwardson CL, et al</t>
  </si>
  <si>
    <t>Sit Less and Move More-A Multicomponent Intervention With and Without Height-Adjustable Workstations in Contact Center Call Agents: A Pilot Randomized Controlled Trial</t>
  </si>
  <si>
    <t>44-56</t>
  </si>
  <si>
    <t>Morris AS, Murphy RC, Shepherd SO, Healy GN, Edwardson CL, Graves LEF</t>
  </si>
  <si>
    <t>A multi-component intervention to sit less and move more in a contact centre setting: a feasibility study</t>
  </si>
  <si>
    <t>292</t>
  </si>
  <si>
    <t>Mueller S, Petitjean S, Wiesbeck G</t>
  </si>
  <si>
    <t>Cognitive behavioral smoking cessation during alcohol detoxification treatment: A randomized, controlled trial.</t>
  </si>
  <si>
    <t>279-285</t>
  </si>
  <si>
    <t>Mussulman LM, Faseru B, Fitzgerald S, Nazir N, Patel V, Richter KP</t>
  </si>
  <si>
    <t>A randomized, controlled pilot study of warm handoff versus fax referral for hospital-initiated smoking cessation among people living with HIV/AIDS.</t>
  </si>
  <si>
    <t xml:space="preserve">Addictive Behaviors </t>
  </si>
  <si>
    <t>205-08</t>
  </si>
  <si>
    <t>10.1016/j.addbeh.2017.11.035</t>
  </si>
  <si>
    <t>Niaura R, Stanton C, De Dios M, Tashima K</t>
  </si>
  <si>
    <t>Socialization influences response to motivational enhancement for smoking cessation among HIV + smokers.</t>
  </si>
  <si>
    <t>SYM10C; Society For Research On Nicotine and Tobacco 17th Annual Meeting</t>
  </si>
  <si>
    <t>O'Cleirigh C, Zvolensky MJ, Smits JA, Labbe AK, Coleman JN, Wilner JG, et al</t>
  </si>
  <si>
    <t>Integrated treatment for smoking cessation, anxiety, and depressed mood in people living with HIV: a randomized controlled trial.</t>
  </si>
  <si>
    <t>79</t>
  </si>
  <si>
    <t>261-8</t>
  </si>
  <si>
    <t>Okuyemi KS, Goldade K, Whembolua GL, et al</t>
  </si>
  <si>
    <t>Motivational interviewing to enhance nicotine patch treatment for smoking cessation among homeless smokers: A randomized controlled trial.</t>
  </si>
  <si>
    <t>108</t>
  </si>
  <si>
    <t>Olano-Espinosa E, Avila-Tomas JF, Minue-Lorenzo C, et al</t>
  </si>
  <si>
    <t>Effectiveness of a conversational chatbot (dejal@bot) for the adult population to quit smoking: Pragmatic, multicenter, controlled, randomized clinical trial in primary care</t>
  </si>
  <si>
    <t xml:space="preserve">JMIR mHealth UHealth </t>
  </si>
  <si>
    <t>Ostroff JS, Burkhalter JE, Cinciripini PM, et al</t>
  </si>
  <si>
    <t>Randomized trial of a presurgical scheduled reduced smoking intervention for patients newly diagnosed with cancer.</t>
  </si>
  <si>
    <t>Health Psychol.</t>
  </si>
  <si>
    <t>33</t>
  </si>
  <si>
    <t>737-747</t>
  </si>
  <si>
    <t>Paek Y-J, Lee S, Kim Y-H, et al</t>
  </si>
  <si>
    <t>Effect on smoking quit rate of telling smokers their health risk appraisal in terms of health age: A randomized control trial.</t>
  </si>
  <si>
    <t>Asian Pac J Cancer Prev.</t>
  </si>
  <si>
    <t>Paisi M, Allen Z, Shawe J</t>
  </si>
  <si>
    <t>New Home, New You: A retrospective mixed-methods evaluation of a health-related behavioural intervention programme supporting social housing tenants.</t>
  </si>
  <si>
    <t>Health Expectations.</t>
  </si>
  <si>
    <t>2023</t>
  </si>
  <si>
    <t>752-64</t>
  </si>
  <si>
    <t xml:space="preserve">Pardavila-Belio MI, García-Vivar C, Pimenta AM, Canga-Armayor A, Pueyo-Garrigues S, Canga-Armayor N. </t>
  </si>
  <si>
    <t>Intervention study for smoking cessation in Spanish college students: pragmatic randomized controlled trial.</t>
  </si>
  <si>
    <t xml:space="preserve">Addiction. </t>
  </si>
  <si>
    <t>1676-83</t>
  </si>
  <si>
    <t>Park, E., Choi, S. H., &amp; Duffy, S. A.</t>
  </si>
  <si>
    <t>The effect of re-randomization in a smoking cessation trial.</t>
  </si>
  <si>
    <t>40</t>
  </si>
  <si>
    <t xml:space="preserve">Patten C, Lando H, Desnoyers C, et al. </t>
  </si>
  <si>
    <t xml:space="preserve">Healthy Pregnancies Project: cluster randomized controlled trial of a community intervention to reduce tobacco use among Alaska Native women. </t>
  </si>
  <si>
    <t>Int J Environ Res Publ Health.</t>
  </si>
  <si>
    <t>Patten et al</t>
  </si>
  <si>
    <t>Supervised, vigorous intensity exercise intervention for depressed female smokers: A pilot study</t>
  </si>
  <si>
    <t>Patten, C.A., et al.</t>
  </si>
  <si>
    <t xml:space="preserve">Facebook intervention to connect Alaska native people with resources and support to quit smoking: CAN quit pilot randomized controlled trial. </t>
  </si>
  <si>
    <t xml:space="preserve">Nicotine Tob. Res. </t>
  </si>
  <si>
    <t>803–813</t>
  </si>
  <si>
    <t>Pechmann, C., et al.</t>
  </si>
  <si>
    <t xml:space="preserve">Randomised controlled trial evaluation of Tweet2Quit: a social network quit-smoking intervention. </t>
  </si>
  <si>
    <t xml:space="preserve">Tob. Control </t>
  </si>
  <si>
    <t>188–194</t>
  </si>
  <si>
    <t xml:space="preserve">Perski O, Crane D, Beard E, Brown J. </t>
  </si>
  <si>
    <t>Does the addition of a supportive chatbot promote user engagement with a smoking cessation app? An experimental study.</t>
  </si>
  <si>
    <t>Digital Health</t>
  </si>
  <si>
    <t>https://journals.sagepub.com/doi/10.1177/2055207619880676</t>
  </si>
  <si>
    <t>Perski O, Crane D, Beard E, et al</t>
  </si>
  <si>
    <t>Pickens AW, Kress MM, Benden ME, Zhao H, Wendel M, Congleton JJ</t>
  </si>
  <si>
    <t>Stand-capable desk use in a call center: a six-month follow-up pilot study</t>
  </si>
  <si>
    <t>Public Health</t>
  </si>
  <si>
    <t>135</t>
  </si>
  <si>
    <t>131-4</t>
  </si>
  <si>
    <t>Prado, G., Cordova, D., Huang, S., Estrada, Y., Rosen, A., Bacio, G. A., Jimenez, G. L., Pantin, H., Brown, C. H., Velazquez, M.-R., Villamar, J., Freitas, D., Tapia, M. I., &amp; McCollister, K.</t>
  </si>
  <si>
    <t>The efficacy of Familias Unidas on drug and alcohol outcomes for Hispanic delinquent youth: Main effects and interaction effects by parental stress and social support.</t>
  </si>
  <si>
    <t>Drug and Alcohol Dependence</t>
  </si>
  <si>
    <t>125</t>
  </si>
  <si>
    <t>Suppl 1</t>
  </si>
  <si>
    <t>S18–S25</t>
  </si>
  <si>
    <t>https://doi.org/10.1016/j.drugalcdep.2012.06.011</t>
  </si>
  <si>
    <t>Prapavessis H, De Jesus S, Fitzgeorge L, Faulkner G, Maddison R, Batten S</t>
  </si>
  <si>
    <t>Exercise to enhance smoking cessation: The getting physical on cigarette randomized control trial.</t>
  </si>
  <si>
    <t>Ann Behav Med.</t>
  </si>
  <si>
    <t>Prochaska JJ, Hall SE, Delucchi K, Hall SM</t>
  </si>
  <si>
    <t>Efficacy of initiating tobacco dependence treatment in inpatient psychiatry: A randomized controlled trial.</t>
  </si>
  <si>
    <t>104</t>
  </si>
  <si>
    <t>1557-1565</t>
  </si>
  <si>
    <t>Quinn MH, Bauer AM, Flitter A, Lubitz SF, Ashare RL, Thompson M, et al</t>
  </si>
  <si>
    <t>Correlates of varenicline adherence among smokers with HIV and its association with smoking cessation.</t>
  </si>
  <si>
    <t>102</t>
  </si>
  <si>
    <t>106151</t>
  </si>
  <si>
    <t>10.1016/j.addbeh.2019.106151</t>
  </si>
  <si>
    <t>Ramo, D.E., et al.</t>
  </si>
  <si>
    <t xml:space="preserve">Feasibility and quit rates of the tobacco status project: a Facebook smoking cessation intervention for young adults. </t>
  </si>
  <si>
    <t xml:space="preserve">J. Med. Internet Res. </t>
  </si>
  <si>
    <t>Ramos M, Ripoll J, Estrades T, et al</t>
  </si>
  <si>
    <t>Effectiveness of intensive group and individual interventions for smoking cessation in primary health care settings: A randomized trial.</t>
  </si>
  <si>
    <t>89-94</t>
  </si>
  <si>
    <t>Rash, C. J., Petry, N. M., &amp; Alessi, S. M.</t>
  </si>
  <si>
    <t>A randomized trial of contingency management for smoking cessation in the homeless.</t>
  </si>
  <si>
    <t>141</t>
  </si>
  <si>
    <t>Reid, R. D., Malcolm, J., Wooding, E., Geertsma, A., Aitken, D., Arbeau, D., ... &amp; Pipe, A. L.</t>
  </si>
  <si>
    <t>Prospective, cluster-randomized trial to implement the ottawa model for smoking cessation in diabetes education programs in Ontario, Canada.</t>
  </si>
  <si>
    <t>41</t>
  </si>
  <si>
    <t>Reitzel LR, McClure JB, Cofta-Woerpel L, et al</t>
  </si>
  <si>
    <t>The efficacy of computer-delivered treatment for smoking cessation.</t>
  </si>
  <si>
    <t>Cancer Epidemiology and Prevention Biomarkers.</t>
  </si>
  <si>
    <t>Richter KP, Faseru B, Mussulman LM, Ellerbeck EF, Shireman TI, Hunt JJ, et al</t>
  </si>
  <si>
    <t>Using “warm handoffs” to link hospitalized smokers with tobacco treatment after discharge: study protocol of a randomized controlled trial.</t>
  </si>
  <si>
    <t xml:space="preserve">Trials </t>
  </si>
  <si>
    <t>127</t>
  </si>
  <si>
    <t>10.1186/1745-6215-13-127</t>
  </si>
  <si>
    <t>Richter KP, Faseru B, Shireman TI, Mussulman LM, Nazir N, Bush T, et al</t>
  </si>
  <si>
    <t>Warm handoff versus fax referral for linking hospitalized smokers to quitlines.</t>
  </si>
  <si>
    <t xml:space="preserve">American Journal of Preventive Medicine </t>
  </si>
  <si>
    <t>581-96</t>
  </si>
  <si>
    <t>10.1016/j.amepre.2016.04.006</t>
  </si>
  <si>
    <t>Rigotti NA, Regan S, Levy DE, et al</t>
  </si>
  <si>
    <t>Sustained care intervention and postdischarge smoking cessation among hospitalized adults: A randomized clinical trial.</t>
  </si>
  <si>
    <t>312</t>
  </si>
  <si>
    <t>719-728</t>
  </si>
  <si>
    <t>Rigotti, N. A., Tindle, H. A., Regan, S., Levy, D. E., Chang, Y., Carpenter, K. M., ... &amp; Singer, D. E.</t>
  </si>
  <si>
    <t>A post-discharge smoking-cessation intervention for hospital patients: helping hand 2 randomized clinical trial.</t>
  </si>
  <si>
    <t>597-608</t>
  </si>
  <si>
    <t>Rodondi N, Collet T-H, Nanchen D, et al</t>
  </si>
  <si>
    <t>Impact of carotid plaque screening on smoking cessation and other cardiovascular risk factors: A randomized controlled trial.</t>
  </si>
  <si>
    <t>172</t>
  </si>
  <si>
    <t>Rohsenow DJ, Martin RA, Monti PM, et al</t>
  </si>
  <si>
    <t>Motivational interviewing versus brief advice for cigarette smokers in residential alcohol treatment.</t>
  </si>
  <si>
    <t>J Subst Abuse Treat.</t>
  </si>
  <si>
    <t>346-355</t>
  </si>
  <si>
    <t>Rohsenow DJ, Tidey JW, Martin RA, et al</t>
  </si>
  <si>
    <t>Contingent vouchers and motivational interviewing for cigarette smokers in residential substance abuse treatment.</t>
  </si>
  <si>
    <t>29-38</t>
  </si>
  <si>
    <t xml:space="preserve">Rozema, A. D., M. Hiemstra, J. J. P. Mathijssen, M. J. Jansen, and H. J. A. M. van Oers. </t>
  </si>
  <si>
    <t xml:space="preserve">Impact of an Outdoor Smoking Ban at Secondary Schools on Cigarettes, E-Cigarettes and Water Pipe Use Among Adolescents: An 18-Month Follow-Up. </t>
  </si>
  <si>
    <t xml:space="preserve">International Journal of Environmental Research and Public Health </t>
  </si>
  <si>
    <t>https://doi.org/10.3390/ijerph15020205</t>
  </si>
  <si>
    <t>10.3390/ijerph15020205</t>
  </si>
  <si>
    <t>Schneider-Stickler B, Knell C, Aichstill B, Jocher W</t>
  </si>
  <si>
    <t>Biofeedback on voice use in call center agents in order to prevent occupational voice disorders</t>
  </si>
  <si>
    <t>J Voice</t>
  </si>
  <si>
    <t>51-62</t>
  </si>
  <si>
    <t>Schwaninger, P., et al.</t>
  </si>
  <si>
    <t xml:space="preserve">Effectiveness of a dyadic buddy app for smoking cessation: randomized controlled trial. </t>
  </si>
  <si>
    <t>Schwinn, T. M., Fang, L., Hopkins, J., &amp; Pacheco, A. R.</t>
  </si>
  <si>
    <t>Longitudinal outcomes of a smartphone application to prevent drug use among Hispanic youth.</t>
  </si>
  <si>
    <t>Journal of Studies on Alcohol and Drugs</t>
  </si>
  <si>
    <t>82</t>
  </si>
  <si>
    <t>668–677</t>
  </si>
  <si>
    <t>https://doi.org/10.15288/jsad.2021.82.668</t>
  </si>
  <si>
    <t xml:space="preserve">Secades-Villa et al </t>
  </si>
  <si>
    <t>Drug Alcohol Depen</t>
  </si>
  <si>
    <t>Secades-Villa R, García-Rodríguez O, López-Núñez C, Alonso-Pérez F, Fernández-Hermida JR</t>
  </si>
  <si>
    <t>Contingency management for smoking cessation among treatment-seeking patients in a community setting.</t>
  </si>
  <si>
    <t>Sharifi AS, Danesh MK, Gholamnia R</t>
  </si>
  <si>
    <t>Improvements in musculoskeletal symptoms, mental workload and mental fatigue: Effects of a multicomponent ergonomic intervention among call center workers</t>
  </si>
  <si>
    <t>765-74</t>
  </si>
  <si>
    <t>Shelley D, Tseng TY, Gonzalez M, Krebs P, Wong S, Furberg R, et al</t>
  </si>
  <si>
    <t>Correlates of adherence to varenicline among HIV + smokers: a path analysis.</t>
  </si>
  <si>
    <t>968-74</t>
  </si>
  <si>
    <t>10.1093/ntr/ntv068</t>
  </si>
  <si>
    <t>Shuter J, Chander G, Graham AL, Kim RS, Stanton CA</t>
  </si>
  <si>
    <t>A randomized trial of a web-based tobacco treatment and online community support for people with HIV attempting to quit smoking cigarettes.</t>
  </si>
  <si>
    <t>223-31</t>
  </si>
  <si>
    <t>Shuter J, Kim RS, Durant S, Stanton CA</t>
  </si>
  <si>
    <t>Brief report: longterm follow-up of smokers living with HIV after an intensive behavioral tobacco treatment intervention.</t>
  </si>
  <si>
    <t>208-12</t>
  </si>
  <si>
    <t>Shuter J, Morales DA, Considine-Dunn SE, An LC, Stanton CA</t>
  </si>
  <si>
    <t>Feasibility and preliminary efficacy of a web-based smoking cessation intervention for HIV-infected smokers: a randomized controlled trial.</t>
  </si>
  <si>
    <t xml:space="preserve">Journal of Acquired Immune Deficiency Syndroms </t>
  </si>
  <si>
    <t>67</t>
  </si>
  <si>
    <t xml:space="preserve">Siddiqi K, Khan A, Ahmad M, Dogar O, Kanaan M, Newell JN, et al. </t>
  </si>
  <si>
    <t xml:space="preserve">Action to stop smoking in suspected tuberculosis (ASSIST) in Pakistan: a cluster randomized, controlled trial. </t>
  </si>
  <si>
    <t>Annals of Internal Medicine</t>
  </si>
  <si>
    <t>667-75</t>
  </si>
  <si>
    <t>Siddiqi K, Khan A, Ahmad M, et al</t>
  </si>
  <si>
    <t>Action to stop smoking in suspected tuberculosis (ASSIST) in Pakistan: A cluster randomized, controlled trial.</t>
  </si>
  <si>
    <t>Ann Intern Med.</t>
  </si>
  <si>
    <t>158</t>
  </si>
  <si>
    <t>667-675</t>
  </si>
  <si>
    <t>Simmons VN, Heckman BW, Fink AC, Small BJ, Brandon TH</t>
  </si>
  <si>
    <t>Efficacy of an experiential, dissonance-based smoking intervention for college students delivered via the Internet.</t>
  </si>
  <si>
    <t>J Consult Clin Psychol.</t>
  </si>
  <si>
    <t>81</t>
  </si>
  <si>
    <t xml:space="preserve">Singh NN, Lancioni GE, Myers RE, Karazsia BT, Winton ASW, Singh J. </t>
  </si>
  <si>
    <t xml:space="preserve">A randomized controlled trial of a mindfulness-based smoking cessation program for individuals with mild intellectual disability. </t>
  </si>
  <si>
    <t xml:space="preserve">Int J Ment Health Addiction. </t>
  </si>
  <si>
    <t>153–168</t>
  </si>
  <si>
    <t xml:space="preserve">Singh NN, Lancioni GE, Winton ASW, et al. </t>
  </si>
  <si>
    <t xml:space="preserve">A mindfulness-based smoking cessation program for individuals with mild intellectual disability. </t>
  </si>
  <si>
    <t xml:space="preserve">Mindfulness. </t>
  </si>
  <si>
    <t>148–157</t>
  </si>
  <si>
    <t>Smit, E. S., Candel, M. J. J. M., Hoving, C., &amp; De Vries, H.</t>
  </si>
  <si>
    <t>Results of the PAS study: a randomized controlled trial evaluating the effectiveness of a web-based multiple tailored smoking cessation program combined with tailored counseling by practice nurses.</t>
  </si>
  <si>
    <t>Health communication</t>
  </si>
  <si>
    <t>31</t>
  </si>
  <si>
    <t>Smith PM, Corso L, Brown KS, Cameron R</t>
  </si>
  <si>
    <t>Nurse case-managed tobacco cessation interventions for general hospital patients: Results of a randomized clinical trial.</t>
  </si>
  <si>
    <t>Can J Nurs Res.</t>
  </si>
  <si>
    <t>98-117</t>
  </si>
  <si>
    <t xml:space="preserve">Smith S, Rouse L, Caskey M, et al. </t>
  </si>
  <si>
    <t>Culturally tailored smoking cessation for adult American Indian smokers.</t>
  </si>
  <si>
    <t>Counsel Psychol.</t>
  </si>
  <si>
    <t>Smits JA, Zvolensky MJ, Davis ML, et al</t>
  </si>
  <si>
    <t>The efficacy of vigorous-intensity exercise as an aid to smoking cessation in adults with high anxiety sensitivity: A randomized controlled trial.</t>
  </si>
  <si>
    <t>Psychosom Med.</t>
  </si>
  <si>
    <t>Stanczyk, N. E., De Vries, H., Candel, M. J. J. M., Muris, J. W. M., &amp; Bolman, C. A. W.</t>
  </si>
  <si>
    <t>Effectiveness of video-versus text-based computer-tailored smoking cessation interventions among smokers after one year.</t>
  </si>
  <si>
    <t>Stanton CA, Bicki A, Gould H, Makgoeng S, Papandonatos GD, Shuter J, et al</t>
  </si>
  <si>
    <t>Does a preference for menthol cigarettes impact smoking patterns and sustained abstinence among Latino smokers living with HIV?</t>
  </si>
  <si>
    <t>POS3-75; Society for Research on Nicotine and Tobacco 20th Annual Meeting</t>
  </si>
  <si>
    <t>Stanton CA, Kumar PN, Moadel AB, Cunningham CO, Schechter CB, Kim RS, et al</t>
  </si>
  <si>
    <t>A multicenter randomized controlled trial of intensive group therapy for tobacco treatment in HIV-infected cigarette smokers.</t>
  </si>
  <si>
    <t>83</t>
  </si>
  <si>
    <t>405-14</t>
  </si>
  <si>
    <t>Stanton CA, Lloyd-Richardson EE, Papandonatos GD, Niaura R</t>
  </si>
  <si>
    <t>Smoking reduction among people living with HIV/AIDS: are there associations with short- term health outcomes?</t>
  </si>
  <si>
    <t>POS5-111; Society For Research On Nicotine and Tobacco 16th Annual Meeting</t>
  </si>
  <si>
    <t>Stanton CA, Papandonatos GD, Shuter J, Bicki A, Lloyd-Richardson EE, De Dios MA, et al</t>
  </si>
  <si>
    <t>Outcomes of a tailored intervention for cigarette smoking cessation among Latinos living with HIV/AIDS.</t>
  </si>
  <si>
    <t>975-82</t>
  </si>
  <si>
    <t>Stanton CA, Papandonatos GD, Shuter J, Makgoeng S, Lloyd-Richardson EE, De Dios MA, et al</t>
  </si>
  <si>
    <t>Project Aurora: a culturally tailored intervention for cigarette smoking cessation among Latinos living with HIV/ AIDS.</t>
  </si>
  <si>
    <t>Stanton, C. A., Papandonatos, G. D., Shuter, J., Bicki, A., Lloyd-Richardson, E. E., De Dios, M. A., ... &amp; Niaura, R. S.</t>
  </si>
  <si>
    <t>Stockings EA, Bowman JA, Baker AL, et al</t>
  </si>
  <si>
    <t>Impact of a postdischarge smoking cessation intervention for smokers admitted to an inpatient psychiatric facility: A randomized controlled trial.</t>
  </si>
  <si>
    <t>1417-1428</t>
  </si>
  <si>
    <t>Tamí-Maury I, Vidrine D, Fletcher FE, Danysh H, Arduino R, Gritz ER</t>
  </si>
  <si>
    <t>Impact of innovative smoking cessation interventions for HIV + smokers who are multiple tobacco products users.</t>
  </si>
  <si>
    <t>POS2-113; Society for Research on Nicotine and Tobacco 19th Annual Meeting</t>
  </si>
  <si>
    <t>Tamí-Maury I, Vidrine DJ, Fletcher FE, Danysh H, Arduino R, Gritz ER</t>
  </si>
  <si>
    <t>Poly-tobacco use among HIV-positive smokers: implications for smoking cessation efforts.</t>
  </si>
  <si>
    <t>2100-06</t>
  </si>
  <si>
    <t>10.1093/ntr/ntt107</t>
  </si>
  <si>
    <t>Thatcher A, Adamson K, Bloch LG, Kalantzis A</t>
  </si>
  <si>
    <t>Do indoor plants improve performance and well-being in offices? Divergent results from laboratory and field studies</t>
  </si>
  <si>
    <t>Journal of Environmental Psychology</t>
  </si>
  <si>
    <t>71</t>
  </si>
  <si>
    <t>101487</t>
  </si>
  <si>
    <t>Thomas, D., Abramson, M. J., Bonevski, B., Taylor, S., Poole, S. G., Paul, E., ... &amp; George, J.</t>
  </si>
  <si>
    <t>Integrating smoking cessation into routine care in hospitals—a randomized controlled trial.</t>
  </si>
  <si>
    <t>714-723</t>
  </si>
  <si>
    <t>Thompson M, Schnoll R, Serrano K, Leone F, Gross R, Collman RG, et al</t>
  </si>
  <si>
    <t>The effect of varenicline on mood and cognition in smokers with HIV.</t>
  </si>
  <si>
    <t xml:space="preserve">Psychopharmacology </t>
  </si>
  <si>
    <t>237</t>
  </si>
  <si>
    <t>1223-31</t>
  </si>
  <si>
    <t>10.1007/s00213-020-05451-w</t>
  </si>
  <si>
    <t>Tindle HA, Freiberg MS, Cheng DM, Gnatienko N, Blokhina E, Yaroslavtseva T, et al</t>
  </si>
  <si>
    <t>Effectiveness of varenicline and cytisine for alcohol use reduction among people with HIV and substance use: a randomized clinical trial.</t>
  </si>
  <si>
    <t xml:space="preserve">JAMA Network Open </t>
  </si>
  <si>
    <t>e2225129</t>
  </si>
  <si>
    <t>10.1001/jamanetworkopen.2022.25129</t>
  </si>
  <si>
    <t>Tindle HA, Freiberg MS, Gnatienko N, Blokhina E, Cheng DM, Yaroslavtseva T, et al</t>
  </si>
  <si>
    <t>Design of a randomized controlled trial of smoking cessation medications for alcohol reduction among HIV-positive heavy drinkers and daily smokers in St.</t>
  </si>
  <si>
    <t xml:space="preserve">Petersburg, Russia. Contemporary Clinical Trials Communications </t>
  </si>
  <si>
    <t>100625</t>
  </si>
  <si>
    <t>10.1016/j.conctc.2020.100625</t>
  </si>
  <si>
    <t>Tingey, L., Chambers, R., Patel, H., Littlepage, S., Lee, S., Lee, A., Pinal, L., Slimp, A., &amp; Rosenstock, S.</t>
  </si>
  <si>
    <t>Impacts of the respecting the circle of life teen pregnancy prevention program on risk and protective factors for early substance use among native American youth.</t>
  </si>
  <si>
    <t>228</t>
  </si>
  <si>
    <t>109024</t>
  </si>
  <si>
    <t xml:space="preserve">https://doi.org/10.1016/j.drugalcdep.2021.109024 </t>
  </si>
  <si>
    <t>Tingey, L., Larzelere, F., Goklish, N., Rosenstock, S., Mayo-Wilson, L. J., O'Keefe, V., Pablo, E., Goklish, W., Grass, W., Sprengeler, F., Ingalls, A., &amp; Barlow, A.</t>
  </si>
  <si>
    <t>Behavioral and mental health outcomes from an RCT of a youth entrepreneurship intervention among Native American adolescents.</t>
  </si>
  <si>
    <t>Children and Youth Services Review</t>
  </si>
  <si>
    <t>119</t>
  </si>
  <si>
    <t>105603</t>
  </si>
  <si>
    <t>https://doi.org/10.1016/j.childyouth.2020.105603</t>
  </si>
  <si>
    <t>Tseng TY, Krebs P, Schoenthaler A, Wong S, Sherman S, Gonzalez M, et al</t>
  </si>
  <si>
    <t>Combining text messaging and telephone counseling to increase varenicline adherence and smoking abstinence among cigarette smokers living with HIV: a randomized controlled study.</t>
  </si>
  <si>
    <t xml:space="preserve">AIDS and Behavior </t>
  </si>
  <si>
    <t>1964-74</t>
  </si>
  <si>
    <t xml:space="preserve">van der Meer et al </t>
  </si>
  <si>
    <t>Effectiveness of a mood management component as an adjunct to a telephone counselling smoking cessation intervention for smokers with a past major depression: A pragmatic randomized controlled trial</t>
  </si>
  <si>
    <t>van Rossem, C., Spigt, M., Viechtbauer, W., Lucas, A. E., van Schayck, O. C., &amp; Kotz, D.</t>
  </si>
  <si>
    <t>Effectiveness of intensive practice nurse counselling versus brief general practitioner advice, both combined with varenicline, for smoking cessation: a randomized pragmatic trial in primary care.</t>
  </si>
  <si>
    <t>2237-2247</t>
  </si>
  <si>
    <t>Vidrine DJ, Kypriotakis G, Li L, Arduino RC, Fletcher FE, Tamí-Maury I, et al</t>
  </si>
  <si>
    <t>Mediators of a smoking cessation intervention for persons living with HIV/AIDS.</t>
  </si>
  <si>
    <t>147</t>
  </si>
  <si>
    <t>76-80</t>
  </si>
  <si>
    <t>10.1016/j.drugalcdep.2014.12.003</t>
  </si>
  <si>
    <t>Vidrine DJ, Marks RM, Arduino RC, Gritz ER</t>
  </si>
  <si>
    <t>Efficacy of cell phone-delivered smoking cessation counseling for persons living with HIV/AIDS: 3-month outcomes.</t>
  </si>
  <si>
    <t>106-10</t>
  </si>
  <si>
    <t>Wang H, Zhang Q, Ip M, et al</t>
  </si>
  <si>
    <t>Social media–based conversational agents for health management and interventions</t>
  </si>
  <si>
    <t>26–33</t>
  </si>
  <si>
    <t>Wee LE, Yee J, Lee S, Oen K, Tsang TYY, Koh GCH</t>
  </si>
  <si>
    <t>Trends in health screening participation and lifestyle behaviours after participation in a free, access-enhanced screening intervention in a low-income Singaporean rental-flat community.</t>
  </si>
  <si>
    <t>Health Soc Care Community.</t>
  </si>
  <si>
    <t>28</t>
  </si>
  <si>
    <t>439-47</t>
  </si>
  <si>
    <t xml:space="preserve">Weidberg et al </t>
  </si>
  <si>
    <t xml:space="preserve">Weser, V. U., L. R. Duncan, B. E. Sands, et al. </t>
  </si>
  <si>
    <t xml:space="preserve">Evaluation of a Virtual Reality E-Cigarette Prevention Game for Adolescents. </t>
  </si>
  <si>
    <t>https://doi.org/10.1016/j.addbeh.2021.107027</t>
  </si>
  <si>
    <t>10.1016/j.addbeh.2021.107027</t>
  </si>
  <si>
    <t>Wewers, M. E., Shoben, A., Conroy, S., Curry, E., Ferketich, A. K., Murray, D. M., ... &amp; Wermert, A.</t>
  </si>
  <si>
    <t>Effectiveness of two community health worker models of tobacco dependence treatment among community residents of Ohio Appalachia.</t>
  </si>
  <si>
    <t>Whiteley JA, Williams DM, Dunsiger S, et al</t>
  </si>
  <si>
    <t>YMCA Commit to Quit.</t>
  </si>
  <si>
    <t xml:space="preserve">Williams, G. C., A. G. Cole, M. de Groh, Y. Jiang, and S. T. Leatherdale.  </t>
  </si>
  <si>
    <t xml:space="preserve">More support needed: Evaluating the impact of school e-cigarette prevention and cessation programs on e-cigarette initiation among a sample of Canadian secondary school students. </t>
  </si>
  <si>
    <t xml:space="preserve">Preventive Medicine </t>
  </si>
  <si>
    <t>106924–106924</t>
  </si>
  <si>
    <t>https://doi.org/10.1016/j.ypmed.2021.106924</t>
  </si>
  <si>
    <t>10.1016/j.ypmed.2021.106924</t>
  </si>
  <si>
    <t>Winhusen TM, Brigham GS, Kropp F, Lindblad R, Gardin JG</t>
  </si>
  <si>
    <t>A randomized trial of concurrent smoking-cessation and substance use disorder treatment in stimulant-dependent smokers.</t>
  </si>
  <si>
    <t>The Journal of Clinical Psychiatry.</t>
  </si>
  <si>
    <t>336-343</t>
  </si>
  <si>
    <t>Winickoff JP, Nabi-Burza E, Chang Y, et al</t>
  </si>
  <si>
    <t>Sustainability of a parental tobacco control intervention in pediatric practice.</t>
  </si>
  <si>
    <t>Pediatrics.</t>
  </si>
  <si>
    <t>134</t>
  </si>
  <si>
    <t>933-941</t>
  </si>
  <si>
    <t xml:space="preserve">Witkiewitz K, Desai SA, Bowen S, Leigh BC, Kirouac M, Larimer ME. </t>
  </si>
  <si>
    <t>Development and evaluation of a mobile intervention for heavy drinking and smoking among college students.</t>
  </si>
  <si>
    <t xml:space="preserve">Psychology of Addictive Behaviors. </t>
  </si>
  <si>
    <t>639-50</t>
  </si>
  <si>
    <t>Wong, J., Abrishami, A., Riazi, S., Siddiqui, N., You-Ten, E., Korman, J., ... &amp; Chung, F.</t>
  </si>
  <si>
    <t>A perioperative smoking cessation intervention with varenicline, counseling, and fax referral to a telephone quitline versus a brief intervention: a randomized controlled trial.</t>
  </si>
  <si>
    <t>Anesthesia &amp; Analgesia</t>
  </si>
  <si>
    <t>571-579</t>
  </si>
  <si>
    <t>Yalcin BM, Unal M, Pirdal H, Karahan TF</t>
  </si>
  <si>
    <t>Effects of an anger management and stress control program on smoking cessation: A randomized controlled trial.</t>
  </si>
  <si>
    <t>The Journal of the American Board of Family Medicine.</t>
  </si>
  <si>
    <t>27</t>
  </si>
  <si>
    <t>Yeşilyurt M, Yelken K</t>
  </si>
  <si>
    <t>The Efficacy of Voice Therapy in Call Center Agents with Disphonia</t>
  </si>
  <si>
    <t>Journal of Academic Research in Medicine</t>
  </si>
  <si>
    <t>185-8</t>
  </si>
  <si>
    <t>Group</t>
  </si>
  <si>
    <t>Main paper?</t>
  </si>
  <si>
    <t>Bricker 2024</t>
  </si>
  <si>
    <t>Carrasco-Hernandez 2020</t>
  </si>
  <si>
    <t>Faro 2023</t>
  </si>
  <si>
    <t>Recommender system, like Hors-Fraile, but specifically mentions machine learning</t>
  </si>
  <si>
    <t>Preprint protocol</t>
  </si>
  <si>
    <t>{Faro, 2019 #4767}</t>
  </si>
  <si>
    <t>{Chen, 2021 #4747}</t>
  </si>
  <si>
    <t>Guertler 2025</t>
  </si>
  <si>
    <t>{Guertler, 2025 #7387}</t>
  </si>
  <si>
    <t>{Guertler, 2024 #7385}</t>
  </si>
  <si>
    <t>{Guertler, 2024 #7388}</t>
  </si>
  <si>
    <t>{Guertler, 2025 #7383}</t>
  </si>
  <si>
    <t>{Guertler, 2025 #7384}</t>
  </si>
  <si>
    <t>{Schmidt, 2023 #7414}</t>
  </si>
  <si>
    <t>Guo 2023</t>
  </si>
  <si>
    <t>{Guo, 2023 #4763}</t>
  </si>
  <si>
    <t>Haug 2022</t>
  </si>
  <si>
    <t>{Haug, 2022 #3604}</t>
  </si>
  <si>
    <t>{Haug, 2020 #7407}</t>
  </si>
  <si>
    <t>Hors-Fraile 2022</t>
  </si>
  <si>
    <t>{Hors-Fraile, 2022 #4731}</t>
  </si>
  <si>
    <t>{Hors-Fraile, 2018 #4273}</t>
  </si>
  <si>
    <t>Jackson 2024</t>
  </si>
  <si>
    <t>{Jackson, 2024 #4759}</t>
  </si>
  <si>
    <t>Protocol</t>
  </si>
  <si>
    <t>{Jackson, 2019 #5490}</t>
  </si>
  <si>
    <t>{Jackson, 2023 #4760}</t>
  </si>
  <si>
    <t>{Jackson, 2023 #4775}</t>
  </si>
  <si>
    <t>Masaki 2020</t>
  </si>
  <si>
    <t>Olano-Espinosa 2022</t>
  </si>
  <si>
    <t>{Ávila-Tomás, 2020 #4725}</t>
  </si>
  <si>
    <t>{Olano-Espinosa, 2021 #4778}</t>
  </si>
  <si>
    <t>Perski 2019</t>
  </si>
  <si>
    <t>Sadasivam 2016</t>
  </si>
  <si>
    <t>Protocols only</t>
  </si>
  <si>
    <t>Kamberi 2025</t>
  </si>
  <si>
    <t>{Kamberi, 2025 #4768}</t>
  </si>
  <si>
    <t>Registry</t>
  </si>
  <si>
    <t>Preprint or abstract?</t>
  </si>
  <si>
    <t>Country</t>
  </si>
  <si>
    <t>Region</t>
  </si>
  <si>
    <t>Setting</t>
  </si>
  <si>
    <t>Study start date</t>
  </si>
  <si>
    <t>Study end date</t>
  </si>
  <si>
    <t>Study duration</t>
  </si>
  <si>
    <t>Sponsorship source</t>
  </si>
  <si>
    <t>Conflicts of interest</t>
  </si>
  <si>
    <t>Complete?</t>
  </si>
  <si>
    <t>{Bricker, 2024 #4204}</t>
  </si>
  <si>
    <t>https://clinicaltrials.gov/study/NCT03585231?id=NCT03585231&amp;rank=1</t>
  </si>
  <si>
    <t>US</t>
  </si>
  <si>
    <t>Online</t>
  </si>
  <si>
    <t>September 2018</t>
  </si>
  <si>
    <t>June 2019</t>
  </si>
  <si>
    <t>9 months</t>
  </si>
  <si>
    <t>From protocol (not stated in main paper): National Institutes of Health, National Institute of Cancer</t>
  </si>
  <si>
    <t>None declared</t>
  </si>
  <si>
    <t>{Carrasco-Hernandez, 2020 #3717}</t>
  </si>
  <si>
    <t>https://clinicaltrials.gov/study/NCT03553173?id=NCT03553173&amp;rank=1</t>
  </si>
  <si>
    <t>Spain</t>
  </si>
  <si>
    <t>Phone app</t>
  </si>
  <si>
    <t>October 2016</t>
  </si>
  <si>
    <t>October 2018</t>
  </si>
  <si>
    <t>24 months</t>
  </si>
  <si>
    <t>H2020 European Commission research and innovation program</t>
  </si>
  <si>
    <t>One author worked for Salumedia Tecnologías SLU, the company with exploitation rights to the digital therapeutic solution used in the So-Lo-Mo study (DigiQuit). Some institutions of other authors signed an exploitation agreement with Salumedia Tecnologias SLU to benefit from DigitQuit commercialization.</t>
  </si>
  <si>
    <t>{Faro, 2023 #4214}</t>
  </si>
  <si>
    <t>https://clinicaltrials.gov/ct2/show/NCT03224520</t>
  </si>
  <si>
    <t>Email</t>
  </si>
  <si>
    <t>July 2017</t>
  </si>
  <si>
    <t>September 2019</t>
  </si>
  <si>
    <t>26 months</t>
  </si>
  <si>
    <t>Patient-centered outcomes research institute, National Heart, Lung, and Blood Institute, National Cancer Institute</t>
  </si>
  <si>
    <t>National Institutes of Health, Veterens Health Administration</t>
  </si>
  <si>
    <t>https://drks.de/search/en/trial/DRKS00022328;jsessionid=C11D96FB389F1CF5F02AF63C2A56EAF9</t>
  </si>
  <si>
    <t>Germany</t>
  </si>
  <si>
    <t>App</t>
  </si>
  <si>
    <t>October 2020</t>
  </si>
  <si>
    <t>April 2023</t>
  </si>
  <si>
    <t>30 months</t>
  </si>
  <si>
    <t>German Federal Ministry of Health</t>
  </si>
  <si>
    <t>One author played a leading role in the initial development of the app, and 9 authors were involved in further development of the app.</t>
  </si>
  <si>
    <t xml:space="preserve">https://clinicaltrials.gov/study/NCT04001972 </t>
  </si>
  <si>
    <t>Hong Kong</t>
  </si>
  <si>
    <t>Instant message</t>
  </si>
  <si>
    <t>August 2019</t>
  </si>
  <si>
    <t>May 2021</t>
  </si>
  <si>
    <t>21 months</t>
  </si>
  <si>
    <t xml:space="preserve">Health and Medical Research Fund Research Fellowship Scheme, Food and Health Bureau, Government of the Hong Kong SAR </t>
  </si>
  <si>
    <t>Recruitment to May 2020, 12 month follow-up</t>
  </si>
  <si>
    <t>https://www.isrctn.com/ISRCTN59908406?q=59908406&amp;filters=&amp;sort=&amp;offset=1&amp;totalResults=1&amp;page=1&amp;pageSize=10</t>
  </si>
  <si>
    <t>Switzerland</t>
  </si>
  <si>
    <t>Schools (app)</t>
  </si>
  <si>
    <t>12 months</t>
  </si>
  <si>
    <t>Research Fund of the Swiss Lung Association</t>
  </si>
  <si>
    <t>Study dates are vague</t>
  </si>
  <si>
    <t>https://clinicaltrials.gov/study/NCT03108651</t>
  </si>
  <si>
    <t>Taiwan</t>
  </si>
  <si>
    <t>November 2017</t>
  </si>
  <si>
    <t>January 2020</t>
  </si>
  <si>
    <t>25 months</t>
  </si>
  <si>
    <t>European Union’s Horizon 2020 Research and Innovation Programme, Ministry of Science and Technology (Taiwan), Taipei Medical University (Taiwan)</t>
  </si>
  <si>
    <t>https://www.isrctn.com/ISRCTN85785540</t>
  </si>
  <si>
    <t>Worldwide</t>
  </si>
  <si>
    <t>August 2020</t>
  </si>
  <si>
    <t>December 2021</t>
  </si>
  <si>
    <t>15 months</t>
  </si>
  <si>
    <t>Cancer Research UK</t>
  </si>
  <si>
    <t>Two authors have received unrestricted research funding from Pfizer, and one author from J&amp;J. One author has undertaken research and consultancy for and receives travel funds and hospitality from manufacturers of smoking cessation medications (Pfizer, GlaxoSmithKline, and J&amp;J). Three authors are unpaid members of the scientific steering group of the Smoke Free mobile app.</t>
  </si>
  <si>
    <t>{Masaki, 2020 #3762}</t>
  </si>
  <si>
    <t>https://www.researchprotocols.org/2019/2/e12252/</t>
  </si>
  <si>
    <t>Japan</t>
  </si>
  <si>
    <t>October 2017</t>
  </si>
  <si>
    <t>January 2019</t>
  </si>
  <si>
    <t>From protocol (not stated in main paper): CureApp, Inc</t>
  </si>
  <si>
    <t>Two authors are founders, shareholders, and patent holders, one author is an employee, and one author has a consultation contract of the CureApp Institute. Other authors received honoraria and consulting fees from CureApp.</t>
  </si>
  <si>
    <t>Study end date estimated given 12 months follow-up and recruitment end January 2018</t>
  </si>
  <si>
    <t>{Olano-Espinosa, 2022 #4298}</t>
  </si>
  <si>
    <t>https://bmcmedinformdecismak.biomedcentral.com/articles/10.1186/s12911-019-0972-z</t>
  </si>
  <si>
    <t>Phone app (chatbot via Telegram)</t>
  </si>
  <si>
    <t>October 2019</t>
  </si>
  <si>
    <t>Instituto de Salud Carlos III, European Regional Development Fund, Fundación para la Investigación e Innovación Biomédica en Atención Primaria</t>
  </si>
  <si>
    <t>Three authors designed and own the intellectual property rights for the chatbot</t>
  </si>
  <si>
    <t>Study end date estimated given 6 months follow-up and recruitment end March 2019</t>
  </si>
  <si>
    <t>{Perski, 2019 #3899}</t>
  </si>
  <si>
    <t>https://osf.io/64gfm</t>
  </si>
  <si>
    <t>5 months</t>
  </si>
  <si>
    <t>One author developed the app and receives money from it, two authors are on the scientific committee for the app, two authors received funding from Pfizer to study smoking cessation</t>
  </si>
  <si>
    <t>No study location: participants just had to buy the app. Study end date estimated given 1 month follow-up and recruitment until December 2018</t>
  </si>
  <si>
    <t>{Sadasivam, 2016 #4243}</t>
  </si>
  <si>
    <t>https://clinicaltrials.gov/study/NCT02200432</t>
  </si>
  <si>
    <t>October 2014</t>
  </si>
  <si>
    <t>January 2015</t>
  </si>
  <si>
    <t>3 months</t>
  </si>
  <si>
    <t>Patient-Centered Outcomes Research Institute, National Cancer Institute, National Center for Advancing Translational Sciences of the National Institutes of Health, National Science Foundation</t>
  </si>
  <si>
    <t>Two authors had a patent pending for the intervention</t>
  </si>
  <si>
    <t>Design (RCT, cluster RCT, etc.)</t>
  </si>
  <si>
    <t>Group (parallel, cross-over, etc.)</t>
  </si>
  <si>
    <t>Sampling strategy</t>
  </si>
  <si>
    <t>Allocation method</t>
  </si>
  <si>
    <t>Blinding</t>
  </si>
  <si>
    <t>Data clustering accounted for (for cluster RCTs)?</t>
  </si>
  <si>
    <t>Data collection method</t>
  </si>
  <si>
    <t>Analysis methods (for extracted outcomes)</t>
  </si>
  <si>
    <t>Outcome measures: timing</t>
  </si>
  <si>
    <t>Outcome measures: reliability (self-report, device etc.)</t>
  </si>
  <si>
    <t>Outcome measures: intra-class correlation coefficients (for cluster RCTs)</t>
  </si>
  <si>
    <t>RCT</t>
  </si>
  <si>
    <t>Parallel</t>
  </si>
  <si>
    <t>Facebook advertisements</t>
  </si>
  <si>
    <t>Randomized (no further information) using randomly permuted blocks of size 2, 4, and 6, stratified by biological sex (male vs female), heaviness of smoking index score (≤4 vs &gt;4), and percent confidence in being smoke-free in 12 months (less than or equal to 70% vs more than 70%).</t>
  </si>
  <si>
    <t>Double-blind (no further information)</t>
  </si>
  <si>
    <t>N/A</t>
  </si>
  <si>
    <t>Survey (web-based initially, then phone, mailed survey, and postcard, if non-response)</t>
  </si>
  <si>
    <t>Logistic regression, per-protocol and ITT</t>
  </si>
  <si>
    <t>Self-report</t>
  </si>
  <si>
    <t>From routine visits to outpatient clinic at the smoking cessation unit in a hospital</t>
  </si>
  <si>
    <t>Random group table using "computer methods", 1:1 ratio, assigned by enrollment sequence</t>
  </si>
  <si>
    <t>Open-label, though participants were told the app was part of usual care (intervention group), or not told about the app (control group)</t>
  </si>
  <si>
    <t>In-person consultations, including CO tests and urine cotinine tests</t>
  </si>
  <si>
    <t>Objective: CO and urine cotinine tests</t>
  </si>
  <si>
    <t>People registering on the digital tobacco intervention site, peer referral, Facebook and Google advertisements, ResearchMatch, SmokeFree website</t>
  </si>
  <si>
    <t>Randomized using a table with random blocks of different sizes (8 and 12 participants)</t>
  </si>
  <si>
    <t>Study staff were blinded to baseline and follow-up assessment, no further information</t>
  </si>
  <si>
    <t>Survey, with additional saliva test for those self-reporting quitting (not mandatory, $50 incentive)</t>
  </si>
  <si>
    <t>Logistic regression, multiple imputation stratified by study groups with 100 imputation sets (covariates: age, race, sex, education level, and smoking status and number of cigarettes per day measured at baseline)</t>
  </si>
  <si>
    <t>6 months</t>
  </si>
  <si>
    <t>Self-report, objective (in those reporting quitting, if they were willing): nicotine saliva test</t>
  </si>
  <si>
    <t>2x2 factorial RCT, but only one element is of interest here: standard messaging or machine learning recommender</t>
  </si>
  <si>
    <t>Cluster RCT</t>
  </si>
  <si>
    <t>Vocational schools in 5 German federal states</t>
  </si>
  <si>
    <t>Within each school, computer-generated block randomisation (block size 4) for each classroom</t>
  </si>
  <si>
    <t>Participants not blinded after consent, outcome analysis blinded, those conducting introductions blinded, staff members sometimes unblinded</t>
  </si>
  <si>
    <t>Survey in app</t>
  </si>
  <si>
    <t>ITT, generalized linear models (tweedie distribution), multiple imputation</t>
  </si>
  <si>
    <t>6 and 12 months</t>
  </si>
  <si>
    <t>Self-report (last 30 days)</t>
  </si>
  <si>
    <t>Between 0.11 and 0.12</t>
  </si>
  <si>
    <t>Proactively recruited from smoking hotspots</t>
  </si>
  <si>
    <t>Sequentially numbered, opaque, sealed envelopes with a randomisation sequence generated by non-investigator in permuted block of 4, 8, or 12</t>
  </si>
  <si>
    <t>Stated participants and staff not blinded, statistical analysts blinded</t>
  </si>
  <si>
    <t>Telephone interviews</t>
  </si>
  <si>
    <t>ITT, logistic regression, multiple imputation</t>
  </si>
  <si>
    <t>3, 6 and 12 months</t>
  </si>
  <si>
    <t>Self-report, objective (in those reporting quitting, if they were willing): CO test</t>
  </si>
  <si>
    <t>Schools in German-speaking Switzerland</t>
  </si>
  <si>
    <t>School classes randomized with separate computer generated block randomization lists for each school (block size: 4)</t>
  </si>
  <si>
    <t>Recruiting staff blinded until baseline data given, follow-up staff blinded, no further information</t>
  </si>
  <si>
    <t>Computer-assisted assessments</t>
  </si>
  <si>
    <t>ITT, generalized linear mixed models, multiple imputation</t>
  </si>
  <si>
    <t>Assumed: 0.05</t>
  </si>
  <si>
    <t>People who downloaded the "Quit and return" app</t>
  </si>
  <si>
    <t>Randomization from JavaScript within the app</t>
  </si>
  <si>
    <t>Stated participants were blinded</t>
  </si>
  <si>
    <t>Per protocol, logistic regression</t>
  </si>
  <si>
    <t>7 days, 15 days, 1, 2, and 6 months</t>
  </si>
  <si>
    <t>Social media adverts, mailing list for the Smoke Free app</t>
  </si>
  <si>
    <t>Randomized via Qualtrics</t>
  </si>
  <si>
    <t>Investigators and statistician blind, no information about participants</t>
  </si>
  <si>
    <t>Online questionnaire</t>
  </si>
  <si>
    <t>ITT, log-binomial regression</t>
  </si>
  <si>
    <t>1, 4, and 7 months</t>
  </si>
  <si>
    <t>From 31 smoking cessation clinics</t>
  </si>
  <si>
    <t>Randomized using computer-generated random sequence with stratification for smoking cessation medications and study sites</t>
  </si>
  <si>
    <t>Study staff were not blinded, but participants were unaware of the different apps and mobile CO checker (single blind)</t>
  </si>
  <si>
    <t>In-person clinic visits, self-report</t>
  </si>
  <si>
    <t>ITT, logistic regression</t>
  </si>
  <si>
    <t>Objective (CO test), self-report (continuous abstinence)</t>
  </si>
  <si>
    <t>From patients attending primary care for any reason</t>
  </si>
  <si>
    <t>Randomized using "simple randomization software"</t>
  </si>
  <si>
    <t>Participants and clinicians were not blinded; trial statisticians and methodologists were blinded</t>
  </si>
  <si>
    <t>In-person consultation, including CO test</t>
  </si>
  <si>
    <t>Logistic regression, robust standard errors accounting for clustering by recruitment centre, intention-to-treat and per-protocol, coding all participants lost to follow-up as smokers, missing data analysed by baseline-observation-carried-forward</t>
  </si>
  <si>
    <t>Self-report with objective confirmation (CO test)</t>
  </si>
  <si>
    <t>From people who bought the app</t>
  </si>
  <si>
    <t>Randomized 1:4 intervention:control using random numbers generated by the app, although a coding error changed this allocation ratio over time</t>
  </si>
  <si>
    <t>Not stated</t>
  </si>
  <si>
    <t>Survey (in-app)</t>
  </si>
  <si>
    <t>Logistic regression, intention-to-treat, coding all participants lost to follow-up as smokers</t>
  </si>
  <si>
    <t>1 month</t>
  </si>
  <si>
    <t>From a hospital and affiliated outpatient clinics (flyers, staff, medical records &amp; mail)</t>
  </si>
  <si>
    <t>Randomized 2:1 intervention:control using a prespecified, block-randomization allocation table (blocks of 10)</t>
  </si>
  <si>
    <t>Survey (unclear if in-person, on the web, or other)</t>
  </si>
  <si>
    <t>Chi-squared</t>
  </si>
  <si>
    <t>Inclusion criteria</t>
  </si>
  <si>
    <t>Exclusion criteria</t>
  </si>
  <si>
    <t>Group differences</t>
  </si>
  <si>
    <t>Total number recruited</t>
  </si>
  <si>
    <t>(1) age at least 18 years; (2) having smoked at least 1 cigarette a day for at least the past 12 months; (3) wanting to quit cigarette smoking within the next 14 days; (4) if concurrently using any other nicotine or tobacco products, wanting to quit using them within the next 14 days; (5) being interested in learning skills to quit smoking; (6) being willing to be randomly assigned to either condition; (7) residing in the United States; (8) having daily access to their own smartphone; (9) having both SMS text messaging and FM on their smartphone (criteria 8 and 9 were required to receive each interventions’ content); (10) being willing and able to read in English; and (11) not using other smoking cessation interventions.</t>
  </si>
  <si>
    <t>None</t>
  </si>
  <si>
    <t>None reported</t>
  </si>
  <si>
    <t>(1) age over 18 years and desire to stop smoking; (2) owning an Android smartphone; and (3) ability to interact with the smartphone</t>
  </si>
  <si>
    <t>Any previous adverse effect related to the present pharmacological treatment</t>
  </si>
  <si>
    <t>Maximum absintence time and smoking cessation attempts, no other differences reported</t>
  </si>
  <si>
    <t>Current smokers aged 18 years and older who spoke English</t>
  </si>
  <si>
    <t>Sex and education, no other differences reported</t>
  </si>
  <si>
    <t>Vocational students who were aged at least 16 years, had a smartphone, and provided informed consent</t>
  </si>
  <si>
    <t>Not stated, some notable differences by Federal state (e.g. Lower Saxony: 21.2% vs 29.2%), Educational track (e.g. Vocational training: 66.9% vs 61.5%) and Year of education (e.g. First year: 35.0% vs 41.4%), but likely consistent with chance given cluster RCT</t>
  </si>
  <si>
    <t>376 classes; 2568 students</t>
  </si>
  <si>
    <t>Hong Kong residents (1) aged at least 18 years who were able to read and communicate in Chinese; (2) currently smoked at least one cigarette daily, validated by an exhaled carbon monoxide level of at least 4 parts per million; and (3) owned a smartphone and were willing to install an instant messaging app (if not already installed).</t>
  </si>
  <si>
    <t>Smokers who had (1) psychiatric or psychological diseases or were on regular psychotropic medications; (2) were using smoking cessation medication, nicotine replacement therapy, other smoking cessation services; or (3) had contraindication for nicotine replacement therapy use</t>
  </si>
  <si>
    <t>No obvious differences</t>
  </si>
  <si>
    <t>Stated no baseline differences, and no obvious differences</t>
  </si>
  <si>
    <t>Smokers who (1) were over 20 years of age, (2) were willing to quit, (3) owned a compatible smartphone and downloaded the “Quit and Return” app, (4) registered on 15 July 2019 or earlier, (5) accepted the terms and conditions of the mobile app, (6) made a valid quitting attempt (not cancelled in the first 24 hours, not set in the past, and set within 90 days of the app registration date), and (7) were able to understand Mandarin Chinese or English</t>
  </si>
  <si>
    <t>Current cigarette smokers: (1) aged at least 18 years, (2) English speaker, (3) owns a smartphone, (4) provided a valid email address not previously used by another participant, (5) interested in making a quit attempt within the next month, and (6) willing to be followed up by email and complete online questionnaires.</t>
  </si>
  <si>
    <t>Adult current smokers who (1) were diagnosed with nicotine dependence (tobacco Dependence Screener score of at least 5 points); (2) had a smoking history of at least 10 pack-years; (3) intended to quit smoking immediately; (4) agreed to participate in a smoking cessation treatment program with written informed consent; and (5) could use a smartphone without difficulty (self-report)</t>
  </si>
  <si>
    <t>(1) had severe mental illness; (2) could not come to the follow-up clinic visits during the trial period; (3) started taking a smoking cessation medication less than a year before registration; or (4) planned to use any smoking cessation aids and/or to participate in any kind of smoking cessation activities (not limited to smoking cessation therapy) outside of the trial.</t>
  </si>
  <si>
    <t>Study reported "no significant differences in baseline characteristics"</t>
  </si>
  <si>
    <t>(1) smokers aged over 18 years who visited their doctor or nurse for consultation for any reason; (2) smoked at least one cigarette over the previous month; (3) accept professional help for quitting in the following month; (4) own a smartphone in which a messaging app (Telegram) could be installed; (5) confirm their availability to be reached for 6 months following the intervention, and; (6) provide informed written consent.</t>
  </si>
  <si>
    <t xml:space="preserve">(1) showing significant communication barriers, and; (2) participation in another dishabituation program or clinical trial </t>
  </si>
  <si>
    <t>(1) owned an iPhone; (2) purchased the ‘pro’ version of the Smoke Free app between 1 September 2018 and 18 December 2018; (3) had their phone set to English language; (4) were aged at least 18 years; (5) reported being a daily or non-daily smoker at the time of registration; and (6) set a quit date less than 2 days before and less than 14 days after their date of registration.</t>
  </si>
  <si>
    <t>Time to first cigarette, cigarettes per day (only reported variables)</t>
  </si>
  <si>
    <t>Current smokers who were (1) aged 18 years or older; (2) English speaking, and; (3) had Internet access</t>
  </si>
  <si>
    <t>Intervention group</t>
  </si>
  <si>
    <t>Intervention description</t>
  </si>
  <si>
    <t>Intervention name</t>
  </si>
  <si>
    <t>Modality (app, computer programme, website, etc.)</t>
  </si>
  <si>
    <t>Type of AI (chatbot, expert system, genAI, etc.)</t>
  </si>
  <si>
    <t>Are responses restricted? (e.g. users can only interact using set words)</t>
  </si>
  <si>
    <t>Further details about AI</t>
  </si>
  <si>
    <t>Timing, frequency, and context of intervention</t>
  </si>
  <si>
    <t>Intervention length (days, weeks, months)</t>
  </si>
  <si>
    <t>Other useful information</t>
  </si>
  <si>
    <t>Wider intervention description (if any)</t>
  </si>
  <si>
    <t>QuitBot</t>
  </si>
  <si>
    <t>Chatbot - "digital coach" called "Ellen", 2 to 3 minute conversation about the importance of quitting smoking, setting a quit date, preparing to quit, quitting, and maintaining abstinence, as well as messages check in about quit status. Keywords can be sent to receive help at any time</t>
  </si>
  <si>
    <t>Facebook Messenger</t>
  </si>
  <si>
    <t>Chatbot</t>
  </si>
  <si>
    <t>Chatbot built using the Microsoft Bot Framework and the Microsoft Language Understanding (LUIS) platform for natural language processing. Written in the Node.js programming language.</t>
  </si>
  <si>
    <t>Daily Facebook Messenger conversations</t>
  </si>
  <si>
    <t>42 days</t>
  </si>
  <si>
    <t>Chatbot designed with a conceptual model using 4 therapeutic alliance processes: (1) bond with QuitBot, (2) agreement on smoking cessation goal, (3) agreement on tasks for achieving smoking cessation goal, and (4) perception that QuitBot understands user’s current needs. The chatbot had stories about quitting smoking from a diverse range of people (age, gender, race, education), and conversed at a fifth-grade reading level in an informal and respectful tone.</t>
  </si>
  <si>
    <t>The final version of QuitBot also uses LLMs, but the version in the RCT did not</t>
  </si>
  <si>
    <t>SmokefreeTXT</t>
  </si>
  <si>
    <t>Text messages about the importance of quitting smoking, setting a quit date, preparing to quit, quitting, and maintaining abstinence, as well as messages check in about quit status. Keywords can be sent to receive help at any time</t>
  </si>
  <si>
    <t>SMS text messaging</t>
  </si>
  <si>
    <t>Daily SMS text messages</t>
  </si>
  <si>
    <t>Delayed access</t>
  </si>
  <si>
    <t>No intervention for 3 months, then QuitBot</t>
  </si>
  <si>
    <t>So-Lo-Mo</t>
  </si>
  <si>
    <t>App plus usual therapy (bupropion or varenicline plus behavioral therapy)</t>
  </si>
  <si>
    <t>No responses possible</t>
  </si>
  <si>
    <t>The AI system was designed to learn from patient interests through their interactions with the app to dynamically: (1) determine, personalize, and send motivational messages; (2) schedule the message delivery frequency; and (3) calculate the most convenient time to send a motivational message</t>
  </si>
  <si>
    <t>The timing and frequency of messages from the app were dictated by the AI, although 150 was the maximum number of messages during the study. 8 behavioural therapy during face-to-face follow-up consultations (unclear timing)</t>
  </si>
  <si>
    <t xml:space="preserve">I-change model. Messages (short [less than 100 words], in simple Spanish, close and friendly tone) sent by the app were pre-designed. </t>
  </si>
  <si>
    <t>The app also had a user profile linked to physical activity, four smoking cessation benefit indicators (savings, smoke-free days, regained life hours by not smoking, and number of nonsmoked cigarettes since quitting), text-based information about smoking cessation, and a section containing relaxing and distracting elements (breathing exercises and minigames). Behavioural therapy included various psychological techniques, including motivational interviews and cognitive-behavioural therapy</t>
  </si>
  <si>
    <t>Usual therapy</t>
  </si>
  <si>
    <t>Bupropion or varenicline plus behavioral therapy</t>
  </si>
  <si>
    <t>8 behavioural therapy during face-to-face follow-up consultations (unclear timing)</t>
  </si>
  <si>
    <t>Behavioural therapy included various psychological techniques, including motivational interviews and cognitive-behavioural therapy</t>
  </si>
  <si>
    <t>Computer-Tailored Health Communication Systems</t>
  </si>
  <si>
    <t>Emails sent containing messages to help people stop smoking, with messages chosen by a machine learning recommender system, trained on participant feedback from prior data collection</t>
  </si>
  <si>
    <t>No further information</t>
  </si>
  <si>
    <t>2 emails weekly for 4 weeks after registration, 1 email per week for 4 months</t>
  </si>
  <si>
    <t>Messages were pre-designed (same in intervention and control groups)</t>
  </si>
  <si>
    <t>Also randomised to access to viral peer-recruitment tool kit, allowing and encouraging participants to recruit friends and family, and giving access to online training videos and a recruitment tracker</t>
  </si>
  <si>
    <t>Standard messaging</t>
  </si>
  <si>
    <t>Emails sent containing messages to help people stop smoking, with messages chosen based on baseline readiness to quit</t>
  </si>
  <si>
    <t>ready4life</t>
  </si>
  <si>
    <t>App for addiction prevention, including smoking and alcohol use, by providing individually tailored coaching from a conversational agent (chatbot)</t>
  </si>
  <si>
    <t>Unclear</t>
  </si>
  <si>
    <t>Rules-based chatbot, incorporated media (videos, images, links)</t>
  </si>
  <si>
    <t>Baseline, then 2 x 8 week modules, with weekly dialogues (around 5 minutes each), and other conversations as needed.</t>
  </si>
  <si>
    <t xml:space="preserve">Social-Cognitive Theory, Health Action Process. Users complete a baseline questionnaire, receive individual feedback from the chatbot, then choose 2 of 6 program modules: cannabis, social media and gaming, alcohol, tobacco, stress management, or social competence. Users receive 8 weeks of tailored coaching from the chatbot for each selected module, including motivation, feedback, and tailored information. </t>
  </si>
  <si>
    <t>Users can also chat with addiction prevention experts as needed. The app also included quizzes and contests.</t>
  </si>
  <si>
    <t>Control</t>
  </si>
  <si>
    <t>Received screening and individualized feedback on their risk, with a link to information on how to improve health behaviours (no further access to app)</t>
  </si>
  <si>
    <t>Instant messaging chatbot (Quit-Buddy), along with brief advice, nicotine replacement therapy, and instant message personalised behavioural support</t>
  </si>
  <si>
    <t>Quit-Buddy</t>
  </si>
  <si>
    <t>Rules-based chatbot with 5 layers of pre-programmed options and text</t>
  </si>
  <si>
    <t>As needed</t>
  </si>
  <si>
    <t>12 weeks</t>
  </si>
  <si>
    <t>Brief advice, 1 week free nicotine replacement therapy sampling, weekly personalised behavioural support for 12 weeks delivered by smoking cessation advisors via instant messaging (social cognitive theory, timing used transtheoretical model, daily for the quit week, twice weekly for the weeks before and after quit week)</t>
  </si>
  <si>
    <t>Brief advice</t>
  </si>
  <si>
    <t>Brief advice, regular SMS messages on healthy lifestyles</t>
  </si>
  <si>
    <t>Chatbot, but no further information (likely rules-based, as in Guertler 2025)</t>
  </si>
  <si>
    <t>Baseline, then 2 x 8 week modules, with weekly dialogues, and other conversations as needed.</t>
  </si>
  <si>
    <t>4 months</t>
  </si>
  <si>
    <t xml:space="preserve">Social-Cognitive Theory, Social Norms Approach, Motivational Interviewing. Users complete a baseline questionnaire, receive individual feedback from the chatbot, then choose 2 of 6 program modules: stress, social skills, Internet use, tobacco/e-cigarettes, cannabis, or alcohol. Users receive 8 weeks of tailored coaching from the chatbot for each selected module, including motivation, feedback, and tailored information. </t>
  </si>
  <si>
    <t>Users can also chat with addiction prevention experts as needed. The app also included quiz questions, contests, and competitions, and credits for participation.</t>
  </si>
  <si>
    <t>Delayed access to ready4life</t>
  </si>
  <si>
    <t>Hybrid Algorithm</t>
  </si>
  <si>
    <t>App that sent tailored motivational messages to participants, selected using a two-step algorithm: (1) the knowledge-based algorithm below; (2) selection of a motivational message, prioritizing those found relevant by similar participants.</t>
  </si>
  <si>
    <t>Quit and Return</t>
  </si>
  <si>
    <t>Recommender system &amp; expert system</t>
  </si>
  <si>
    <t>Motivation messages limited by the knowledge-based algorithm, which limited the pool of possible messages to those matching the characteristics of the participant (age, gender, quitting date, number of smoked cigarettes, weekly tobacco expenditure, time of day), then prioritised based on those found relevant by similar participants (Pearson nearest neighbour).</t>
  </si>
  <si>
    <t>5 messages on quit day, 1 per day for a week, 3 messages per week after this</t>
  </si>
  <si>
    <t>I-change model</t>
  </si>
  <si>
    <t>Knowledge-based algorithm</t>
  </si>
  <si>
    <t>App that sent tailored motivational messages to participants, selected using a knowledge-based algorithm, which limited the pool of possible messages to those matching the characteristics of the participant (age, gender, quitting date, number of smoked cigarettes, weekly tobacco expenditure, time of day)</t>
  </si>
  <si>
    <t>Motivation messages limited by the knowledge-based algorithm, which limited the pool of possible messages to those matching the characteristics of the participant (age, gender, quitting date, number of smoked cigarettes, weekly tobacco expenditure, time of day), then selected randomly</t>
  </si>
  <si>
    <t>Smoke Free app</t>
  </si>
  <si>
    <t>Offered the Smoke Free app, which includes several components to help with quitting smoking, including a chatbot</t>
  </si>
  <si>
    <t>Smoke Free</t>
  </si>
  <si>
    <t>The chatbot delivered evidence-based guidance about quitting smoking via a conversational interface which resembled text messaging</t>
  </si>
  <si>
    <t>Unclear, likely as needed</t>
  </si>
  <si>
    <t>The app had 10 components: (1) A calculator which tracks the total amount of money not spent on buying cigarettes and the number of cigarettes not smoked; (2) A calendar which tracks the amount of time elapsed since cessation; (3) A scoreboard which awards virtual ‘badges’ to users for not smoking; (4) Progress indicators which inform users of the health improvements made since the start of their quit attempt (e.g. pulse rate, oxygen levels, carbon monoxide levels); (5) A diary which tracks the frequency, strength, location and triggers of cravings to smoke; (6) A graph which displays the frequency, location, strength and triggers of cravings to smoke; (7) Daily missions which are assigned from the start of a user’s quit date for one calendar month; (8) Constant access to National Centre for Smoking Cessation and Training (NCSCT)-trained advisors; (9) Advisor-led stop smoking clinics held in-app four times a day, as well as (10) the chatbot</t>
  </si>
  <si>
    <t>Assessment-only</t>
  </si>
  <si>
    <t>Assessment only</t>
  </si>
  <si>
    <t>CASC app</t>
  </si>
  <si>
    <t>Phone app with 4 components: (1) keeping a smoking cessation digital diary with daily entries; (2) viewing animated videos and educational tutorials designed to help users learn how to quit smoking; (3) participating in interactive counseling with a personalized chatbot (an automated guidance system for communication with users several times a day), described as an "artificial intelligence nurse" in the protocol; and (4) measuring and recording exhaled CO concentrations at home once a day using a mobile CO checker. A web-based version of CASC enabled physicians to review participants’ progress at the clinic, and also provided  tips to assist the physicians in counseling participants, following the national clinical guidelines.</t>
  </si>
  <si>
    <t>CASC</t>
  </si>
  <si>
    <t>The AI was reported to "assemble tailor-made smoking cessation programs suitable to each participant based on their personal information"</t>
  </si>
  <si>
    <t>As needed, using the app</t>
  </si>
  <si>
    <t>Clinic visits at 0, 2, 4, 8, 12, 24 and 52 weeks, where CO was measured</t>
  </si>
  <si>
    <t>12-week standard smoking cessation treatment, including counseling and access to varenicline and nicotine patches</t>
  </si>
  <si>
    <t>CASC = CureApp Smoking Cessation</t>
  </si>
  <si>
    <t>Control app</t>
  </si>
  <si>
    <t>Phone app with 6 components: (1) showing the user guide; (2) entering participants’ profiles and setting a target quit date; (3) displaying the schedule of five visits during the 12-week treatment with a summary of objectives of each visit; (4) showing the date of the next appointment; (5) getting the contact form for technical support; and (6) displaying an app version, privacy policy, and administrative information.</t>
  </si>
  <si>
    <t>Dejal@bot</t>
  </si>
  <si>
    <t>Chatbot with similar behavioural treatment content as usual clinical practice, delivered through a chatbot on Telegram. No face-to-face meetings with health care professionals</t>
  </si>
  <si>
    <t>Chatbot on Telegram</t>
  </si>
  <si>
    <t>Expert system with natural language processing, using a probabilistic interpretation of participant messages (Bayes' theorem), which either delivers a specific script (if the system tags the participant as requiring special attention), or a script in a pre-designated order set by the expert system</t>
  </si>
  <si>
    <t>As needed: no instructions or recommendations given for frequency and timing of use, and the chatbot varied frequency of contact by time since quitting and participant characteristics</t>
  </si>
  <si>
    <t>The chatbot provided multimedia links to cessation advice, information about prescribed medications for quitting, advice on coping with abstinence-related problems and relaxation exercises (videos, games, graphs, web links), gamification elements, as well as messages of encouragement</t>
  </si>
  <si>
    <t>Usual clinical practice</t>
  </si>
  <si>
    <t>Behavioural and pharmacological treatments, face-to-face meetings with health care professionals, as per usual clinical practice</t>
  </si>
  <si>
    <t>At least one clinical appointment before the day of cessation and another after one month, with additional appointments as necessary</t>
  </si>
  <si>
    <t>Pro app with AI chatbot</t>
  </si>
  <si>
    <t>The pro version of the Smoke Free app (see "Pro app" intervention description), with the addition of an AI chatbot</t>
  </si>
  <si>
    <t>Smoke Free app (with AI chatbot)</t>
  </si>
  <si>
    <t>The chatbot reportedly guided users through the UK Stop Smoking Services’ standard smoking cessation programme in a "friendly, knowledgeable tone of voice"</t>
  </si>
  <si>
    <t>Twice per day for one month, and as necessary</t>
  </si>
  <si>
    <t>There are no details on the "AI" element of the chatbot</t>
  </si>
  <si>
    <t>Pro app</t>
  </si>
  <si>
    <t>The pro version of the Smoke Free app included: (1) a calculator which tracks the total amount of money not spent on buying cigarettes and the number of cigarettes not smoked; (2) a calendar which tracks the amount of time elapsed since cessation; (3) a scoreboard which awards virtual ‘badges’ to users for not smoking; (4) progress indicators which inform users of the health improvements made since the start of their quit attempt (for example, pulse rate, oxygen levels, carbon monoxide levels); (5) a diary which tracks the frequency, strength and location of cravings to smoke; (6) a graph which displays the frequency, strength and location of cravings to smoke; and (7) daily missions which are assigned from the start of a user’s quit date for one calendar month</t>
  </si>
  <si>
    <t>PERSPeCT</t>
  </si>
  <si>
    <t>Hybrid recommender system, using the following data sources: (1) metadata description of the messages, (2) implicit, and (3) explicit user feedback data</t>
  </si>
  <si>
    <t>The system used Bayesian probabilistic matrix factorization to select messages</t>
  </si>
  <si>
    <t>Daily emails (likely, not explicitly stated)</t>
  </si>
  <si>
    <t>PERSPeCT = Patient Experience Recommender System for Persuasive Communication Tailoring</t>
  </si>
  <si>
    <t>CTHC system</t>
  </si>
  <si>
    <t>A rules-based system that tailored which messages were sent to participants based on their readiness to quit</t>
  </si>
  <si>
    <t>Daily emails</t>
  </si>
  <si>
    <t>CTHC = computer-tailored health communication</t>
  </si>
  <si>
    <t>Number allocated</t>
  </si>
  <si>
    <t>Number of withdrawals (%)</t>
  </si>
  <si>
    <t>Reasons for withdrawal</t>
  </si>
  <si>
    <t>Sex (proportion female)</t>
  </si>
  <si>
    <t>Age in years (mean or median, SD or IQR)</t>
  </si>
  <si>
    <t>Ethnicity</t>
  </si>
  <si>
    <t xml:space="preserve">Employed </t>
  </si>
  <si>
    <t>Income</t>
  </si>
  <si>
    <t>Education</t>
  </si>
  <si>
    <t>Smoking behaviour</t>
  </si>
  <si>
    <t>Alcohol behaviour</t>
  </si>
  <si>
    <t>35.9 (SD: 9.9)</t>
  </si>
  <si>
    <t>Asian: 1%; Black or African American: 10.5%; Native American or Alaska Native: 4%; Native Hawaiian or Pacific Islander: 0.5%; White: 73%; Multiple races: 7%; Unknown race: 4%</t>
  </si>
  <si>
    <t>No college degree: 83%</t>
  </si>
  <si>
    <t>Smokes more than one pack per day: 16%; Smoked for at least 10 years: 80.5%</t>
  </si>
  <si>
    <t>Heavy alcohol use: 11.6%</t>
  </si>
  <si>
    <t>36.2 (SD: 11.2)</t>
  </si>
  <si>
    <t>Asian: 0%; Black or African American: 14.1%; Native American or Alaska Native: 2.7%; Native Hawaiian or Pacific Islander: 0%; White: 73.8%; Multiple races: 8.7%; Unknown race: 0.7%</t>
  </si>
  <si>
    <t>No college degree: 84.6%</t>
  </si>
  <si>
    <t>Smokes more than one pack per day: 13.4%; Smoked for at least 10 years: 75.2%</t>
  </si>
  <si>
    <t>Heavy alcohol use: 12.5%</t>
  </si>
  <si>
    <t>35.6 (SD: 9.6)</t>
  </si>
  <si>
    <t>Asian: 0%; Black or African American: 16.4%; Native American or Alaska Native: 0%; Native Hawaiian or Pacific Islander: 0%; White: 72.7%; Multiple races: 7.3%; Unknown race: 3.6%</t>
  </si>
  <si>
    <t>No college degree: 85.5%</t>
  </si>
  <si>
    <t>Smokes more than one pack per day: 25.5%; Smoked for at least 10 years: 80%</t>
  </si>
  <si>
    <t>Heavy alcohol use: 11.3%</t>
  </si>
  <si>
    <t>69 (57.5%)</t>
  </si>
  <si>
    <t>Adverse effects: 14; Discontinued intervention: 55</t>
  </si>
  <si>
    <t>48.38 (9.49)</t>
  </si>
  <si>
    <t>Daily cigarettes (mean, SD): 21.45 (8.97); Smoking cessation attempts (mean, SD): 0.88 (1.08); Maximum abstinence time (mean, SD): 10.45 (25.49)</t>
  </si>
  <si>
    <t>75 (62.5%)</t>
  </si>
  <si>
    <t>Adverse effects: 13; Discontinued usual therapy: 62</t>
  </si>
  <si>
    <t>50.93 (10.85)</t>
  </si>
  <si>
    <t>Daily cigarettes (mean, SD): 20.75 (9.39); Smoking cessation attempts (mean, SD): 1.14 (1.07); Maximum abstinence time (mean, SD): 13.68 (25.08)</t>
  </si>
  <si>
    <t>329 (44.4%)</t>
  </si>
  <si>
    <t>19 to 34 years: 27.9%; 35 to 54 years: 35.2%; 55 years and over: 36.8%</t>
  </si>
  <si>
    <t>African American or Black: 13.2%: White: 80.6%; Other: 6.2%</t>
  </si>
  <si>
    <t>High school or lower: 28.3%; Some college or technical school: 43.6%; College graduate: 28.1%</t>
  </si>
  <si>
    <t>Thinking of quitting, or have set a quit date: 82.1%; 0 to 5 cigarettes smoked per day: 12.4%; 6 to 20 cigarettes smoked per day: 67.6%; at least 21 cigarettes smoked per day: 20.0%</t>
  </si>
  <si>
    <t>Combining Groups A and B: eTable2 has results but with different numbers than Table 1 - I'd go with Table 1</t>
  </si>
  <si>
    <t>357 (48.2%)</t>
  </si>
  <si>
    <t>19 to 34 years: 31.8%; 35 to 54 years: 33.1%; 55 years and over: 35.1%</t>
  </si>
  <si>
    <t>African American or Black: 12.2%: White: 79.6%; Other: 8.2%</t>
  </si>
  <si>
    <t>High school or lower: 32.4%; Some college or technical school: 42.7%; College graduate: 24.9%</t>
  </si>
  <si>
    <t>Thinking of quitting, or have set a quit date: 78.1%; 0 to 5 cigarettes smoked per day: 13.8%; 6 to 20 cigarettes smoked per day: 64.9%; at least 21 cigarettes smoked per day: 21.2%</t>
  </si>
  <si>
    <t>Combining Groups C and D: eTable2 has results but with different numbers than Table 1 - I'd go with Table 1</t>
  </si>
  <si>
    <t>948 (74.9%)</t>
  </si>
  <si>
    <t>Did not respond: 899; Did not finish questionnaire: 49</t>
  </si>
  <si>
    <t>19.51 (SD: 3.56)</t>
  </si>
  <si>
    <t>Student: 100%</t>
  </si>
  <si>
    <t>First year of education: 41.4%; Second year of education: 29.3%; Third year of education: 9.3%; Vocational training: 61.5%; Vocational grammar school: 22.9%; Vocational preparation: 12.8%</t>
  </si>
  <si>
    <t>Cigarette smoking in last month: 32.8%; Median number of cigarettes per day: 0 (IQR: 1.13)</t>
  </si>
  <si>
    <t>Alcohol use in last month: 70.9%; Median number of alcoholic standard drinks per day: 0.23 (IQR: 1.00)</t>
  </si>
  <si>
    <t>846 (66.1%)</t>
  </si>
  <si>
    <t>Did not respond: 773; Did not finish questionnaire: 73</t>
  </si>
  <si>
    <t>19.85 (SD: 3.73)</t>
  </si>
  <si>
    <t>First year of education: 35.0%; Second year of education: 33.4%; Third year of education: 7.4%; Vocational training: 66.9%; Vocational grammar school: 22.4%; Vocational preparation: 9.2%</t>
  </si>
  <si>
    <t>Cigarette smoking in last month: 30.6%; Median number of cigarettes per day: 0 (IQR: 0.53)</t>
  </si>
  <si>
    <t>Alcohol use in last month: 67.7%; Median number of alcoholic standard drinks per day: 0.20 (IQR: 0.90)</t>
  </si>
  <si>
    <t>243 (26.8%)</t>
  </si>
  <si>
    <t>Failed to contact: 75; Refused: 14</t>
  </si>
  <si>
    <t>18 to 29 years: 30.3%; 30 to 39 years: 31.8%; 40 to 49 years: 23.9%; 50 to 59 years: 10.7%; 60 or more years: 3.4%</t>
  </si>
  <si>
    <t>Less than or equal to 19,999 HK$: 16.5%; 20,000 to 29,999 HK$: 30.9%; At least 30,000 HK$: 52.6%</t>
  </si>
  <si>
    <t>Primary or lower: 0.6%; Secondary: 48.8%; Tertiary: 50.6%</t>
  </si>
  <si>
    <t>1 to 10 daily cigarettes consumed: 69.9%; 11 to 20 daily cigarettes consumed: 27.4%; At least 21 daily  cigarettes consumed: 2.7%; More than 60 minutes to first cigarette: 29.3%; 31 to 60 minutes to first cigarette: 17.2%; 6 to 30 minutes to first cigarette: 26.9%; No more than 5 minutes to first cigarette: 26.6%; Low cigarette dependence (heaviness of smoking index 0 to 2): 64.2%; Moderate cigarette dependence (heaviness of smoking index 3 to 4): 34.0%; High cigarette dependence (heaviness of smoking index 5 to 6): 1.8%; Previous quit attempt: 38.6%</t>
  </si>
  <si>
    <t>Failed to contact: 69; Refused: 20</t>
  </si>
  <si>
    <t>18 to 29 years: 31.9%; 30 to 39 years: 33.8%; 40 to 49 years: 21.4%; 50 to 59 years: 9.6%; 60 or more years: 3.4%</t>
  </si>
  <si>
    <t>Less than or equal to 19,999 HK$: 16.8%; 20,000 to 29,999 HK$: 30.4%; At least 30,000 HK$: 52.8%</t>
  </si>
  <si>
    <t>Primary or lower: 0.6%; Secondary: 50.2%; Tertiary: 49.2%</t>
  </si>
  <si>
    <t>1 to 10 daily cigarettes consumed: 71.1%; 11 to 20 daily cigarettes consumed: 27.7%; At least 21 daily  cigarettes consumed: 1.2%; More than 60 minutes to first cigarette: 31.3%; 31 to 60 minutes to first cigarette: 12.1%; 6 to 30 minutes to first cigarette: 26.2%; No more than 5 minutes to first cigarette: 30.4%; Low cigarette dependence (heaviness of smoking index 0 to 2): 60.5%; Moderate cigarette dependence (heaviness of smoking index 3 to 4): 38.3%; High cigarette dependence (heaviness of smoking index 5 to 6): 1.2%; Previous quit attempt: 42.2%</t>
  </si>
  <si>
    <t>248 (36.0%)</t>
  </si>
  <si>
    <t>No contact: 212; Declined: 26; Assessment incomplete: 10</t>
  </si>
  <si>
    <t>17.3 (SD: 2.7)</t>
  </si>
  <si>
    <t>Tobacco or e-cigarette smoking in past 30 days: 36.6%; Mean number of cigarettes smoked in past 30 days: 89.9 (SD: 199.9)</t>
  </si>
  <si>
    <t>At risk drinking in past 30 days: 31.0%; Mean number of alcoholic drinks consumed in past 30 days: 14.8 (SD: 34.5)</t>
  </si>
  <si>
    <t>154 (23.2%)</t>
  </si>
  <si>
    <t>No contact: 143; Declined: 7; Assessment incomplete: 4</t>
  </si>
  <si>
    <t>17.4 (SD: 3.2)</t>
  </si>
  <si>
    <t>Tobacco or e-cigarette smoking in past 30 days: 37.1%; Mean number of cigarettes smoked in past 30 days: 78.0 (SD: 176.0)</t>
  </si>
  <si>
    <t>At risk drinking in past 30 days: 35.1%; Mean number of alcoholic drinks consumed in past 30 days: 15.1 (SD: 33.0)</t>
  </si>
  <si>
    <t>36.13 (SD: 9.60)</t>
  </si>
  <si>
    <t>Mean nicotine dependence score: 5.17 (SD: 2.50); Mean motivation to quit score: 7.55 (SD: 1.80)</t>
  </si>
  <si>
    <t>The main analysis was for "non-dropouts", but it isn't clear how many people dropped out (defined as no longer sent message ratings, abstinence reports, or being active on the app)</t>
  </si>
  <si>
    <t>37.71 (SD: 10.78)</t>
  </si>
  <si>
    <t>Mean nicotine dependence score: 5.08 (SD: 2.69); Mean motivation to quit score: 7.54 (SD: 2.03)</t>
  </si>
  <si>
    <t>1,036 (66.2%)</t>
  </si>
  <si>
    <t>Did not respond to follow-up: 1,036</t>
  </si>
  <si>
    <t>49.2 (SD: 11.6)</t>
  </si>
  <si>
    <t>Lives comfortably: 5.3%; Meet needs with a little left: 32.1%; Just meet basic expenses: 43.5%; Don't meet basic expenses: 19.1%</t>
  </si>
  <si>
    <t>Post-16 qualifications: 90.7%</t>
  </si>
  <si>
    <t>Mean cigarettes per day: 18.0 (SD: 8.7); 5 or fewer minutes to first cigarette: 44.6%; 6 to 30 minutes to first cigarette: 39.1%; 31 to 60 minutes to first cigarette: 9.3%; More than 60 minutes to first cigarette: 7.0%; Never had a serious quit attempt: 6.9%; Had a serious quit attempt not in the past year: 58.3%; Had a serious quit attempt in the last year: 34.9%</t>
  </si>
  <si>
    <t>1,004 (63.6%)</t>
  </si>
  <si>
    <t>Did not respond to follow-up: 1,004</t>
  </si>
  <si>
    <t>48.9 (SD: 11.4)</t>
  </si>
  <si>
    <t>Lives comfortably: 5.9%; Meet needs with a little left: 33.5%; Just meet basic expenses: 39.7%; Don't meet basic expenses: 20.9%</t>
  </si>
  <si>
    <t>Post-16 qualifications: 90.4%</t>
  </si>
  <si>
    <t>Mean cigarettes per day: 18.2 (SD: 10.0); 5 or fewer minutes to first cigarette: 46.0%; 6 to 30 minutes to first cigarette: 40.2%; 31 to 60 minutes to first cigarette: 7.8%; More than 60 minutes to first cigarette: 6.0%; Never had a serious quit attempt: 7.3%; Had a serious quit attempt not in the past year: 59.6%; Had a serious quit attempt in the last year: 33.1%</t>
  </si>
  <si>
    <t>40 (14.0%)</t>
  </si>
  <si>
    <t>Participant requested discontinuation: 19; Relapse: 9; Investigators indicated for discontinuation: 12</t>
  </si>
  <si>
    <t>47 (SD: 11)</t>
  </si>
  <si>
    <t>Years of smoking: 25 (IQR: 19 to 32); Cigarettes per day: 20 (IQR: 15 to 20); Pack-years: 21 (IQR: 14 to 30)</t>
  </si>
  <si>
    <t>"Number allocated" is actually "Number who ever used the app", as only these participants were included in baseline characteristics. Number allocated = 293</t>
  </si>
  <si>
    <t>42 (14.6%)</t>
  </si>
  <si>
    <t>Participant requested discontinuation: 26; Relapse: 7; Investigators indicated for discontinuation: 9</t>
  </si>
  <si>
    <t>45 (SD: 12)</t>
  </si>
  <si>
    <t>Years of smoking: 24 (IQR: 17 to 33); Cigarettes per day: 20 (IQR: 15 to 20); Pack-years: 20 (IQR: 13 to 31)</t>
  </si>
  <si>
    <t>"Number allocated" is actually "Number who ever used the app", as only these participants were included in baseline characteristics. Number allocated = 291</t>
  </si>
  <si>
    <t>138 (57.1%)</t>
  </si>
  <si>
    <t>49.01 (SD: 11.22)</t>
  </si>
  <si>
    <t>Less than €8,500 per year: 18.2%; €8,500 to €16,999 per year: 32.2%; €17,000 to €25,499 per year: 27.3%; €25,500 to €33,999 per year: 14.0%; more than €34,000 per year: 8.3%</t>
  </si>
  <si>
    <t>Primary school or less: 30.6%; High school: 47.9%; University: 21.5%</t>
  </si>
  <si>
    <t>Mean number of daily cigarettes: 16.70 (SD: 7.43); mean number of previous tobacco withdrawal attempts: 2.60 (SD: 3.00), mean heavy smoking index: 2.71 (SD: 1.59)</t>
  </si>
  <si>
    <t>143 (52.8%)</t>
  </si>
  <si>
    <t>50.66 (SD: 10.42)</t>
  </si>
  <si>
    <t>Less than €8,500 per year: 17.7%; €8,500 to €16,999 per year: 34.7%; €17,000 to €25,499 per year: 26.9%; €25,500 to €33,999 per year: 13.3%; more than €34,000 per year: 7.4%</t>
  </si>
  <si>
    <t>Primary school or less: 32.8%; High school: 48.7%; University: 18.5%</t>
  </si>
  <si>
    <t>Mean number of daily cigarettes: 16.32 (SD: 8.04); mean number of previous tobacco withdrawal attempts: 2.37 (SD: 2.83), mean heavy smoking index: 2.65 (SD: 1.68)</t>
  </si>
  <si>
    <t>4278 (80.1%)</t>
  </si>
  <si>
    <t>Less than 5 minutes to first cigarette: 17.2%; 5 to 30 minutes to first cigarette: 18.9%; 31 to 60 minutes to first cigarette: 37.0%; more than 60 minutes to first cigarette: 26.5%; Mean number of cigarettes per day: 16.0 (SD: 11.4)</t>
  </si>
  <si>
    <t>Smoking behaviour for number allocated, although results different for number with follow-up</t>
  </si>
  <si>
    <t>46825 (90.3%)</t>
  </si>
  <si>
    <t>Less than 5 minutes to first cigarette: 19.3%; 5 to 30 minutes to first cigarette: 19.0%; 31 to 60 minutes to first cigarette: 37.8%; more than 60 minutes to first cigarette: 23.6%; Mean number of cigarettes per day: 14.7 (SD: 8.9)</t>
  </si>
  <si>
    <t>16 (21.6%)</t>
  </si>
  <si>
    <t>19 to 34 years: 34%; 35 to 44 years: 28%; 45 years and over: 38%</t>
  </si>
  <si>
    <t>White: 91%</t>
  </si>
  <si>
    <t>Less than high school: 10%; high school: 30%; college: 60%</t>
  </si>
  <si>
    <t>Wants to stop smoking cigarettes: 80%; stopped smoking for one day or longer to try to quit smoking: 42%</t>
  </si>
  <si>
    <t>9 (19.6%)</t>
  </si>
  <si>
    <t>19 to 34 years: 24%; 35 to 44 years: 37%; 45 years and over: 39%</t>
  </si>
  <si>
    <t>White: 94%</t>
  </si>
  <si>
    <t>Less than high school: 13%; high school: 30%; college: 57%</t>
  </si>
  <si>
    <t>Wants to stop smoking cigarettes: 80%; stopped smoking for one day or longer to try to quit smoking: 46%</t>
  </si>
  <si>
    <t>Subgroup (if necessary)</t>
  </si>
  <si>
    <t>Outcome</t>
  </si>
  <si>
    <t>Timepoint</t>
  </si>
  <si>
    <t>Scale</t>
  </si>
  <si>
    <t>Adjustment</t>
  </si>
  <si>
    <t>n</t>
  </si>
  <si>
    <t>N</t>
  </si>
  <si>
    <t>%</t>
  </si>
  <si>
    <t>Mean</t>
  </si>
  <si>
    <t>SD</t>
  </si>
  <si>
    <t>SE</t>
  </si>
  <si>
    <t>Median</t>
  </si>
  <si>
    <t>IQR</t>
  </si>
  <si>
    <t>Difference (95% CI)</t>
  </si>
  <si>
    <t>p value</t>
  </si>
  <si>
    <t>OR (95% CI)</t>
  </si>
  <si>
    <t>RR (95% CI)</t>
  </si>
  <si>
    <t>HR (95% CI)</t>
  </si>
  <si>
    <t>Notes (bold = results assessed on RoB2)</t>
  </si>
  <si>
    <t>30-day cigarette abstinence</t>
  </si>
  <si>
    <t>Biological sex (male vs female), heaviness of smoking index score (≤4 vs &gt;4), and percent confidence in being smoke-free in 12 months (≤70% vs &gt;70%).</t>
  </si>
  <si>
    <t>0.81 (0.50 to 1.29)</t>
  </si>
  <si>
    <t>OR for QuitBot vs SFT</t>
  </si>
  <si>
    <t>5.97 (2.04 to 17.45)</t>
  </si>
  <si>
    <t>OR for QuitBot vs delayed</t>
  </si>
  <si>
    <t>Program completers</t>
  </si>
  <si>
    <t>2.58 (1.34 to 4.99)</t>
  </si>
  <si>
    <t>Program completers = viewed all 42 days of planned content</t>
  </si>
  <si>
    <t>7-day cigarette abstinence</t>
  </si>
  <si>
    <t>0.79 (0.51 to 1.22)</t>
  </si>
  <si>
    <t>10.08 (3.79 to 26.80)</t>
  </si>
  <si>
    <t>&lt;0.001</t>
  </si>
  <si>
    <t>2.63 (1.24 to 5.55)</t>
  </si>
  <si>
    <t>1-year smoking abstinence (likely abstinent at one year rather than abstinent for one year)</t>
  </si>
  <si>
    <t>2.15 (1.13 to 4.08)</t>
  </si>
  <si>
    <t>Participants considered smokers if cotinine was more than 200 ng/ml or CO was more than 6 ppm</t>
  </si>
  <si>
    <t>Per-protocol</t>
  </si>
  <si>
    <t>2.75 (1.20 to 6.29)</t>
  </si>
  <si>
    <t>Age, drug (varencline or buproprion), maximum abstinence time, nicotine dependence (Fagerström score), motivation for smoking cessation (Richmond score), low physical activity (IPAQ), medium physical activity (IPAQ)</t>
  </si>
  <si>
    <t>3.13 (1.53 to 6.71)</t>
  </si>
  <si>
    <t>IPAQ = International Physical Activity Questionnaire, participants considered smokers if cotinine was more than 200 ng/ml or CO was more than 6 ppm</t>
  </si>
  <si>
    <t>Age, motivation to stop smoking (Richmond score), Charlson index (medium comorbidity(, Charlson index (high comorbidity)</t>
  </si>
  <si>
    <t>3.45 (1.39 to 9.13)</t>
  </si>
  <si>
    <t>Adverse events</t>
  </si>
  <si>
    <t>All adverse events related to bupropion or varenicline</t>
  </si>
  <si>
    <t>Satisfaction: "Overall, I am satisfied with the messages"</t>
  </si>
  <si>
    <t>Likert: 5 point scale</t>
  </si>
  <si>
    <t>Other perceived quality outcome available, but only this question matched acceptability or satisfaction</t>
  </si>
  <si>
    <t>Complete case</t>
  </si>
  <si>
    <t>0.93 (0.71 to 1.20)</t>
  </si>
  <si>
    <t>Sex, education level</t>
  </si>
  <si>
    <t>0.81 (0.61 to 1.08)</t>
  </si>
  <si>
    <t>Missing outcomes treated as smoking</t>
  </si>
  <si>
    <t>0.93 (0.72 to 1.20)</t>
  </si>
  <si>
    <t>Multiple imputation</t>
  </si>
  <si>
    <t>0.86 (0.63 to 1.18)</t>
  </si>
  <si>
    <t>Change in cigarettes smoked per day</t>
  </si>
  <si>
    <t>Cigarettes per day</t>
  </si>
  <si>
    <t>Age, gender, educational goal, year of education, and baseline expression of the outcome.</t>
  </si>
  <si>
    <t>ITT, non-respondants assumed to smoke</t>
  </si>
  <si>
    <t>7-day cigarette abstinence (validated)</t>
  </si>
  <si>
    <t>1.31 (0.57 to 3.04)</t>
  </si>
  <si>
    <t>1.21 (0.60 to 2.45)</t>
  </si>
  <si>
    <t>7-day cigarette abstinence (self-report)</t>
  </si>
  <si>
    <t>1.12 (0.68 to 1.97)</t>
  </si>
  <si>
    <t>1.07 (0.64 to 1.78)</t>
  </si>
  <si>
    <t>24-week cigarette abstinence (self-report)</t>
  </si>
  <si>
    <t>0.73 (0.36 to 1.47)</t>
  </si>
  <si>
    <t>1.05 (0.56 to 1.98)</t>
  </si>
  <si>
    <t>Smoking reduction of at least 50% (quitters excluded)</t>
  </si>
  <si>
    <t>1.13 (0.75 to 1.71)</t>
  </si>
  <si>
    <t>1.28 (0.88 to 1.85)</t>
  </si>
  <si>
    <t>Quit attempt</t>
  </si>
  <si>
    <t>1.45 (1.06 to 1.97)</t>
  </si>
  <si>
    <t>1.27 (0.94 to 1.73)</t>
  </si>
  <si>
    <t>ITT, complete case</t>
  </si>
  <si>
    <t>1.34 (0.58 to 3.13)</t>
  </si>
  <si>
    <t>1.22 (0.60 to 2.47)</t>
  </si>
  <si>
    <t>1.19 (0.69 to 2.05)</t>
  </si>
  <si>
    <t>1.07 (0.64 to 1.80)</t>
  </si>
  <si>
    <t>0.91 (0.49 to 1.72)</t>
  </si>
  <si>
    <t>0.88 (0.49 to 1.59)</t>
  </si>
  <si>
    <t>1.17 (0.76 to 1.82)</t>
  </si>
  <si>
    <t>1.33 (0.89 to 1.99)</t>
  </si>
  <si>
    <t>1.51 (1.05 to 2.17)</t>
  </si>
  <si>
    <t>1.38 (0.96 to 1.99)</t>
  </si>
  <si>
    <t>ITT, multiple imputation</t>
  </si>
  <si>
    <t>1.22 (0.53 to 2.82)</t>
  </si>
  <si>
    <t>1.14 (0.56 to 2.33)</t>
  </si>
  <si>
    <t>1.09 (0.65 to 1.84)</t>
  </si>
  <si>
    <t>1.14 (0.68 to 1.92)</t>
  </si>
  <si>
    <t>0.91 (0.48 to 1.72)</t>
  </si>
  <si>
    <t>1.12 (0.73 to 1.71)</t>
  </si>
  <si>
    <t>1.34 (0.90 to 2.00)</t>
  </si>
  <si>
    <t>1.37 (0.98 to 1.91)</t>
  </si>
  <si>
    <t>1.24 (0.88 to 1.77)</t>
  </si>
  <si>
    <t>ITT, non-respondants assumed to smoke, male</t>
  </si>
  <si>
    <t>0.87 (0.33–2.29)</t>
  </si>
  <si>
    <t>0.82 (0.36–1.88)</t>
  </si>
  <si>
    <t>ITT, non-respondants assumed to smoke, female</t>
  </si>
  <si>
    <t>5.51 (0.63–48.22)</t>
  </si>
  <si>
    <t>3.91 (0.79–19.42)</t>
  </si>
  <si>
    <t>ITT, non-respondants assumed to smoke, 18 to 29 years</t>
  </si>
  <si>
    <t>4.29 (0.47–39.11)</t>
  </si>
  <si>
    <t>2.93 (0.75–11.38)</t>
  </si>
  <si>
    <t>ITT, non-respondants assumed to smoke, 30 to 39 years</t>
  </si>
  <si>
    <t>1.05 (0.21–5.32)</t>
  </si>
  <si>
    <t>1.41 (0.31–6.47)</t>
  </si>
  <si>
    <t>ITT, non-respondants assumed to smoke, 40 years and older</t>
  </si>
  <si>
    <t>0.89 (0.28–2.84)</t>
  </si>
  <si>
    <t>0.58 (0.20–1.67)</t>
  </si>
  <si>
    <t>ITT, non-respondants assumed to smoke, secondary or lower education</t>
  </si>
  <si>
    <t>1.80 (0.63–6.25)</t>
  </si>
  <si>
    <t>1.80 (0.52–6.25)</t>
  </si>
  <si>
    <t>ITT, non-respondants assumed to smoke, tertiary education</t>
  </si>
  <si>
    <t>0.95 (0.30–3.01)</t>
  </si>
  <si>
    <t>1.05 (0.43–2.55)</t>
  </si>
  <si>
    <t>Gender x group interaction</t>
  </si>
  <si>
    <t>Age x group interaction</t>
  </si>
  <si>
    <t>Education x group interaction</t>
  </si>
  <si>
    <t>ITT</t>
  </si>
  <si>
    <t>Change in tobacco or e-cigarette use in past 30 days</t>
  </si>
  <si>
    <t>Random effect for school classes, group as a fixed factor, follow-up scores as outcomes and baseline scores as covariates.</t>
  </si>
  <si>
    <t>0.74 (0.55 to 1.01)</t>
  </si>
  <si>
    <t>0.62 (0.40 to 0.96)</t>
  </si>
  <si>
    <t>Change in mean number of cigarettes smoked in past 30 days</t>
  </si>
  <si>
    <t>All</t>
  </si>
  <si>
    <t>No statistically significant moderators identified</t>
  </si>
  <si>
    <t>&gt;0.05</t>
  </si>
  <si>
    <t>Sex x group interaction</t>
  </si>
  <si>
    <t>Available data for non-dropouts (on last report available in each time interval)</t>
  </si>
  <si>
    <t>Gender, nicotine dependence levels, motivation level, age, employment, completion of the extended profile</t>
  </si>
  <si>
    <t>0.623 (0.341 to 1.138)</t>
  </si>
  <si>
    <t>Available data for non-dropouts (on last report available from 0 to 180 days period)</t>
  </si>
  <si>
    <t>0.364 (0.151 to 0.880)</t>
  </si>
  <si>
    <t>Non-repondants assumed to smoke for non-dropouts (on last report available in each time interval)</t>
  </si>
  <si>
    <t>0.957 (0.610 to 1.501)</t>
  </si>
  <si>
    <t>Non-repondants assumed to smoke for non-dropouts (on last report available from 0 to 180 days period)</t>
  </si>
  <si>
    <t>0.740 (0.371 to 1.478)</t>
  </si>
  <si>
    <t>Non-dropouts</t>
  </si>
  <si>
    <t>Message ratings</t>
  </si>
  <si>
    <t>2.265 (0.399 to 12.85)</t>
  </si>
  <si>
    <t>6-month cigarette abstinence</t>
  </si>
  <si>
    <t>7 months</t>
  </si>
  <si>
    <t>0.97 (0.75 to 1.26)</t>
  </si>
  <si>
    <t>3-month cigarette abstinence</t>
  </si>
  <si>
    <t>0.84 (0.57 to 1.24)</t>
  </si>
  <si>
    <t>ITT, non-respondants assumed to smoke, only those who tried to quit</t>
  </si>
  <si>
    <t>1.20 (0.83 to 1.73)</t>
  </si>
  <si>
    <t>1.03 (0.57 to 1.86)</t>
  </si>
  <si>
    <t>1.21 (0.59 to 2.49)</t>
  </si>
  <si>
    <t>0.47 (0.18 to 1.16)</t>
  </si>
  <si>
    <t>Financial situation x group interaction</t>
  </si>
  <si>
    <t>1.02 (0.75 to 1.40)</t>
  </si>
  <si>
    <t>1.18 (0.52 to 2.70)</t>
  </si>
  <si>
    <t>0.81 (0.31 to 2.13)</t>
  </si>
  <si>
    <t>0.80 (0.14 to 4.43)</t>
  </si>
  <si>
    <t>0.97 (0.59 to 1.58)</t>
  </si>
  <si>
    <t>1.11 (0.50 to 2.45)</t>
  </si>
  <si>
    <t>1.21 (0.49 to 2.93)</t>
  </si>
  <si>
    <t>0.20 (0.03 to 0.79)</t>
  </si>
  <si>
    <t>1.24 (0.80 to 1.92)</t>
  </si>
  <si>
    <t>ITT, 90% non-respondants assumed to smoke</t>
  </si>
  <si>
    <t>1.04 (0.86 to 1.24)</t>
  </si>
  <si>
    <t>ITT, 80% non-respondants assumed to smoke</t>
  </si>
  <si>
    <t>1.06 (0.91 to 1.22)</t>
  </si>
  <si>
    <t>ITT, 70% non-respondants assumed to smoke</t>
  </si>
  <si>
    <t>1.07 (0.95 to 1.21)</t>
  </si>
  <si>
    <t>ITT, 60% non-respondants assumed to smoke</t>
  </si>
  <si>
    <t>1.08 (0.97 to 1.20)</t>
  </si>
  <si>
    <t>1.12 (0.94 to 1.33)</t>
  </si>
  <si>
    <t>1.12 (0.91 to 1.39)</t>
  </si>
  <si>
    <t>ITT, multiple imputation, only those who tried to quit</t>
  </si>
  <si>
    <t>1.22 (0.85 to 1.74)</t>
  </si>
  <si>
    <t>1.13 (0.88 to 1.44)</t>
  </si>
  <si>
    <t>1.18 (0.81 to 1.70)</t>
  </si>
  <si>
    <t>ITT, complete case, only those who tried to quit</t>
  </si>
  <si>
    <t>1.26 (0.88 to 1.80)</t>
  </si>
  <si>
    <t>3-week smoking abstinence (biochemically validated)</t>
  </si>
  <si>
    <t>Prescribed smoking cessation medication</t>
  </si>
  <si>
    <t>1.57 (1.09 to 2.27)</t>
  </si>
  <si>
    <t>15-week smoking abstinence (biochemically validated)</t>
  </si>
  <si>
    <t>24 weeks</t>
  </si>
  <si>
    <t>1.73 (1.24 to 2.42)</t>
  </si>
  <si>
    <t>43-week smoking abstinence (biochemically validated)</t>
  </si>
  <si>
    <t>52 weeks</t>
  </si>
  <si>
    <t>1.55 (1.11 to 2.16)</t>
  </si>
  <si>
    <t>4 weeks</t>
  </si>
  <si>
    <t>1.67 (1.17 to 2.38)</t>
  </si>
  <si>
    <t>8 weeks</t>
  </si>
  <si>
    <t>1.63 (1.11 to 2.39)</t>
  </si>
  <si>
    <t>1.56 (1.06 to 2.30)</t>
  </si>
  <si>
    <t>1.88 (1.33 to 2.68)</t>
  </si>
  <si>
    <t>1.80 (1.29 to 2.52)</t>
  </si>
  <si>
    <t>Time to first lapse after quit date</t>
  </si>
  <si>
    <t>5 to 340</t>
  </si>
  <si>
    <t>4 to 330</t>
  </si>
  <si>
    <t>Treatment-emergent adverse events</t>
  </si>
  <si>
    <t>Including viral upper respiratory tract infections, nausea, influenza, headache, constipation, insomnia, weight gain, somnolence, abdominal discomfort, contact dermatitis</t>
  </si>
  <si>
    <t>Acceptability: proportion of participants using the app</t>
  </si>
  <si>
    <t>2 weeks</t>
  </si>
  <si>
    <t>1.50 (1.00 to 2.31)</t>
  </si>
  <si>
    <t>CO-oximetry, buproprion</t>
  </si>
  <si>
    <t>1.52 (0.99 to 2.33)</t>
  </si>
  <si>
    <t>Per protocol</t>
  </si>
  <si>
    <t>2.3 (1.4 to 3.9)</t>
  </si>
  <si>
    <t>2.35 (1.37 to 4.05)</t>
  </si>
  <si>
    <t>1-month cigarette abstinence</t>
  </si>
  <si>
    <t>2.44 (2.25 to 2.64)</t>
  </si>
  <si>
    <t>Time to first cigarette, cigarettes per day</t>
  </si>
  <si>
    <t>2.38 (2.19 to 2.58)</t>
  </si>
  <si>
    <t>267 participants excluded for missing data in this analysis, unclear from which groups</t>
  </si>
  <si>
    <t>Follow-up only</t>
  </si>
  <si>
    <t>1.41 (1.20 to 1.66)</t>
  </si>
  <si>
    <t>1.36 (1.16 to 1.61)</t>
  </si>
  <si>
    <t>15 participants excluded for missing data in this analysis, unclear from which groups</t>
  </si>
  <si>
    <t>No quit-date inclusion criteria</t>
  </si>
  <si>
    <t>1.60 (1.51 to 1.69)</t>
  </si>
  <si>
    <t>No details on number or percentage of participants who quit</t>
  </si>
  <si>
    <t>Follow-up only, and no quit-date inclusion criteria</t>
  </si>
  <si>
    <t>1.02 (0.92 to 1.13)</t>
  </si>
  <si>
    <t>No details on number or percentage of participants who quit, or total number of participants</t>
  </si>
  <si>
    <t>Stopped smoking for at least 1 day</t>
  </si>
  <si>
    <t>Quit smoking during intervention</t>
  </si>
  <si>
    <t>RoB2 summary table</t>
  </si>
  <si>
    <t>Please fill in Reviewers 1 &amp; 2 and Endnote references: they will then be cascaded across all RoB2 sheets. This table will complete automatically as you complete the risk of bias assessments.</t>
  </si>
  <si>
    <t>1. Randomization</t>
  </si>
  <si>
    <t>2. Deviations from intended interventions (ITT or PP)</t>
  </si>
  <si>
    <t>3. Missing outcome data</t>
  </si>
  <si>
    <t>4. Outcome measurement</t>
  </si>
  <si>
    <t>5. Selection of reported result</t>
  </si>
  <si>
    <t>Risk of bias judgement</t>
  </si>
  <si>
    <t>Some concerns</t>
  </si>
  <si>
    <t>Revised Cochrane risk-of-bias tool for randomized trials (RoB 2) -- SHORT VERSION</t>
  </si>
  <si>
    <t>Preliminary considerations</t>
  </si>
  <si>
    <t>If the aim is to assess the effect of adhering to intervention, select the deviations from intended intervention that should be addressed (at least one must be "Yes"):</t>
  </si>
  <si>
    <t>Which of the following sources were obtained to help inform the risk-of-bias assessment? (write "Yes" for as many as apply)</t>
  </si>
  <si>
    <t>Study design</t>
  </si>
  <si>
    <t>Intervention</t>
  </si>
  <si>
    <t>Comparator</t>
  </si>
  <si>
    <t>Result</t>
  </si>
  <si>
    <t>Aim</t>
  </si>
  <si>
    <t>occurrence of non-protocol interventions</t>
  </si>
  <si>
    <t>failures in implementing the intervention that could have affected the outcome</t>
  </si>
  <si>
    <t>non-adherence to their assigned intervention by trial participants</t>
  </si>
  <si>
    <t>Journal article(s)</t>
  </si>
  <si>
    <t>Trial protocol</t>
  </si>
  <si>
    <t>Statistical analysis plan (SAP)</t>
  </si>
  <si>
    <t>Non-commercial trial registry record (e.g. ClinicalTrials.gov record)</t>
  </si>
  <si>
    <t>Company-owned trial registry record (e.g. GSK Clinical Study Register record)</t>
  </si>
  <si>
    <t>“Grey literature” (e.g. unpublished thesis)</t>
  </si>
  <si>
    <t>Conference abstract(s) about the trial</t>
  </si>
  <si>
    <t>Regulatory document (e.g. Clinical Study Report, Drug Approval Package)</t>
  </si>
  <si>
    <t>Research ethics application</t>
  </si>
  <si>
    <t>Grant database summary (e.g. NIH RePORTER or Research Councils UK Gateway to Research)</t>
  </si>
  <si>
    <t>Personal communication with trialist</t>
  </si>
  <si>
    <t>Personal communication with the sponsor</t>
  </si>
  <si>
    <t>Individually-randomized parallel-group trial</t>
  </si>
  <si>
    <t>30-day cigarette abstinence at 12 months</t>
  </si>
  <si>
    <t>to assess the effect of assignment to intervention (the ‘intention-to-treat’ effect)</t>
  </si>
  <si>
    <t>36% vs 32%; p=0.7</t>
  </si>
  <si>
    <t>Cluster-randomized parallel-group trial</t>
  </si>
  <si>
    <t>Change in median cigarettes per day over time at 12 months</t>
  </si>
  <si>
    <t>beta=-0.031 (-0.053 to -0.009)</t>
  </si>
  <si>
    <t>7-day PPA (validated, 12 months, multiple imputation, ITT)</t>
  </si>
  <si>
    <t>OR=1.14 (0.56 to 2.33), p=0.72</t>
  </si>
  <si>
    <t>Tobacco or e-cigarette use in past 30 days</t>
  </si>
  <si>
    <t>OR=0.74 (0.55 to 1.01), p=0.06</t>
  </si>
  <si>
    <t>Hybrid algorithm</t>
  </si>
  <si>
    <t>7-day PPA</t>
  </si>
  <si>
    <t>OR=0.957 (0.610 to 1.501), p=0.847</t>
  </si>
  <si>
    <t>RR=1.12 (0.94 to 1.33), p=0.21</t>
  </si>
  <si>
    <t>Domain 1: Risk of bias arising from the randomization process</t>
  </si>
  <si>
    <t>1.1 Was the allocation sequence random?</t>
  </si>
  <si>
    <t>1.2 Was the allocation sequence concealed until participants were enrolled and assigned to interventions?</t>
  </si>
  <si>
    <t>1.3 Did baseline differences between intervention groups suggest a problem with the randomization process?</t>
  </si>
  <si>
    <t>Optional: What is the predicted direction of bias arising from the randomization process?</t>
  </si>
  <si>
    <t>Judgement</t>
  </si>
  <si>
    <t>Rationale</t>
  </si>
  <si>
    <t>NI</t>
  </si>
  <si>
    <t>No obvious baseline imbalances</t>
  </si>
  <si>
    <t>Unpredictable</t>
  </si>
  <si>
    <t>Y</t>
  </si>
  <si>
    <t>Random-group table using "computer methods"</t>
  </si>
  <si>
    <t>Unclear if study staff could access the whole random-group table, and would therefore know upcoming allocations</t>
  </si>
  <si>
    <t>PY</t>
  </si>
  <si>
    <t>Several baseline imbalances (proportion female (11% difference, p=0.09), age (2.5 years difference, p=0.05), smoking cessation attempts (0.26 difference, p=0.045), maximum abstinence time (3.2 difference, p=0.003), Charlson index (0.25 difference, p=0.06)</t>
  </si>
  <si>
    <t>Table of random blocks of different sizes (8 and 12 participants)</t>
  </si>
  <si>
    <t>Stated in Sadasivam 2022 that "study staff were blinded to both randomization and allocation", and that randomization and allocation were automated within the app</t>
  </si>
  <si>
    <t>PN</t>
  </si>
  <si>
    <t>Baseline imbalances of ~10% in sex and education level between the 4 intervention groups (p&lt;0.05 for both), only 8 baseline variables presented, probably not enough to suggest a problem</t>
  </si>
  <si>
    <t>Computer-generated random sequence</t>
  </si>
  <si>
    <t>Randomized via "computer software"</t>
  </si>
  <si>
    <t>Stated in protocol that randomizatino was masked until after recruitment</t>
  </si>
  <si>
    <t>Simple randomization in-app</t>
  </si>
  <si>
    <t>The authors stated there was a coding error that caused the allocation ratio to change over time (8% to 19%), which is lower than the allocated 20%</t>
  </si>
  <si>
    <t>Prespecified, block-randomization allocation table (blocks of 10)</t>
  </si>
  <si>
    <t>Computer generated randomization</t>
  </si>
  <si>
    <t>Stated "Group allocation was not revealed to students until they provided informed consent", and those conducting introductions were blinded</t>
  </si>
  <si>
    <t>Some baseline imbalances, but consistent with cluster randomization</t>
  </si>
  <si>
    <t>"randomization sequence with a 1:1 allocation ratio and permuted block of 4, 8, or 12 was generated by a non-investigator" - no mention of how the randomisation was generated</t>
  </si>
  <si>
    <t>Sequentially numbered, sealed, opaque envelopes</t>
  </si>
  <si>
    <t>Stated "recruiting prevention experts were blinded to the group allocation of school classes until the study participants had provided their informed consent"</t>
  </si>
  <si>
    <t>Java-script</t>
  </si>
  <si>
    <t>Randomization within Qualtrics</t>
  </si>
  <si>
    <t>Randomised after baseline questionnaire</t>
  </si>
  <si>
    <t>Domain 2: Risk of bias due to deviations from the intended interventions (effect of assignment to intervention)</t>
  </si>
  <si>
    <t>2.1. Were participants aware of their assigned intervention during the trial?</t>
  </si>
  <si>
    <t>2.2. Were carers and people delivering the interventions aware of participants' assigned intervention during the trial?</t>
  </si>
  <si>
    <t>2.3. If Y/PY/NI to 2.1 or 2.2: Were there deviations from the intended intervention that arose because of the trial context?</t>
  </si>
  <si>
    <t>2.4 If Y/PY to 2.3: Were these deviations likely to have affected the outcome?</t>
  </si>
  <si>
    <t>2.5. If Y/PY/NI to 2.4: Were these deviations from intended intervention balanced between groups?</t>
  </si>
  <si>
    <t>2.6 Was an appropriate analysis used to estimate the effect of assignment to intervention?</t>
  </si>
  <si>
    <t>2.7 If N/PN/NI to 2.6: Was there potential for a substantial impact (on the result) of the failure to analyse participants in the group to which they were randomized?</t>
  </si>
  <si>
    <t>Optional: What is the predicted direction of bias due to deviations from intended interventions?</t>
  </si>
  <si>
    <t>Stated as "double-blind"</t>
  </si>
  <si>
    <t>Research staff stated to be blinded to assignments in protocol</t>
  </si>
  <si>
    <t>Participants stated to be blinded to allocation (both groups thought they received usual care)</t>
  </si>
  <si>
    <t>Deviations unlikely because of context</t>
  </si>
  <si>
    <t>Not stated, unclear if participants knew of the interventions and therefore which one they received</t>
  </si>
  <si>
    <t>Staff stated to have been blinded at follow-up</t>
  </si>
  <si>
    <t>Participants stated to be blinded to allocation</t>
  </si>
  <si>
    <t>Research staff stated to be not blinded</t>
  </si>
  <si>
    <t>Stated participants were not blinded</t>
  </si>
  <si>
    <t>Stated staff were not blinded</t>
  </si>
  <si>
    <t>Not stated (unclear if participants knew they were in an experimental study)</t>
  </si>
  <si>
    <t>Likely ITT, Chi-squared analysis</t>
  </si>
  <si>
    <t>Stated participants were only blinded until informed consent given</t>
  </si>
  <si>
    <t>Some school staff unblinded, but most not</t>
  </si>
  <si>
    <t>ITT, generalized linear model, multiple imputation</t>
  </si>
  <si>
    <t>Not stated explicitly, but likely given context and specification of staff blinding</t>
  </si>
  <si>
    <t>Not stated explicitly, but likely given context (some classes randomized to intervention, some to control)</t>
  </si>
  <si>
    <t>ITT, GLMM, multiple imputation</t>
  </si>
  <si>
    <t>No one involved with delivering intervention - app only</t>
  </si>
  <si>
    <t>Per-protocol: dropouts excluded, with a study-specific definition of "dropout" that included no longer interacting with the app, and no information on the number of dropouts</t>
  </si>
  <si>
    <t>Participants not interacting the interventions enough were likely less likely to stop smoking, and the number of dropouts by group were not reported</t>
  </si>
  <si>
    <t>Staff stated to have been blinded</t>
  </si>
  <si>
    <t>Domain 2: Risk of bias due to deviations from the intended interventions (effect of adhering to intervention)</t>
  </si>
  <si>
    <t>2.3. [If applicable:] If Y/PY/NI to 2.1 or 2.2: Were important non-protocol interventions balanced across intervention groups?</t>
  </si>
  <si>
    <t>2.4. [If applicable:] Were there failures in implementing the intervention that could have affected the outcome?</t>
  </si>
  <si>
    <t>2.5. [If applicable:] Was there non-adherence to the assigned intervention regimen that could have affected participants’ outcomes?</t>
  </si>
  <si>
    <t>2.6. If N/PN/NI to 2.3, or Y/PY/NI to 2.4 or 2.5: Was an appropriate analysis used to estimate the effect of adhering to the intervention?</t>
  </si>
  <si>
    <t>Domain 3: Risk of bias due to missing outcome data</t>
  </si>
  <si>
    <t>3.1 Were data for this outcome available for all, or nearly all, participants randomized?</t>
  </si>
  <si>
    <t>3.2 If N/PN/NI to 3.1: Is there evidence that the result was not biased by missing outcome data?</t>
  </si>
  <si>
    <t>3.3 If N/PN to 3.2: Could missingness in the outcome depend on its true value?</t>
  </si>
  <si>
    <t>3.4 If Y/PY/NI to 3.3: Is it likely that missingness in the outcome depended on its true value?</t>
  </si>
  <si>
    <t>Optional: What is the predicted direction of bias due to missing outcome data?</t>
  </si>
  <si>
    <t>Only 4% attrition</t>
  </si>
  <si>
    <t>60% attrition</t>
  </si>
  <si>
    <t>Participants were not lost to follow-up randomly, little other evidence, so no evidence the result was not biased by missing outcome data</t>
  </si>
  <si>
    <t>There was evidence the "variables associated with the dropout probability indicated a lack of treatment efficacy"</t>
  </si>
  <si>
    <t>It is probable that people were more likely to drop out if they did not abstain from smoking, so missingness related to the outcome</t>
  </si>
  <si>
    <t>46% attrition</t>
  </si>
  <si>
    <t>Results similar across complete case, assuming all drop-outs were smokers, and multiple imputation</t>
  </si>
  <si>
    <t>14% balanced attrition, substantially fewer withdrawals than events</t>
  </si>
  <si>
    <t>Over 50% attrition</t>
  </si>
  <si>
    <t>No evidence the result was not biased by missing data</t>
  </si>
  <si>
    <t>Missingness likely related to smoking status</t>
  </si>
  <si>
    <t>&gt;90% attrition in control arm, &gt;80% in intervention arm</t>
  </si>
  <si>
    <t>Around 20% reported balanced attrition</t>
  </si>
  <si>
    <t>66% and 75% unbalanced attrition</t>
  </si>
  <si>
    <t>Missingness related to cigarettes smoked per day at baseline</t>
  </si>
  <si>
    <t>27% attrition</t>
  </si>
  <si>
    <t>23% to 36% unbalanced attrition</t>
  </si>
  <si>
    <t>Unclear number of dropouts</t>
  </si>
  <si>
    <t>64% to 66% attrition</t>
  </si>
  <si>
    <t>Domain 4: Risk of bias in measurement of the outcome</t>
  </si>
  <si>
    <t>4.1 Was the method of measuring the outcome inappropriate?</t>
  </si>
  <si>
    <t>4.2 Could measurement or ascertainment of the outcome have differed between intervention groups?</t>
  </si>
  <si>
    <t>4.3 If N/PN/NI to 4.1 and 4.2: Were outcome assessors aware of the intervention received by study participants?</t>
  </si>
  <si>
    <t>4.4 If Y/PY/NI to 4.3: Could assessment of the outcome have been influenced by knowledge of intervention received?</t>
  </si>
  <si>
    <t>4.5 If Y/PY/NI to 4.4: Is it likely that assessment of the outcome was influenced by knowledge of intervention received?</t>
  </si>
  <si>
    <t>Optional: What is the predicted direction of bias in measurement of the outcome?</t>
  </si>
  <si>
    <t>Everyone had the same survey</t>
  </si>
  <si>
    <t>Self-report, participants stated to have been blinded, but that doesn't seem possible with these interventions</t>
  </si>
  <si>
    <t>CO and urine cotinine</t>
  </si>
  <si>
    <t>Everyone had the same tests</t>
  </si>
  <si>
    <t>Objective assessment</t>
  </si>
  <si>
    <t>Self-report with additional saliva test for those reporting quitting (not mandatory, $50 incentive)</t>
  </si>
  <si>
    <t>Everyone had the same outcome assessment</t>
  </si>
  <si>
    <t>Mainly self-report, and it's unclear if participants were blinded</t>
  </si>
  <si>
    <t>Self-report of smoking abstinence, so intervention status could influence likelihood of claiming abstinence</t>
  </si>
  <si>
    <t>Self-reported smoking was probably influenced by knowledge of group allocation</t>
  </si>
  <si>
    <t>Self-report with biochemical validation</t>
  </si>
  <si>
    <t>Self-report (participants blinded) and biochemical verification (staff not blinded)</t>
  </si>
  <si>
    <t>Self-report unlikely to be influenced, objective assessment unlikely to be influenced</t>
  </si>
  <si>
    <t>Self-report and CO test</t>
  </si>
  <si>
    <t>No blinding</t>
  </si>
  <si>
    <t>Self-report could have been, but CO test is objective</t>
  </si>
  <si>
    <t>Unclear if participants were blinded</t>
  </si>
  <si>
    <t>Self-report, participants not blinded</t>
  </si>
  <si>
    <t>CO test</t>
  </si>
  <si>
    <t>Staff not blinded</t>
  </si>
  <si>
    <t>Assessors blinded, but self-report, and participants not blinded</t>
  </si>
  <si>
    <t>Participants blinded, intervention all in app (no study contact)</t>
  </si>
  <si>
    <t>Domain 5: Risk of bias in selection of the reported result</t>
  </si>
  <si>
    <t>5.1 Were the data that produced this result analysed in accordance with a pre-specified analysis plan that was finalized before unblinded outcome data were available for analysis?</t>
  </si>
  <si>
    <t>5.2. Is the numerical result being assessed likely to have been selected, on the basis of the results, from multiple eligible outcome measurements (e.g. scales, definitions, time points) within the outcome domain?</t>
  </si>
  <si>
    <t>5.3. Is the numerical result being assessed likely to have been selected, on the basis of the results, from multiple eligible analyses of the data?</t>
  </si>
  <si>
    <t>Optional: What is the predicted direction of bias due to selection of the reported result?</t>
  </si>
  <si>
    <t>No deviations from published protocol</t>
  </si>
  <si>
    <t>Only one possible outcome here</t>
  </si>
  <si>
    <t>Only one analysis here</t>
  </si>
  <si>
    <t>No pre-specified analysis plan</t>
  </si>
  <si>
    <t>Although the covariables in the analysis could have been selected on the basis of the results, I don't think it likely</t>
  </si>
  <si>
    <t>Favours experimental</t>
  </si>
  <si>
    <t>I don't see many other options here</t>
  </si>
  <si>
    <t>There were deviations from the protocol, and unplanned sensitivity analyses, but the outcome of interest was reported in both the protocol and article</t>
  </si>
  <si>
    <t>No protocol</t>
  </si>
  <si>
    <t>No relevant deviations from published protocol</t>
  </si>
  <si>
    <t>Limited options, likely fine</t>
  </si>
  <si>
    <t>Possible, as different distributions in the generalized linear models may give different results, but likely fine</t>
  </si>
  <si>
    <t>Unclear if protocol was published before outcome data were available for analysis, but stated analysts were blinded to group allocation</t>
  </si>
  <si>
    <t>All outcomes reported</t>
  </si>
  <si>
    <t>All options reported</t>
  </si>
  <si>
    <t>Protocol doesn't seem to mention dropouts being defined as in the study, which could heavily affect the results (number of dropouts not reported, but results given only for non-dropouts)</t>
  </si>
  <si>
    <t>Dropouts could have been included in the analyses, but weren't</t>
  </si>
  <si>
    <t>UK</t>
  </si>
  <si>
    <t>2025 World Bank Economies</t>
  </si>
  <si>
    <t>England</t>
  </si>
  <si>
    <t>LOW-INCOME ECONOMIES ($1,145 OR LESS)</t>
  </si>
  <si>
    <t>Afghanistan,Burkina Faso,Burundi,Central African Republic,Chad,Congo,Eritrea,Ethiopia,Gambia,Guinea-Bissau,North Korea,Liberia,Madagascar,Malawi,Mali,Mozambique,Niger,Rwanda,Sierra Leone,Somalia,South Sudan,Sudan,Syrian Arab Republic,Syria,Togo,Uganda,Yemen</t>
  </si>
  <si>
    <t>Wales</t>
  </si>
  <si>
    <t>LOWER-MIDDLE INCOME ECONOMIES ($1,146 TO $4,515)</t>
  </si>
  <si>
    <t>Angola,Bangladesh,Benin,Bhutan,Bolivia,Cabo Verde,Cambodia,Cameroon,Comoros,Congo,Côte d'Ivoire,Cote d'Ivoire,Ivory coast,Djibouti,Egypt,Eswatini,Ghana,Guinea,Haiti,Honduras,India,Jordan,Kenya,Kiribati,Kyrgyz Republic,Kygryzstan,Lao,Laos,Lebanon,Lesotho,Mauritania,Micronesia,Morocco,Myanmar,Nepal,Nicaragua,Nigeria,Pakistan,Papua New Guinea,Philippines,Samoa,São Tomé,Principe,Senegal,Solomon Islands,Sri Lanka,Tajikistan,Tanzania,Timor-Leste,Tunisia,Uzbekistan,Vanuatu,Vietnam,West Bank,Gaza,Zambia,Zimbabwe</t>
  </si>
  <si>
    <t>Scotland</t>
  </si>
  <si>
    <t>UPPER-MIDDLE-INCOME ECONOMIES ($4,516 TO $14,005)</t>
  </si>
  <si>
    <t>Albania,Algeria,Argentina,Armenia,Azerbaijan,Belarus,Belize,Bosnia,Herzegovina,Botswana,Brazil,China,Colombia,Costa Rica,Cuba,Dominica,Dominican Republic  ,Ecuador,El Salvador,Equatorial Guinea,Fiji,Gabon,Georgia,Grenada,Guatemala,Indonesia,Iran,Iraq,Jamaica,Kazakhstan,Kosovo,Libya,Malaysia,Maldives,Marshall Islands,Mauritius,Mexico,Moldova,Mongolia,Montenegro,Namibia,North Macedonia,Paraguay,Peru,Serbia,South Africa,St. Lucia,St. Vincent,Grenadines,Suriname,Thailand,Tonga,Türkiye,Turkey,Turkmenistan,Tuvalu,Ukraine</t>
  </si>
  <si>
    <t>Northern Ireland</t>
  </si>
  <si>
    <t>HIGH-INCOME ECONOMIES ($14,006 OR MORE)</t>
  </si>
  <si>
    <t>American Samoa,Andorra,Antigua,Barbuda,Aruba,Australia,Austria,Bahamas,Bahrain,Barbados,Belgium,Bermuda,British Virgin Islands ,Brunei,Bulgaria,Canada,Cayman Islands ,Channel Islands ,Chile,Croatia,Curaçao,Cyprus,Czech Republic, Czechia,Denmark,Estonia,Faroe Islands,Finland,France,French Polynesia,Germany,Gibraltar,Greece,Greenland,Guam,Guyana,Hong Kong,Hungary,Iceland,Ireland,Isle of Man,Israel,Italy,Japan,Korea,Kuwait,Latvia,Liechtenstein,Lithuania,Luxembourg,Macao,Malta,Monaco,Nauru,Netherlands,New Caledonia,New Zealand ,Northern Mariana Islands,Norway,Oman,Palau,Panama,Poland,Portugal,Puerto Rico,Qatar,Romania,Russian Federation,Russia,San Marino,Saudi Arabia,Seychelles,Singapore,Sint Maarten,Slovak Republic,Slovenia,Spain,Kitts and Nevis,St. Martin,saint martin,Sweden,Switzerland,Taiwan,Trinidad,Tobago,Turks,Caicos,United Arab Emirates,United Kingdom,United States,Uruguay,Virgin Islands,UAE,UK,USA</t>
  </si>
  <si>
    <t>Albania</t>
  </si>
  <si>
    <t>Europe</t>
  </si>
  <si>
    <t>RoB2 - general answers</t>
  </si>
  <si>
    <t>RoB2 - Risk of bias judgement</t>
  </si>
  <si>
    <t>RoB2 - Optional</t>
  </si>
  <si>
    <t>RoB2 - study design</t>
  </si>
  <si>
    <t>Andorra</t>
  </si>
  <si>
    <t>Low risk</t>
  </si>
  <si>
    <t>Austria</t>
  </si>
  <si>
    <t>to assess the effect of adhering to intervention (the ‘per-protocol’ effect)</t>
  </si>
  <si>
    <t>Belarus</t>
  </si>
  <si>
    <t>High risk</t>
  </si>
  <si>
    <t>Favours comparator</t>
  </si>
  <si>
    <t>Individually randomized cross-over (or other matched) trial</t>
  </si>
  <si>
    <t>Belgium</t>
  </si>
  <si>
    <t>Towards null</t>
  </si>
  <si>
    <t>Bosnia and Herzegovina</t>
  </si>
  <si>
    <t>Away from null</t>
  </si>
  <si>
    <t>Bulgaria</t>
  </si>
  <si>
    <t>Croatia</t>
  </si>
  <si>
    <t>Cyprus</t>
  </si>
  <si>
    <t>Czech</t>
  </si>
  <si>
    <t>Denmark</t>
  </si>
  <si>
    <t>European Union</t>
  </si>
  <si>
    <t>Estonia</t>
  </si>
  <si>
    <t>Faroe Islands</t>
  </si>
  <si>
    <t>Finland</t>
  </si>
  <si>
    <t>France</t>
  </si>
  <si>
    <t>Greece</t>
  </si>
  <si>
    <t>Hungary</t>
  </si>
  <si>
    <t>Iceland</t>
  </si>
  <si>
    <t>Ireland</t>
  </si>
  <si>
    <t>Italy</t>
  </si>
  <si>
    <t>Latvia</t>
  </si>
  <si>
    <t>Liechtenstein</t>
  </si>
  <si>
    <t>Lithuania</t>
  </si>
  <si>
    <t>Luxembourg</t>
  </si>
  <si>
    <t>Malta</t>
  </si>
  <si>
    <t>Moldova</t>
  </si>
  <si>
    <t>Monaco</t>
  </si>
  <si>
    <t>Montenegro</t>
  </si>
  <si>
    <t>Netherlands</t>
  </si>
  <si>
    <t>North Macedonia</t>
  </si>
  <si>
    <t>Norway</t>
  </si>
  <si>
    <t>Poland</t>
  </si>
  <si>
    <t>Portugal</t>
  </si>
  <si>
    <t>Romania</t>
  </si>
  <si>
    <t>Russia</t>
  </si>
  <si>
    <t>San Marino</t>
  </si>
  <si>
    <t>Serbia</t>
  </si>
  <si>
    <t>Slovakia</t>
  </si>
  <si>
    <t>Slovenia</t>
  </si>
  <si>
    <t>Sweden</t>
  </si>
  <si>
    <t>The Netherlands</t>
  </si>
  <si>
    <t>Türkiye</t>
  </si>
  <si>
    <t>Ukraine</t>
  </si>
  <si>
    <t>Afghanistan</t>
  </si>
  <si>
    <t>Asia</t>
  </si>
  <si>
    <t>Armenia</t>
  </si>
  <si>
    <t>Azerbaijan</t>
  </si>
  <si>
    <t>Bahrain</t>
  </si>
  <si>
    <t>Bangladesh</t>
  </si>
  <si>
    <t>Bhutan</t>
  </si>
  <si>
    <t>Brunei</t>
  </si>
  <si>
    <t>Cambodia</t>
  </si>
  <si>
    <t>China</t>
  </si>
  <si>
    <t>North Korea</t>
  </si>
  <si>
    <t>Georgia</t>
  </si>
  <si>
    <t>India</t>
  </si>
  <si>
    <t>Indonesia</t>
  </si>
  <si>
    <t>Iraq</t>
  </si>
  <si>
    <t>Israel</t>
  </si>
  <si>
    <t>Jordan</t>
  </si>
  <si>
    <t>Kazakhstan</t>
  </si>
  <si>
    <t>Korea</t>
  </si>
  <si>
    <t>Kuwait</t>
  </si>
  <si>
    <t>Kyrgyzstan</t>
  </si>
  <si>
    <t>Laos</t>
  </si>
  <si>
    <t>Lebanon</t>
  </si>
  <si>
    <t>Maldives</t>
  </si>
  <si>
    <t>Mongolia</t>
  </si>
  <si>
    <t>Myanmar</t>
  </si>
  <si>
    <t>Nepal</t>
  </si>
  <si>
    <t>Oman</t>
  </si>
  <si>
    <t>Palestine</t>
  </si>
  <si>
    <t>Philippines</t>
  </si>
  <si>
    <t>Qatar</t>
  </si>
  <si>
    <t>South Korea</t>
  </si>
  <si>
    <t>Saudi Arabia</t>
  </si>
  <si>
    <t>Singapore</t>
  </si>
  <si>
    <t>Sri Lanka</t>
  </si>
  <si>
    <t>Syria</t>
  </si>
  <si>
    <t>Tajikistan</t>
  </si>
  <si>
    <t>Timor-Leste</t>
  </si>
  <si>
    <t>Turkmenistan</t>
  </si>
  <si>
    <t>UAE</t>
  </si>
  <si>
    <t>United Arab Emirates</t>
  </si>
  <si>
    <t>Uzbekistan</t>
  </si>
  <si>
    <t>Vietnam</t>
  </si>
  <si>
    <t>Yemen</t>
  </si>
  <si>
    <t>Algeria</t>
  </si>
  <si>
    <t>Africa</t>
  </si>
  <si>
    <t>Angola</t>
  </si>
  <si>
    <t>Benin</t>
  </si>
  <si>
    <t>Botswana</t>
  </si>
  <si>
    <t>Burundi</t>
  </si>
  <si>
    <t>Cameroon</t>
  </si>
  <si>
    <t>Cape Verde</t>
  </si>
  <si>
    <t>Chad</t>
  </si>
  <si>
    <t>Comoros</t>
  </si>
  <si>
    <t>Congo</t>
  </si>
  <si>
    <t>Cote d'lvoire</t>
  </si>
  <si>
    <t>Djibouti</t>
  </si>
  <si>
    <t>Egypt</t>
  </si>
  <si>
    <t>Equatorial Guinea</t>
  </si>
  <si>
    <t>Eritrea</t>
  </si>
  <si>
    <t>Ethiopia</t>
  </si>
  <si>
    <t>Gabon</t>
  </si>
  <si>
    <t>Gambia</t>
  </si>
  <si>
    <t>Ghana</t>
  </si>
  <si>
    <t>Guinea</t>
  </si>
  <si>
    <t>Guinea Bissau</t>
  </si>
  <si>
    <t>Kenya</t>
  </si>
  <si>
    <t>Lesotho</t>
  </si>
  <si>
    <t>Liberia</t>
  </si>
  <si>
    <t>Libya</t>
  </si>
  <si>
    <t>Madagascar</t>
  </si>
  <si>
    <t>Malawi</t>
  </si>
  <si>
    <t>Mali</t>
  </si>
  <si>
    <t>Mauritania</t>
  </si>
  <si>
    <t>Mauritius</t>
  </si>
  <si>
    <t>Morocco</t>
  </si>
  <si>
    <t>Mozambique</t>
  </si>
  <si>
    <t>Namibia</t>
  </si>
  <si>
    <t>Niger</t>
  </si>
  <si>
    <t>Nigeria</t>
  </si>
  <si>
    <t>Rwanda</t>
  </si>
  <si>
    <t>Sao Tome and Principe</t>
  </si>
  <si>
    <t>Senegal</t>
  </si>
  <si>
    <t>Seychelles</t>
  </si>
  <si>
    <t>Sierra Leone</t>
  </si>
  <si>
    <t>Somalia</t>
  </si>
  <si>
    <t>South Africa</t>
  </si>
  <si>
    <t>South Sudan</t>
  </si>
  <si>
    <t>Sudan</t>
  </si>
  <si>
    <t>Tanzania</t>
  </si>
  <si>
    <t>The Central African Republic</t>
  </si>
  <si>
    <t>Togo</t>
  </si>
  <si>
    <t>Tunisia</t>
  </si>
  <si>
    <t>Uganda</t>
  </si>
  <si>
    <t>Zambia</t>
  </si>
  <si>
    <t>Zimbabwe</t>
  </si>
  <si>
    <t>Antigua and Barbuda</t>
  </si>
  <si>
    <t>North America</t>
  </si>
  <si>
    <t>Bahamas</t>
  </si>
  <si>
    <t>Barbados</t>
  </si>
  <si>
    <t>Canada</t>
  </si>
  <si>
    <t>Costa Rica</t>
  </si>
  <si>
    <t>Cuba</t>
  </si>
  <si>
    <t>Dominica</t>
  </si>
  <si>
    <t>Dominican Republic</t>
  </si>
  <si>
    <t>Grenada</t>
  </si>
  <si>
    <t>Jamaica</t>
  </si>
  <si>
    <t>Mexico</t>
  </si>
  <si>
    <t>Panama</t>
  </si>
  <si>
    <t>Papua New Guinea</t>
  </si>
  <si>
    <t>Trinidad and Tobago</t>
  </si>
  <si>
    <t>USA</t>
  </si>
  <si>
    <t>Argentina</t>
  </si>
  <si>
    <t>South America</t>
  </si>
  <si>
    <t>Bolivia</t>
  </si>
  <si>
    <t>Chile</t>
  </si>
  <si>
    <t>Colombia</t>
  </si>
  <si>
    <t>Ecuador</t>
  </si>
  <si>
    <t>Guyana</t>
  </si>
  <si>
    <t>Peru</t>
  </si>
  <si>
    <t>Suriname</t>
  </si>
  <si>
    <t>Uruguay</t>
  </si>
  <si>
    <t>Venezuela</t>
  </si>
  <si>
    <t>Australia</t>
  </si>
  <si>
    <t>Oceania</t>
  </si>
  <si>
    <t>Cook Islands</t>
  </si>
  <si>
    <t>Fiji</t>
  </si>
  <si>
    <t>Micronesia</t>
  </si>
  <si>
    <t>New Zealand</t>
  </si>
  <si>
    <t>Niue</t>
  </si>
  <si>
    <t>Samoa</t>
  </si>
  <si>
    <t>Tonga</t>
  </si>
  <si>
    <t>Vanuatu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</si>
</sst>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
  </numFmts>
  <fonts count="11"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1"/>
      <color rgb="FFFF0000"/>
      <name val="Calibri"/>
      <family val="2"/>
      <scheme val="minor"/>
    </font>
    <font>
      <b/>
      <sz val="12"/>
      <color theme="1"/>
      <name val="Calibri"/>
      <family val="2"/>
      <scheme val="minor"/>
    </font>
    <font>
      <sz val="12"/>
      <color theme="1"/>
      <name val="Calibri"/>
      <family val="2"/>
      <scheme val="minor"/>
    </font>
    <font>
      <b/>
      <i/>
      <sz val="12"/>
      <color theme="4"/>
      <name val="Calibri"/>
      <family val="2"/>
      <scheme val="minor"/>
    </font>
    <font>
      <b/>
      <sz val="11"/>
      <name val="Calibri"/>
      <family val="2"/>
      <scheme val="minor"/>
    </font>
    <font>
      <sz val="11"/>
      <name val="Calibri"/>
      <family val="2"/>
      <scheme val="minor"/>
    </font>
    <font>
      <sz val="11"/>
      <color theme="1"/>
      <name val="Segoe UI"/>
      <family val="2"/>
    </font>
  </fonts>
  <fills count="12">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DCD"/>
        <bgColor indexed="64"/>
      </patternFill>
    </fill>
    <fill>
      <patternFill patternType="solid">
        <fgColor theme="7" tint="0.59999389629810485"/>
        <bgColor indexed="64"/>
      </patternFill>
    </fill>
    <fill>
      <patternFill patternType="solid">
        <fgColor rgb="FFFF9999"/>
        <bgColor indexed="64"/>
      </patternFill>
    </fill>
    <fill>
      <patternFill patternType="solid">
        <fgColor theme="8" tint="0.59999389629810485"/>
        <bgColor indexed="64"/>
      </patternFill>
    </fill>
  </fills>
  <borders count="7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426">
    <xf numFmtId="0" fontId="0" fillId="0" borderId="0" xfId="0"/>
    <xf numFmtId="0" fontId="1" fillId="0" borderId="0" xfId="0" applyFont="1"/>
    <xf numFmtId="0" fontId="1" fillId="0" borderId="1" xfId="0" applyFont="1" applyBorder="1"/>
    <xf numFmtId="0" fontId="0" fillId="0" borderId="3" xfId="0" applyBorder="1"/>
    <xf numFmtId="0" fontId="0" fillId="0" borderId="5" xfId="0" applyBorder="1"/>
    <xf numFmtId="0" fontId="0" fillId="0" borderId="7" xfId="0" applyBorder="1"/>
    <xf numFmtId="0" fontId="0" fillId="0" borderId="8" xfId="0" applyBorder="1"/>
    <xf numFmtId="0" fontId="1" fillId="0" borderId="10" xfId="0" applyFont="1" applyBorder="1"/>
    <xf numFmtId="0" fontId="1" fillId="0" borderId="11" xfId="0" applyFont="1" applyBorder="1"/>
    <xf numFmtId="0" fontId="1" fillId="0" borderId="9" xfId="0" applyFont="1" applyBorder="1"/>
    <xf numFmtId="0" fontId="0" fillId="0" borderId="6" xfId="0" applyBorder="1"/>
    <xf numFmtId="0" fontId="0" fillId="0" borderId="4" xfId="0" applyBorder="1"/>
    <xf numFmtId="0" fontId="0" fillId="0" borderId="15" xfId="0" applyBorder="1"/>
    <xf numFmtId="0" fontId="0" fillId="0" borderId="16" xfId="0" applyBorder="1"/>
    <xf numFmtId="0" fontId="1" fillId="0" borderId="12" xfId="0" applyFont="1" applyBorder="1"/>
    <xf numFmtId="0" fontId="0" fillId="0" borderId="14" xfId="0" applyBorder="1"/>
    <xf numFmtId="0" fontId="1" fillId="2" borderId="10" xfId="0" applyFont="1" applyFill="1" applyBorder="1"/>
    <xf numFmtId="0" fontId="1" fillId="2" borderId="11" xfId="0" applyFont="1" applyFill="1" applyBorder="1"/>
    <xf numFmtId="0" fontId="2" fillId="2" borderId="7" xfId="1" applyFill="1" applyBorder="1"/>
    <xf numFmtId="0" fontId="0" fillId="2" borderId="8" xfId="0" applyFill="1" applyBorder="1"/>
    <xf numFmtId="0" fontId="2" fillId="2" borderId="3" xfId="1" applyFill="1" applyBorder="1"/>
    <xf numFmtId="0" fontId="0" fillId="2" borderId="5" xfId="0" applyFill="1" applyBorder="1"/>
    <xf numFmtId="0" fontId="0" fillId="2" borderId="3" xfId="0" applyFill="1" applyBorder="1"/>
    <xf numFmtId="0" fontId="1" fillId="3" borderId="9" xfId="0" applyFont="1" applyFill="1" applyBorder="1"/>
    <xf numFmtId="0" fontId="1" fillId="3" borderId="10" xfId="0" applyFont="1" applyFill="1" applyBorder="1"/>
    <xf numFmtId="0" fontId="0" fillId="3" borderId="6" xfId="0" applyFill="1" applyBorder="1"/>
    <xf numFmtId="0" fontId="0" fillId="3" borderId="7" xfId="0" applyFill="1" applyBorder="1"/>
    <xf numFmtId="0" fontId="0" fillId="3" borderId="4" xfId="0" applyFill="1" applyBorder="1"/>
    <xf numFmtId="0" fontId="0" fillId="3" borderId="3" xfId="0" applyFill="1" applyBorder="1"/>
    <xf numFmtId="0" fontId="1" fillId="2" borderId="9" xfId="0" applyFont="1" applyFill="1" applyBorder="1"/>
    <xf numFmtId="0" fontId="0" fillId="2" borderId="6" xfId="0" applyFill="1" applyBorder="1"/>
    <xf numFmtId="0" fontId="0" fillId="2" borderId="4" xfId="0" applyFill="1" applyBorder="1"/>
    <xf numFmtId="0" fontId="1" fillId="5" borderId="2" xfId="0" applyFont="1" applyFill="1" applyBorder="1"/>
    <xf numFmtId="0" fontId="0" fillId="5" borderId="18" xfId="0" applyFill="1" applyBorder="1"/>
    <xf numFmtId="0" fontId="1" fillId="4" borderId="19" xfId="0" applyFont="1" applyFill="1" applyBorder="1"/>
    <xf numFmtId="0" fontId="0" fillId="4" borderId="20" xfId="0" applyFill="1" applyBorder="1"/>
    <xf numFmtId="0" fontId="0" fillId="5" borderId="3" xfId="0" applyFill="1" applyBorder="1"/>
    <xf numFmtId="0" fontId="0" fillId="0" borderId="25" xfId="0" applyBorder="1"/>
    <xf numFmtId="0" fontId="0" fillId="0" borderId="17" xfId="0" applyBorder="1"/>
    <xf numFmtId="0" fontId="0" fillId="0" borderId="18" xfId="0" applyBorder="1"/>
    <xf numFmtId="0" fontId="1" fillId="2" borderId="27" xfId="0" applyFont="1" applyFill="1" applyBorder="1" applyAlignment="1">
      <alignment wrapText="1"/>
    </xf>
    <xf numFmtId="0" fontId="1" fillId="0" borderId="2" xfId="0" applyFont="1" applyBorder="1" applyAlignment="1">
      <alignment wrapText="1"/>
    </xf>
    <xf numFmtId="0" fontId="1" fillId="7" borderId="9" xfId="0" applyFont="1" applyFill="1" applyBorder="1" applyAlignment="1">
      <alignment wrapText="1"/>
    </xf>
    <xf numFmtId="0" fontId="1" fillId="7" borderId="10" xfId="0" applyFont="1" applyFill="1" applyBorder="1" applyAlignment="1">
      <alignment wrapText="1"/>
    </xf>
    <xf numFmtId="0" fontId="0" fillId="7" borderId="6" xfId="0" applyFill="1" applyBorder="1"/>
    <xf numFmtId="0" fontId="0" fillId="7" borderId="7" xfId="0" applyFill="1" applyBorder="1"/>
    <xf numFmtId="0" fontId="0" fillId="7" borderId="4" xfId="0" applyFill="1" applyBorder="1"/>
    <xf numFmtId="0" fontId="0" fillId="7" borderId="3" xfId="0" applyFill="1" applyBorder="1"/>
    <xf numFmtId="0" fontId="1" fillId="6" borderId="9" xfId="0" applyFont="1" applyFill="1" applyBorder="1" applyAlignment="1">
      <alignment wrapText="1"/>
    </xf>
    <xf numFmtId="0" fontId="0" fillId="6" borderId="4" xfId="0" applyFill="1" applyBorder="1"/>
    <xf numFmtId="0" fontId="1" fillId="4" borderId="9" xfId="0" applyFont="1" applyFill="1" applyBorder="1" applyAlignment="1">
      <alignment wrapText="1"/>
    </xf>
    <xf numFmtId="0" fontId="1" fillId="4" borderId="11" xfId="0" applyFont="1" applyFill="1" applyBorder="1" applyAlignment="1">
      <alignment wrapText="1"/>
    </xf>
    <xf numFmtId="0" fontId="0" fillId="4" borderId="4" xfId="0" applyFill="1" applyBorder="1"/>
    <xf numFmtId="0" fontId="0" fillId="4" borderId="5" xfId="0" applyFill="1" applyBorder="1"/>
    <xf numFmtId="0" fontId="0" fillId="2" borderId="29" xfId="0" applyFill="1" applyBorder="1"/>
    <xf numFmtId="0" fontId="1" fillId="7" borderId="12" xfId="0" applyFont="1" applyFill="1" applyBorder="1" applyAlignment="1">
      <alignment wrapText="1"/>
    </xf>
    <xf numFmtId="0" fontId="0" fillId="7" borderId="14" xfId="0" applyFill="1" applyBorder="1"/>
    <xf numFmtId="0" fontId="0" fillId="8" borderId="3" xfId="0" applyFill="1" applyBorder="1"/>
    <xf numFmtId="164" fontId="0" fillId="7" borderId="3" xfId="0" applyNumberFormat="1" applyFill="1" applyBorder="1"/>
    <xf numFmtId="164" fontId="1" fillId="7" borderId="10" xfId="0" applyNumberFormat="1" applyFont="1" applyFill="1" applyBorder="1" applyAlignment="1">
      <alignment wrapText="1"/>
    </xf>
    <xf numFmtId="0" fontId="1" fillId="8" borderId="10" xfId="0" applyFont="1" applyFill="1" applyBorder="1" applyAlignment="1">
      <alignment wrapText="1"/>
    </xf>
    <xf numFmtId="0" fontId="1" fillId="8" borderId="27" xfId="0" applyFont="1" applyFill="1" applyBorder="1" applyAlignment="1">
      <alignment wrapText="1"/>
    </xf>
    <xf numFmtId="0" fontId="0" fillId="8" borderId="21" xfId="0" applyFill="1" applyBorder="1"/>
    <xf numFmtId="0" fontId="0" fillId="2" borderId="31" xfId="0" applyFill="1" applyBorder="1"/>
    <xf numFmtId="0" fontId="0" fillId="2" borderId="33" xfId="0" applyFill="1" applyBorder="1"/>
    <xf numFmtId="0" fontId="0" fillId="7" borderId="21" xfId="0" applyFill="1" applyBorder="1"/>
    <xf numFmtId="0" fontId="0" fillId="9" borderId="7" xfId="0" applyFill="1" applyBorder="1"/>
    <xf numFmtId="0" fontId="0" fillId="9" borderId="3" xfId="0" applyFill="1" applyBorder="1"/>
    <xf numFmtId="0" fontId="0" fillId="9" borderId="14" xfId="0" applyFill="1" applyBorder="1"/>
    <xf numFmtId="0" fontId="1" fillId="9" borderId="10" xfId="0" applyFont="1" applyFill="1" applyBorder="1" applyAlignment="1">
      <alignment wrapText="1"/>
    </xf>
    <xf numFmtId="164" fontId="0" fillId="9" borderId="5" xfId="0" applyNumberFormat="1" applyFill="1" applyBorder="1"/>
    <xf numFmtId="164" fontId="1" fillId="9" borderId="11" xfId="0" applyNumberFormat="1" applyFont="1" applyFill="1" applyBorder="1" applyAlignment="1">
      <alignment wrapText="1"/>
    </xf>
    <xf numFmtId="0" fontId="1" fillId="10" borderId="10" xfId="0" applyFont="1" applyFill="1" applyBorder="1" applyAlignment="1">
      <alignment wrapText="1"/>
    </xf>
    <xf numFmtId="0" fontId="0" fillId="10" borderId="3" xfId="0" applyFill="1" applyBorder="1"/>
    <xf numFmtId="0" fontId="1" fillId="11" borderId="11" xfId="0" applyFont="1" applyFill="1" applyBorder="1" applyAlignment="1">
      <alignment wrapText="1"/>
    </xf>
    <xf numFmtId="0" fontId="0" fillId="11" borderId="5" xfId="0" applyFill="1" applyBorder="1"/>
    <xf numFmtId="17" fontId="0" fillId="3" borderId="7" xfId="0" applyNumberFormat="1" applyFill="1" applyBorder="1"/>
    <xf numFmtId="0" fontId="1" fillId="3" borderId="28" xfId="0" applyFont="1" applyFill="1" applyBorder="1"/>
    <xf numFmtId="0" fontId="0" fillId="3" borderId="30" xfId="0" applyFill="1" applyBorder="1"/>
    <xf numFmtId="0" fontId="0" fillId="3" borderId="31" xfId="0" applyFill="1" applyBorder="1"/>
    <xf numFmtId="16" fontId="0" fillId="3" borderId="3" xfId="0" applyNumberFormat="1" applyFill="1" applyBorder="1"/>
    <xf numFmtId="0" fontId="2" fillId="3" borderId="3" xfId="1" applyFill="1" applyBorder="1"/>
    <xf numFmtId="17" fontId="0" fillId="3" borderId="3" xfId="0" applyNumberFormat="1" applyFill="1" applyBorder="1"/>
    <xf numFmtId="0" fontId="2" fillId="0" borderId="0" xfId="1"/>
    <xf numFmtId="0" fontId="4" fillId="0" borderId="14" xfId="0" applyFont="1" applyBorder="1"/>
    <xf numFmtId="0" fontId="0" fillId="7" borderId="22" xfId="0" applyFill="1" applyBorder="1"/>
    <xf numFmtId="0" fontId="1" fillId="2" borderId="9" xfId="0" applyFont="1" applyFill="1" applyBorder="1" applyAlignment="1">
      <alignment wrapText="1"/>
    </xf>
    <xf numFmtId="0" fontId="0" fillId="9" borderId="13" xfId="0" applyFill="1" applyBorder="1"/>
    <xf numFmtId="0" fontId="1" fillId="4" borderId="32" xfId="0" applyFont="1" applyFill="1" applyBorder="1"/>
    <xf numFmtId="0" fontId="1" fillId="4" borderId="39" xfId="0" applyFont="1" applyFill="1" applyBorder="1"/>
    <xf numFmtId="0" fontId="1" fillId="3" borderId="37" xfId="0" applyFont="1" applyFill="1" applyBorder="1"/>
    <xf numFmtId="0" fontId="1" fillId="3" borderId="38" xfId="0" applyFont="1" applyFill="1" applyBorder="1"/>
    <xf numFmtId="49" fontId="1" fillId="3" borderId="38" xfId="0" applyNumberFormat="1" applyFont="1" applyFill="1" applyBorder="1"/>
    <xf numFmtId="0" fontId="1" fillId="3" borderId="42" xfId="0" applyFont="1" applyFill="1" applyBorder="1"/>
    <xf numFmtId="0" fontId="1" fillId="2" borderId="38" xfId="0" applyFont="1" applyFill="1" applyBorder="1"/>
    <xf numFmtId="0" fontId="0" fillId="4" borderId="46" xfId="0" applyFill="1" applyBorder="1"/>
    <xf numFmtId="0" fontId="0" fillId="4" borderId="47" xfId="0" applyFill="1" applyBorder="1"/>
    <xf numFmtId="0" fontId="0" fillId="3" borderId="48" xfId="0" applyFill="1" applyBorder="1"/>
    <xf numFmtId="0" fontId="2" fillId="2" borderId="48" xfId="1" applyFill="1" applyBorder="1"/>
    <xf numFmtId="0" fontId="0" fillId="4" borderId="50" xfId="0" applyFill="1" applyBorder="1"/>
    <xf numFmtId="0" fontId="0" fillId="4" borderId="51" xfId="0" applyFill="1" applyBorder="1"/>
    <xf numFmtId="0" fontId="0" fillId="3" borderId="52" xfId="0" applyFill="1" applyBorder="1"/>
    <xf numFmtId="0" fontId="2" fillId="2" borderId="52" xfId="1" applyFill="1" applyBorder="1"/>
    <xf numFmtId="0" fontId="0" fillId="4" borderId="21" xfId="0" applyFill="1" applyBorder="1"/>
    <xf numFmtId="0" fontId="0" fillId="4" borderId="18" xfId="0" applyFill="1" applyBorder="1"/>
    <xf numFmtId="0" fontId="0" fillId="3" borderId="21" xfId="0" applyFill="1" applyBorder="1"/>
    <xf numFmtId="49" fontId="0" fillId="3" borderId="3" xfId="0" applyNumberFormat="1" applyFill="1" applyBorder="1"/>
    <xf numFmtId="0" fontId="0" fillId="3" borderId="14" xfId="0" applyFill="1" applyBorder="1"/>
    <xf numFmtId="0" fontId="0" fillId="4" borderId="6" xfId="0" applyFill="1" applyBorder="1"/>
    <xf numFmtId="0" fontId="0" fillId="3" borderId="46" xfId="0" applyFill="1" applyBorder="1"/>
    <xf numFmtId="0" fontId="0" fillId="3" borderId="50" xfId="0" applyFill="1" applyBorder="1"/>
    <xf numFmtId="0" fontId="0" fillId="3" borderId="56" xfId="0" applyFill="1" applyBorder="1"/>
    <xf numFmtId="0" fontId="0" fillId="3" borderId="23" xfId="0" applyFill="1" applyBorder="1"/>
    <xf numFmtId="0" fontId="2" fillId="2" borderId="23" xfId="1" applyFill="1" applyBorder="1"/>
    <xf numFmtId="0" fontId="0" fillId="4" borderId="56" xfId="0" applyFill="1" applyBorder="1"/>
    <xf numFmtId="0" fontId="0" fillId="4" borderId="24" xfId="0" applyFill="1" applyBorder="1"/>
    <xf numFmtId="0" fontId="0" fillId="4" borderId="54" xfId="0" applyFill="1" applyBorder="1"/>
    <xf numFmtId="0" fontId="0" fillId="4" borderId="55" xfId="0" applyFill="1" applyBorder="1"/>
    <xf numFmtId="0" fontId="0" fillId="4" borderId="8" xfId="0" applyFill="1" applyBorder="1"/>
    <xf numFmtId="0" fontId="0" fillId="4" borderId="57" xfId="0" applyFill="1" applyBorder="1"/>
    <xf numFmtId="0" fontId="1" fillId="2" borderId="43" xfId="0" applyFont="1" applyFill="1" applyBorder="1"/>
    <xf numFmtId="0" fontId="0" fillId="2" borderId="49" xfId="0" applyFill="1" applyBorder="1"/>
    <xf numFmtId="0" fontId="0" fillId="2" borderId="53" xfId="0" applyFill="1" applyBorder="1"/>
    <xf numFmtId="0" fontId="0" fillId="2" borderId="15" xfId="0" applyFill="1" applyBorder="1"/>
    <xf numFmtId="0" fontId="0" fillId="2" borderId="26" xfId="0" applyFill="1" applyBorder="1"/>
    <xf numFmtId="0" fontId="0" fillId="2" borderId="16" xfId="0" applyFill="1" applyBorder="1"/>
    <xf numFmtId="0" fontId="0" fillId="0" borderId="50" xfId="0" applyBorder="1"/>
    <xf numFmtId="0" fontId="0" fillId="0" borderId="58" xfId="0" applyBorder="1"/>
    <xf numFmtId="0" fontId="0" fillId="2" borderId="59" xfId="0" applyFill="1" applyBorder="1"/>
    <xf numFmtId="0" fontId="0" fillId="0" borderId="53" xfId="0" applyBorder="1"/>
    <xf numFmtId="0" fontId="0" fillId="7" borderId="50" xfId="0" applyFill="1" applyBorder="1"/>
    <xf numFmtId="0" fontId="0" fillId="9" borderId="52" xfId="0" applyFill="1" applyBorder="1"/>
    <xf numFmtId="0" fontId="0" fillId="2" borderId="50" xfId="0" applyFill="1" applyBorder="1"/>
    <xf numFmtId="0" fontId="0" fillId="2" borderId="46" xfId="0" applyFill="1" applyBorder="1"/>
    <xf numFmtId="0" fontId="0" fillId="0" borderId="61" xfId="0" applyBorder="1"/>
    <xf numFmtId="0" fontId="1" fillId="2" borderId="2" xfId="0" applyFont="1" applyFill="1" applyBorder="1" applyAlignment="1">
      <alignment wrapText="1"/>
    </xf>
    <xf numFmtId="49" fontId="1" fillId="4" borderId="9" xfId="0" applyNumberFormat="1" applyFont="1" applyFill="1" applyBorder="1" applyAlignment="1">
      <alignment wrapText="1"/>
    </xf>
    <xf numFmtId="49" fontId="1" fillId="5" borderId="10" xfId="0" applyNumberFormat="1" applyFont="1" applyFill="1" applyBorder="1" applyAlignment="1">
      <alignment wrapText="1"/>
    </xf>
    <xf numFmtId="49" fontId="0" fillId="4" borderId="4" xfId="0" applyNumberFormat="1" applyFill="1" applyBorder="1"/>
    <xf numFmtId="49" fontId="0" fillId="5" borderId="3" xfId="0" applyNumberFormat="1" applyFill="1" applyBorder="1"/>
    <xf numFmtId="49" fontId="0" fillId="9" borderId="7" xfId="0" applyNumberFormat="1" applyFill="1" applyBorder="1"/>
    <xf numFmtId="49" fontId="0" fillId="9" borderId="3" xfId="0" applyNumberFormat="1" applyFill="1" applyBorder="1"/>
    <xf numFmtId="0" fontId="1" fillId="2" borderId="32" xfId="0" applyFont="1" applyFill="1" applyBorder="1" applyAlignment="1">
      <alignment wrapText="1"/>
    </xf>
    <xf numFmtId="0" fontId="1" fillId="2" borderId="36" xfId="0" applyFont="1" applyFill="1" applyBorder="1" applyAlignment="1">
      <alignment wrapText="1"/>
    </xf>
    <xf numFmtId="0" fontId="1" fillId="7" borderId="32" xfId="0" applyFont="1" applyFill="1" applyBorder="1" applyAlignment="1">
      <alignment wrapText="1"/>
    </xf>
    <xf numFmtId="0" fontId="1" fillId="7" borderId="37" xfId="0" applyFont="1" applyFill="1" applyBorder="1" applyAlignment="1">
      <alignment wrapText="1"/>
    </xf>
    <xf numFmtId="0" fontId="1" fillId="9" borderId="38" xfId="0" applyFont="1" applyFill="1" applyBorder="1" applyAlignment="1">
      <alignment wrapText="1"/>
    </xf>
    <xf numFmtId="0" fontId="1" fillId="7" borderId="38" xfId="0" applyFont="1" applyFill="1" applyBorder="1" applyAlignment="1">
      <alignment wrapText="1"/>
    </xf>
    <xf numFmtId="164" fontId="1" fillId="9" borderId="38" xfId="0" applyNumberFormat="1" applyFont="1" applyFill="1" applyBorder="1" applyAlignment="1">
      <alignment wrapText="1"/>
    </xf>
    <xf numFmtId="164" fontId="1" fillId="7" borderId="38" xfId="0" applyNumberFormat="1" applyFont="1" applyFill="1" applyBorder="1" applyAlignment="1">
      <alignment wrapText="1"/>
    </xf>
    <xf numFmtId="164" fontId="1" fillId="9" borderId="42" xfId="0" applyNumberFormat="1" applyFont="1" applyFill="1" applyBorder="1" applyAlignment="1">
      <alignment wrapText="1"/>
    </xf>
    <xf numFmtId="0" fontId="1" fillId="0" borderId="43" xfId="0" applyFont="1" applyBorder="1" applyAlignment="1">
      <alignment wrapText="1"/>
    </xf>
    <xf numFmtId="0" fontId="1" fillId="0" borderId="39" xfId="0" applyFont="1" applyBorder="1" applyAlignment="1">
      <alignment wrapText="1"/>
    </xf>
    <xf numFmtId="0" fontId="0" fillId="0" borderId="46" xfId="0" applyBorder="1"/>
    <xf numFmtId="0" fontId="0" fillId="2" borderId="63" xfId="0" applyFill="1" applyBorder="1"/>
    <xf numFmtId="0" fontId="0" fillId="2" borderId="54" xfId="0" applyFill="1" applyBorder="1"/>
    <xf numFmtId="0" fontId="0" fillId="7" borderId="46" xfId="0" applyFill="1" applyBorder="1"/>
    <xf numFmtId="0" fontId="0" fillId="7" borderId="47" xfId="0" applyFill="1" applyBorder="1"/>
    <xf numFmtId="0" fontId="0" fillId="9" borderId="48" xfId="0" applyFill="1" applyBorder="1"/>
    <xf numFmtId="0" fontId="0" fillId="7" borderId="48" xfId="0" applyFill="1" applyBorder="1"/>
    <xf numFmtId="0" fontId="0" fillId="9" borderId="64" xfId="0" applyFill="1" applyBorder="1"/>
    <xf numFmtId="0" fontId="0" fillId="0" borderId="49" xfId="0" applyBorder="1"/>
    <xf numFmtId="0" fontId="0" fillId="0" borderId="34" xfId="0" applyBorder="1"/>
    <xf numFmtId="0" fontId="0" fillId="2" borderId="45" xfId="0" applyFill="1" applyBorder="1"/>
    <xf numFmtId="0" fontId="0" fillId="7" borderId="34" xfId="0" applyFill="1" applyBorder="1"/>
    <xf numFmtId="0" fontId="0" fillId="7" borderId="66" xfId="0" applyFill="1" applyBorder="1"/>
    <xf numFmtId="0" fontId="0" fillId="7" borderId="52" xfId="0" applyFill="1" applyBorder="1"/>
    <xf numFmtId="0" fontId="0" fillId="9" borderId="60" xfId="0" applyFill="1" applyBorder="1"/>
    <xf numFmtId="0" fontId="0" fillId="2" borderId="55" xfId="0" applyFill="1" applyBorder="1"/>
    <xf numFmtId="0" fontId="0" fillId="7" borderId="51" xfId="0" applyFill="1" applyBorder="1"/>
    <xf numFmtId="49" fontId="1" fillId="9" borderId="38" xfId="0" applyNumberFormat="1" applyFont="1" applyFill="1" applyBorder="1" applyAlignment="1">
      <alignment wrapText="1"/>
    </xf>
    <xf numFmtId="49" fontId="0" fillId="9" borderId="48" xfId="0" applyNumberFormat="1" applyFill="1" applyBorder="1"/>
    <xf numFmtId="49" fontId="0" fillId="9" borderId="52" xfId="0" applyNumberFormat="1" applyFill="1" applyBorder="1"/>
    <xf numFmtId="0" fontId="0" fillId="2" borderId="30" xfId="0" applyFill="1" applyBorder="1"/>
    <xf numFmtId="0" fontId="2" fillId="2" borderId="18" xfId="1" applyFill="1" applyBorder="1"/>
    <xf numFmtId="0" fontId="1" fillId="2" borderId="10" xfId="0" applyFont="1" applyFill="1" applyBorder="1" applyAlignment="1">
      <alignment wrapText="1"/>
    </xf>
    <xf numFmtId="0" fontId="0" fillId="2" borderId="68" xfId="0" applyFill="1" applyBorder="1"/>
    <xf numFmtId="49" fontId="1" fillId="2" borderId="62" xfId="0" applyNumberFormat="1" applyFont="1" applyFill="1" applyBorder="1" applyAlignment="1">
      <alignment wrapText="1"/>
    </xf>
    <xf numFmtId="49" fontId="1" fillId="2" borderId="32" xfId="0" applyNumberFormat="1" applyFont="1" applyFill="1" applyBorder="1" applyAlignment="1">
      <alignment wrapText="1"/>
    </xf>
    <xf numFmtId="49" fontId="1" fillId="7" borderId="38" xfId="0" applyNumberFormat="1" applyFont="1" applyFill="1" applyBorder="1" applyAlignment="1">
      <alignment wrapText="1"/>
    </xf>
    <xf numFmtId="49" fontId="1" fillId="9" borderId="37" xfId="0" applyNumberFormat="1" applyFont="1" applyFill="1" applyBorder="1" applyAlignment="1">
      <alignment wrapText="1"/>
    </xf>
    <xf numFmtId="49" fontId="1" fillId="7" borderId="37" xfId="0" applyNumberFormat="1" applyFont="1" applyFill="1" applyBorder="1" applyAlignment="1">
      <alignment wrapText="1"/>
    </xf>
    <xf numFmtId="49" fontId="1" fillId="0" borderId="39" xfId="0" applyNumberFormat="1" applyFont="1" applyBorder="1" applyAlignment="1">
      <alignment wrapText="1"/>
    </xf>
    <xf numFmtId="49" fontId="0" fillId="0" borderId="61" xfId="0" applyNumberFormat="1" applyBorder="1"/>
    <xf numFmtId="49" fontId="0" fillId="2" borderId="63" xfId="0" applyNumberFormat="1" applyFill="1" applyBorder="1"/>
    <xf numFmtId="49" fontId="0" fillId="2" borderId="46" xfId="0" applyNumberFormat="1" applyFill="1" applyBorder="1"/>
    <xf numFmtId="49" fontId="0" fillId="7" borderId="48" xfId="0" applyNumberFormat="1" applyFill="1" applyBorder="1"/>
    <xf numFmtId="49" fontId="0" fillId="9" borderId="47" xfId="0" applyNumberFormat="1" applyFill="1" applyBorder="1"/>
    <xf numFmtId="49" fontId="0" fillId="7" borderId="47" xfId="0" applyNumberFormat="1" applyFill="1" applyBorder="1"/>
    <xf numFmtId="49" fontId="0" fillId="0" borderId="18" xfId="0" applyNumberFormat="1" applyBorder="1"/>
    <xf numFmtId="49" fontId="0" fillId="2" borderId="33" xfId="0" applyNumberFormat="1" applyFill="1" applyBorder="1"/>
    <xf numFmtId="49" fontId="0" fillId="2" borderId="4" xfId="0" applyNumberFormat="1" applyFill="1" applyBorder="1"/>
    <xf numFmtId="49" fontId="0" fillId="7" borderId="3" xfId="0" applyNumberFormat="1" applyFill="1" applyBorder="1"/>
    <xf numFmtId="49" fontId="0" fillId="9" borderId="22" xfId="0" applyNumberFormat="1" applyFill="1" applyBorder="1"/>
    <xf numFmtId="49" fontId="0" fillId="7" borderId="7" xfId="0" applyNumberFormat="1" applyFill="1" applyBorder="1"/>
    <xf numFmtId="49" fontId="0" fillId="7" borderId="22" xfId="0" applyNumberFormat="1" applyFill="1" applyBorder="1"/>
    <xf numFmtId="49" fontId="0" fillId="0" borderId="17" xfId="0" applyNumberFormat="1" applyBorder="1"/>
    <xf numFmtId="49" fontId="0" fillId="0" borderId="58" xfId="0" applyNumberFormat="1" applyBorder="1"/>
    <xf numFmtId="49" fontId="0" fillId="2" borderId="65" xfId="0" applyNumberFormat="1" applyFill="1" applyBorder="1"/>
    <xf numFmtId="49" fontId="0" fillId="2" borderId="50" xfId="0" applyNumberFormat="1" applyFill="1" applyBorder="1"/>
    <xf numFmtId="49" fontId="0" fillId="7" borderId="52" xfId="0" applyNumberFormat="1" applyFill="1" applyBorder="1"/>
    <xf numFmtId="49" fontId="0" fillId="9" borderId="66" xfId="0" applyNumberFormat="1" applyFill="1" applyBorder="1"/>
    <xf numFmtId="49" fontId="0" fillId="7" borderId="67" xfId="0" applyNumberFormat="1" applyFill="1" applyBorder="1"/>
    <xf numFmtId="49" fontId="0" fillId="9" borderId="67" xfId="0" applyNumberFormat="1" applyFill="1" applyBorder="1"/>
    <xf numFmtId="49" fontId="0" fillId="7" borderId="66" xfId="0" applyNumberFormat="1" applyFill="1" applyBorder="1"/>
    <xf numFmtId="49" fontId="0" fillId="0" borderId="35" xfId="0" applyNumberFormat="1" applyBorder="1"/>
    <xf numFmtId="49" fontId="0" fillId="7" borderId="21" xfId="0" applyNumberFormat="1" applyFill="1" applyBorder="1"/>
    <xf numFmtId="165" fontId="1" fillId="9" borderId="37" xfId="0" applyNumberFormat="1" applyFont="1" applyFill="1" applyBorder="1" applyAlignment="1">
      <alignment wrapText="1"/>
    </xf>
    <xf numFmtId="165" fontId="0" fillId="9" borderId="47" xfId="0" applyNumberFormat="1" applyFill="1" applyBorder="1"/>
    <xf numFmtId="165" fontId="0" fillId="9" borderId="22" xfId="0" applyNumberFormat="1" applyFill="1" applyBorder="1"/>
    <xf numFmtId="165" fontId="0" fillId="9" borderId="66" xfId="0" applyNumberFormat="1" applyFill="1" applyBorder="1"/>
    <xf numFmtId="165" fontId="0" fillId="9" borderId="21" xfId="0" applyNumberFormat="1" applyFill="1" applyBorder="1"/>
    <xf numFmtId="165" fontId="1" fillId="7" borderId="38" xfId="0" applyNumberFormat="1" applyFont="1" applyFill="1" applyBorder="1" applyAlignment="1">
      <alignment wrapText="1"/>
    </xf>
    <xf numFmtId="165" fontId="0" fillId="7" borderId="48" xfId="0" applyNumberFormat="1" applyFill="1" applyBorder="1"/>
    <xf numFmtId="165" fontId="0" fillId="7" borderId="3" xfId="0" applyNumberFormat="1" applyFill="1" applyBorder="1"/>
    <xf numFmtId="165" fontId="0" fillId="7" borderId="52" xfId="0" applyNumberFormat="1" applyFill="1" applyBorder="1"/>
    <xf numFmtId="165" fontId="0" fillId="7" borderId="7" xfId="0" applyNumberFormat="1" applyFill="1" applyBorder="1"/>
    <xf numFmtId="49" fontId="0" fillId="2" borderId="68" xfId="0" applyNumberFormat="1" applyFill="1" applyBorder="1"/>
    <xf numFmtId="49" fontId="0" fillId="7" borderId="51" xfId="0" applyNumberFormat="1" applyFill="1" applyBorder="1"/>
    <xf numFmtId="165" fontId="0" fillId="9" borderId="51" xfId="0" applyNumberFormat="1" applyFill="1" applyBorder="1"/>
    <xf numFmtId="0" fontId="1" fillId="5" borderId="10" xfId="0" applyFont="1" applyFill="1" applyBorder="1" applyAlignment="1">
      <alignment wrapText="1"/>
    </xf>
    <xf numFmtId="0" fontId="0" fillId="0" borderId="55" xfId="0" applyBorder="1"/>
    <xf numFmtId="0" fontId="0" fillId="4" borderId="17" xfId="0" applyFill="1" applyBorder="1"/>
    <xf numFmtId="0" fontId="0" fillId="3" borderId="22" xfId="0" applyFill="1" applyBorder="1"/>
    <xf numFmtId="49" fontId="0" fillId="3" borderId="7" xfId="0" applyNumberFormat="1" applyFill="1" applyBorder="1"/>
    <xf numFmtId="0" fontId="0" fillId="3" borderId="13" xfId="0" applyFill="1" applyBorder="1"/>
    <xf numFmtId="0" fontId="0" fillId="4" borderId="9" xfId="0" applyFill="1" applyBorder="1"/>
    <xf numFmtId="0" fontId="0" fillId="4" borderId="11" xfId="0" applyFill="1" applyBorder="1"/>
    <xf numFmtId="0" fontId="0" fillId="4" borderId="27" xfId="0" applyFill="1" applyBorder="1"/>
    <xf numFmtId="0" fontId="0" fillId="3" borderId="9" xfId="0" applyFill="1" applyBorder="1"/>
    <xf numFmtId="0" fontId="0" fillId="3" borderId="10" xfId="0" applyFill="1" applyBorder="1"/>
    <xf numFmtId="0" fontId="2" fillId="2" borderId="10" xfId="1" applyFill="1" applyBorder="1"/>
    <xf numFmtId="0" fontId="0" fillId="2" borderId="1" xfId="0" applyFill="1" applyBorder="1"/>
    <xf numFmtId="0" fontId="1" fillId="0" borderId="0" xfId="0" applyFont="1" applyAlignment="1">
      <alignment wrapText="1"/>
    </xf>
    <xf numFmtId="0" fontId="5" fillId="0" borderId="0" xfId="0" applyFont="1"/>
    <xf numFmtId="0" fontId="0" fillId="0" borderId="0" xfId="0" applyAlignment="1">
      <alignment wrapText="1"/>
    </xf>
    <xf numFmtId="0" fontId="1" fillId="0" borderId="50" xfId="0" applyFont="1" applyBorder="1"/>
    <xf numFmtId="0" fontId="1" fillId="0" borderId="55" xfId="0" applyFont="1" applyBorder="1"/>
    <xf numFmtId="0" fontId="0" fillId="2" borderId="17" xfId="0" applyFill="1" applyBorder="1"/>
    <xf numFmtId="0" fontId="0" fillId="2" borderId="18" xfId="0" applyFill="1" applyBorder="1"/>
    <xf numFmtId="0" fontId="1" fillId="2" borderId="40" xfId="0" applyFont="1" applyFill="1" applyBorder="1" applyAlignment="1">
      <alignment wrapText="1"/>
    </xf>
    <xf numFmtId="0" fontId="0" fillId="0" borderId="4" xfId="0" applyBorder="1" applyAlignment="1">
      <alignment wrapText="1"/>
    </xf>
    <xf numFmtId="0" fontId="5" fillId="0" borderId="9" xfId="0" applyFont="1" applyBorder="1"/>
    <xf numFmtId="0" fontId="6" fillId="0" borderId="46" xfId="0" applyFont="1" applyBorder="1"/>
    <xf numFmtId="0" fontId="0" fillId="0" borderId="54" xfId="0" applyBorder="1"/>
    <xf numFmtId="0" fontId="0" fillId="0" borderId="50" xfId="0" applyBorder="1" applyAlignment="1">
      <alignment wrapText="1"/>
    </xf>
    <xf numFmtId="0" fontId="0" fillId="0" borderId="45" xfId="0" applyBorder="1"/>
    <xf numFmtId="0" fontId="3" fillId="0" borderId="0" xfId="0" applyFont="1"/>
    <xf numFmtId="0" fontId="1" fillId="0" borderId="9" xfId="0" applyFont="1" applyBorder="1" applyAlignment="1">
      <alignment wrapText="1"/>
    </xf>
    <xf numFmtId="0" fontId="1" fillId="0" borderId="2" xfId="0" applyFont="1" applyBorder="1"/>
    <xf numFmtId="0" fontId="7" fillId="0" borderId="0" xfId="0" applyFont="1"/>
    <xf numFmtId="0" fontId="0" fillId="0" borderId="21" xfId="0" applyBorder="1"/>
    <xf numFmtId="0" fontId="0" fillId="0" borderId="22" xfId="0" applyBorder="1"/>
    <xf numFmtId="0" fontId="1" fillId="0" borderId="52" xfId="0" applyFont="1" applyBorder="1"/>
    <xf numFmtId="0" fontId="1" fillId="0" borderId="50" xfId="0" applyFont="1" applyBorder="1" applyAlignment="1">
      <alignment wrapText="1"/>
    </xf>
    <xf numFmtId="0" fontId="1" fillId="0" borderId="52" xfId="0" applyFont="1" applyBorder="1" applyAlignment="1">
      <alignment wrapText="1"/>
    </xf>
    <xf numFmtId="0" fontId="1" fillId="0" borderId="55" xfId="0" applyFont="1" applyBorder="1" applyAlignment="1">
      <alignment wrapText="1"/>
    </xf>
    <xf numFmtId="0" fontId="1" fillId="0" borderId="51" xfId="0" applyFont="1" applyBorder="1" applyAlignment="1">
      <alignment wrapText="1"/>
    </xf>
    <xf numFmtId="0" fontId="4" fillId="9" borderId="3" xfId="0" applyFont="1" applyFill="1" applyBorder="1"/>
    <xf numFmtId="0" fontId="4" fillId="7" borderId="3" xfId="0" applyFont="1" applyFill="1" applyBorder="1"/>
    <xf numFmtId="0" fontId="4" fillId="9" borderId="14" xfId="0" applyFont="1" applyFill="1" applyBorder="1"/>
    <xf numFmtId="0" fontId="4" fillId="0" borderId="18" xfId="0" applyFont="1" applyBorder="1"/>
    <xf numFmtId="0" fontId="6" fillId="0" borderId="4" xfId="0" applyFont="1" applyBorder="1"/>
    <xf numFmtId="0" fontId="0" fillId="4" borderId="34" xfId="0" applyFill="1" applyBorder="1"/>
    <xf numFmtId="0" fontId="0" fillId="4" borderId="35" xfId="0" applyFill="1" applyBorder="1"/>
    <xf numFmtId="0" fontId="0" fillId="3" borderId="66" xfId="0" applyFill="1" applyBorder="1"/>
    <xf numFmtId="0" fontId="0" fillId="3" borderId="67" xfId="0" applyFill="1" applyBorder="1"/>
    <xf numFmtId="49" fontId="0" fillId="3" borderId="67" xfId="0" applyNumberFormat="1" applyFill="1" applyBorder="1"/>
    <xf numFmtId="0" fontId="0" fillId="3" borderId="70" xfId="0" applyFill="1" applyBorder="1"/>
    <xf numFmtId="0" fontId="0" fillId="2" borderId="44" xfId="0" applyFill="1" applyBorder="1"/>
    <xf numFmtId="0" fontId="0" fillId="4" borderId="58" xfId="0" applyFill="1" applyBorder="1"/>
    <xf numFmtId="0" fontId="0" fillId="3" borderId="51" xfId="0" applyFill="1" applyBorder="1"/>
    <xf numFmtId="49" fontId="0" fillId="3" borderId="52" xfId="0" applyNumberFormat="1" applyFill="1" applyBorder="1"/>
    <xf numFmtId="0" fontId="0" fillId="3" borderId="60" xfId="0" applyFill="1" applyBorder="1"/>
    <xf numFmtId="0" fontId="1" fillId="4" borderId="4" xfId="0" applyFont="1" applyFill="1" applyBorder="1"/>
    <xf numFmtId="0" fontId="8" fillId="0" borderId="10" xfId="0" applyFont="1" applyBorder="1"/>
    <xf numFmtId="0" fontId="9" fillId="0" borderId="3" xfId="0" applyFont="1" applyBorder="1"/>
    <xf numFmtId="0" fontId="0" fillId="4" borderId="2" xfId="0" applyFill="1" applyBorder="1"/>
    <xf numFmtId="0" fontId="0" fillId="3" borderId="27" xfId="0" applyFill="1" applyBorder="1"/>
    <xf numFmtId="49" fontId="0" fillId="3" borderId="10" xfId="0" applyNumberFormat="1" applyFill="1" applyBorder="1"/>
    <xf numFmtId="0" fontId="0" fillId="3" borderId="12" xfId="0" applyFill="1" applyBorder="1"/>
    <xf numFmtId="0" fontId="0" fillId="4" borderId="61" xfId="0" applyFill="1" applyBorder="1"/>
    <xf numFmtId="0" fontId="0" fillId="3" borderId="47" xfId="0" applyFill="1" applyBorder="1"/>
    <xf numFmtId="49" fontId="0" fillId="3" borderId="48" xfId="0" applyNumberFormat="1" applyFill="1" applyBorder="1"/>
    <xf numFmtId="0" fontId="0" fillId="3" borderId="64" xfId="0" applyFill="1" applyBorder="1"/>
    <xf numFmtId="0" fontId="2" fillId="2" borderId="31" xfId="1" applyFill="1" applyBorder="1"/>
    <xf numFmtId="0" fontId="10" fillId="0" borderId="0" xfId="0" applyFont="1" applyAlignment="1">
      <alignment vertical="center"/>
    </xf>
    <xf numFmtId="0" fontId="2" fillId="2" borderId="31" xfId="1" applyNumberFormat="1" applyFill="1" applyBorder="1"/>
    <xf numFmtId="0" fontId="1" fillId="2" borderId="71" xfId="0" applyFont="1" applyFill="1" applyBorder="1" applyAlignment="1">
      <alignment wrapText="1"/>
    </xf>
    <xf numFmtId="49" fontId="1" fillId="0" borderId="0" xfId="0" applyNumberFormat="1" applyFont="1" applyAlignment="1">
      <alignment wrapText="1"/>
    </xf>
    <xf numFmtId="49" fontId="0" fillId="0" borderId="0" xfId="0" applyNumberFormat="1"/>
    <xf numFmtId="164" fontId="0" fillId="0" borderId="0" xfId="0" applyNumberFormat="1"/>
    <xf numFmtId="49" fontId="0" fillId="0" borderId="0" xfId="0" applyNumberFormat="1" applyAlignment="1">
      <alignment wrapText="1"/>
    </xf>
    <xf numFmtId="165" fontId="0" fillId="0" borderId="0" xfId="0" applyNumberFormat="1"/>
    <xf numFmtId="0" fontId="4" fillId="0" borderId="0" xfId="0" applyFont="1"/>
    <xf numFmtId="0" fontId="0" fillId="0" borderId="69" xfId="0" applyBorder="1"/>
    <xf numFmtId="0" fontId="0" fillId="9" borderId="47" xfId="0" applyFill="1" applyBorder="1"/>
    <xf numFmtId="0" fontId="0" fillId="9" borderId="21" xfId="0" applyFill="1" applyBorder="1"/>
    <xf numFmtId="0" fontId="0" fillId="2" borderId="65" xfId="0" applyFill="1" applyBorder="1"/>
    <xf numFmtId="0" fontId="0" fillId="9" borderId="51" xfId="0" applyFill="1" applyBorder="1"/>
    <xf numFmtId="0" fontId="0" fillId="9" borderId="67" xfId="0" applyFill="1" applyBorder="1"/>
    <xf numFmtId="0" fontId="0" fillId="7" borderId="67" xfId="0" applyFill="1" applyBorder="1"/>
    <xf numFmtId="49" fontId="0" fillId="9" borderId="21" xfId="0" applyNumberFormat="1" applyFill="1" applyBorder="1"/>
    <xf numFmtId="0" fontId="0" fillId="2" borderId="41" xfId="0" applyFill="1" applyBorder="1"/>
    <xf numFmtId="0" fontId="0" fillId="2" borderId="34" xfId="0" applyFill="1" applyBorder="1"/>
    <xf numFmtId="0" fontId="0" fillId="9" borderId="70" xfId="0" applyFill="1" applyBorder="1"/>
    <xf numFmtId="0" fontId="0" fillId="0" borderId="44" xfId="0" applyBorder="1"/>
    <xf numFmtId="0" fontId="0" fillId="0" borderId="35" xfId="0" applyBorder="1"/>
    <xf numFmtId="0" fontId="1" fillId="2" borderId="71" xfId="0" applyFont="1" applyFill="1" applyBorder="1"/>
    <xf numFmtId="0" fontId="1" fillId="7" borderId="9" xfId="0" applyFont="1" applyFill="1" applyBorder="1"/>
    <xf numFmtId="0" fontId="1" fillId="7" borderId="27" xfId="0" applyFont="1" applyFill="1" applyBorder="1"/>
    <xf numFmtId="0" fontId="1" fillId="9" borderId="27" xfId="0" applyFont="1" applyFill="1" applyBorder="1"/>
    <xf numFmtId="0" fontId="1" fillId="7" borderId="10" xfId="0" applyFont="1" applyFill="1" applyBorder="1"/>
    <xf numFmtId="0" fontId="1" fillId="9" borderId="10" xfId="0" applyFont="1" applyFill="1" applyBorder="1"/>
    <xf numFmtId="164" fontId="1" fillId="9" borderId="10" xfId="0" applyNumberFormat="1" applyFont="1" applyFill="1" applyBorder="1"/>
    <xf numFmtId="164" fontId="1" fillId="7" borderId="10" xfId="0" applyNumberFormat="1" applyFont="1" applyFill="1" applyBorder="1"/>
    <xf numFmtId="0" fontId="0" fillId="0" borderId="46" xfId="0" applyBorder="1" applyAlignment="1">
      <alignment wrapText="1"/>
    </xf>
    <xf numFmtId="49" fontId="0" fillId="9" borderId="51" xfId="0" applyNumberFormat="1" applyFill="1" applyBorder="1"/>
    <xf numFmtId="0" fontId="0" fillId="9" borderId="22" xfId="0" applyFill="1" applyBorder="1"/>
    <xf numFmtId="0" fontId="1" fillId="0" borderId="4" xfId="0" applyFont="1" applyBorder="1"/>
    <xf numFmtId="0" fontId="1" fillId="0" borderId="5" xfId="0" applyFont="1" applyBorder="1"/>
    <xf numFmtId="0" fontId="1" fillId="2" borderId="31" xfId="0" applyFont="1" applyFill="1" applyBorder="1"/>
    <xf numFmtId="0" fontId="1" fillId="2" borderId="4" xfId="0" applyFont="1" applyFill="1" applyBorder="1"/>
    <xf numFmtId="0" fontId="1" fillId="2" borderId="5" xfId="0" applyFont="1" applyFill="1" applyBorder="1"/>
    <xf numFmtId="0" fontId="1" fillId="7" borderId="4" xfId="0" applyFont="1" applyFill="1" applyBorder="1"/>
    <xf numFmtId="0" fontId="1" fillId="7" borderId="21" xfId="0" applyFont="1" applyFill="1" applyBorder="1"/>
    <xf numFmtId="0" fontId="1" fillId="9" borderId="3" xfId="0" applyFont="1" applyFill="1" applyBorder="1"/>
    <xf numFmtId="0" fontId="1" fillId="7" borderId="3" xfId="0" applyFont="1" applyFill="1" applyBorder="1"/>
    <xf numFmtId="0" fontId="1" fillId="9" borderId="14" xfId="0" applyFont="1" applyFill="1" applyBorder="1"/>
    <xf numFmtId="0" fontId="1" fillId="0" borderId="16" xfId="0" applyFont="1" applyBorder="1"/>
    <xf numFmtId="0" fontId="1" fillId="0" borderId="18" xfId="0" applyFont="1" applyBorder="1"/>
    <xf numFmtId="0" fontId="1" fillId="0" borderId="46" xfId="0" applyFont="1" applyBorder="1"/>
    <xf numFmtId="0" fontId="1" fillId="0" borderId="54" xfId="0" applyFont="1" applyBorder="1"/>
    <xf numFmtId="0" fontId="1" fillId="2" borderId="63" xfId="0" applyFont="1" applyFill="1" applyBorder="1"/>
    <xf numFmtId="0" fontId="1" fillId="2" borderId="46" xfId="0" applyFont="1" applyFill="1" applyBorder="1"/>
    <xf numFmtId="0" fontId="1" fillId="2" borderId="54" xfId="0" applyFont="1" applyFill="1" applyBorder="1"/>
    <xf numFmtId="0" fontId="1" fillId="7" borderId="46" xfId="0" applyFont="1" applyFill="1" applyBorder="1"/>
    <xf numFmtId="0" fontId="1" fillId="7" borderId="47" xfId="0" applyFont="1" applyFill="1" applyBorder="1"/>
    <xf numFmtId="0" fontId="1" fillId="9" borderId="48" xfId="0" applyFont="1" applyFill="1" applyBorder="1"/>
    <xf numFmtId="0" fontId="1" fillId="7" borderId="48" xfId="0" applyFont="1" applyFill="1" applyBorder="1"/>
    <xf numFmtId="165" fontId="1" fillId="7" borderId="48" xfId="0" applyNumberFormat="1" applyFont="1" applyFill="1" applyBorder="1"/>
    <xf numFmtId="0" fontId="1" fillId="9" borderId="64" xfId="0" applyFont="1" applyFill="1" applyBorder="1"/>
    <xf numFmtId="0" fontId="1" fillId="0" borderId="49" xfId="0" applyFont="1" applyBorder="1"/>
    <xf numFmtId="0" fontId="1" fillId="0" borderId="17" xfId="0" applyFont="1" applyBorder="1"/>
    <xf numFmtId="165" fontId="1" fillId="7" borderId="3" xfId="0" applyNumberFormat="1" applyFont="1" applyFill="1" applyBorder="1"/>
    <xf numFmtId="0" fontId="1" fillId="0" borderId="61" xfId="0" applyFont="1" applyBorder="1"/>
    <xf numFmtId="0" fontId="1" fillId="0" borderId="6" xfId="0" applyFont="1" applyBorder="1"/>
    <xf numFmtId="0" fontId="1" fillId="0" borderId="8" xfId="0" applyFont="1" applyBorder="1"/>
    <xf numFmtId="0" fontId="1" fillId="2" borderId="30" xfId="0" applyFont="1" applyFill="1" applyBorder="1"/>
    <xf numFmtId="0" fontId="1" fillId="2" borderId="6" xfId="0" applyFont="1" applyFill="1" applyBorder="1"/>
    <xf numFmtId="0" fontId="1" fillId="2" borderId="8" xfId="0" applyFont="1" applyFill="1" applyBorder="1"/>
    <xf numFmtId="0" fontId="1" fillId="7" borderId="6" xfId="0" applyFont="1" applyFill="1" applyBorder="1"/>
    <xf numFmtId="0" fontId="1" fillId="7" borderId="22" xfId="0" applyFont="1" applyFill="1" applyBorder="1"/>
    <xf numFmtId="0" fontId="1" fillId="9" borderId="7" xfId="0" applyFont="1" applyFill="1" applyBorder="1"/>
    <xf numFmtId="0" fontId="1" fillId="7" borderId="7" xfId="0" applyFont="1" applyFill="1" applyBorder="1"/>
    <xf numFmtId="0" fontId="1" fillId="9" borderId="13" xfId="0" applyFont="1" applyFill="1" applyBorder="1"/>
    <xf numFmtId="0" fontId="1" fillId="0" borderId="15" xfId="0" applyFont="1" applyBorder="1"/>
    <xf numFmtId="0" fontId="5" fillId="0" borderId="46" xfId="0" applyFont="1" applyBorder="1"/>
    <xf numFmtId="0" fontId="1" fillId="0" borderId="4" xfId="0" applyFont="1" applyBorder="1" applyAlignment="1">
      <alignment wrapText="1"/>
    </xf>
    <xf numFmtId="0" fontId="4" fillId="7" borderId="52" xfId="0" applyFont="1" applyFill="1" applyBorder="1"/>
    <xf numFmtId="0" fontId="4" fillId="9" borderId="52" xfId="0" applyFont="1" applyFill="1" applyBorder="1"/>
    <xf numFmtId="0" fontId="4" fillId="9" borderId="60" xfId="0" applyFont="1" applyFill="1" applyBorder="1"/>
    <xf numFmtId="0" fontId="4" fillId="0" borderId="58" xfId="0" applyFont="1" applyBorder="1"/>
    <xf numFmtId="0" fontId="1" fillId="4" borderId="43" xfId="0" applyFont="1" applyFill="1" applyBorder="1"/>
    <xf numFmtId="0" fontId="0" fillId="4" borderId="49" xfId="0" applyFill="1" applyBorder="1"/>
    <xf numFmtId="0" fontId="0" fillId="4" borderId="53" xfId="0" applyFill="1" applyBorder="1"/>
    <xf numFmtId="0" fontId="0" fillId="4" borderId="15" xfId="0" applyFill="1" applyBorder="1"/>
    <xf numFmtId="0" fontId="0" fillId="4" borderId="16" xfId="0" applyFill="1" applyBorder="1"/>
    <xf numFmtId="0" fontId="0" fillId="4" borderId="44" xfId="0" applyFill="1" applyBorder="1"/>
    <xf numFmtId="0" fontId="0" fillId="4" borderId="1" xfId="0" applyFill="1" applyBorder="1"/>
    <xf numFmtId="0" fontId="0" fillId="4" borderId="25" xfId="0" applyFill="1" applyBorder="1"/>
    <xf numFmtId="0" fontId="0" fillId="3" borderId="24" xfId="0" applyFill="1" applyBorder="1"/>
    <xf numFmtId="0" fontId="0" fillId="3" borderId="72" xfId="0" applyFill="1" applyBorder="1"/>
    <xf numFmtId="49" fontId="0" fillId="3" borderId="23" xfId="0" applyNumberFormat="1" applyFill="1" applyBorder="1"/>
    <xf numFmtId="0" fontId="0" fillId="0" borderId="56" xfId="0" applyBorder="1"/>
    <xf numFmtId="0" fontId="0" fillId="0" borderId="57" xfId="0" applyBorder="1"/>
    <xf numFmtId="0" fontId="0" fillId="2" borderId="56" xfId="0" applyFill="1" applyBorder="1"/>
    <xf numFmtId="0" fontId="0" fillId="7" borderId="56" xfId="0" applyFill="1" applyBorder="1"/>
    <xf numFmtId="0" fontId="0" fillId="7" borderId="24" xfId="0" applyFill="1" applyBorder="1"/>
    <xf numFmtId="0" fontId="0" fillId="7" borderId="23" xfId="0" applyFill="1" applyBorder="1"/>
    <xf numFmtId="0" fontId="0" fillId="9" borderId="23" xfId="0" applyFill="1" applyBorder="1"/>
    <xf numFmtId="0" fontId="0" fillId="2" borderId="0" xfId="0" applyFill="1"/>
    <xf numFmtId="0" fontId="0" fillId="2" borderId="57" xfId="0" applyFill="1" applyBorder="1"/>
    <xf numFmtId="0" fontId="0" fillId="9" borderId="72" xfId="0" applyFill="1" applyBorder="1"/>
    <xf numFmtId="0" fontId="0" fillId="0" borderId="26" xfId="0" applyBorder="1"/>
    <xf numFmtId="0" fontId="0" fillId="7" borderId="73" xfId="0" applyFill="1" applyBorder="1"/>
    <xf numFmtId="0" fontId="0" fillId="9" borderId="74" xfId="0" applyFill="1" applyBorder="1"/>
    <xf numFmtId="0" fontId="0" fillId="7" borderId="74" xfId="0" applyFill="1" applyBorder="1"/>
    <xf numFmtId="164" fontId="0" fillId="7" borderId="74" xfId="0" applyNumberFormat="1" applyFill="1" applyBorder="1"/>
    <xf numFmtId="164" fontId="0" fillId="9" borderId="75" xfId="0" applyNumberFormat="1" applyFill="1" applyBorder="1"/>
    <xf numFmtId="0" fontId="0" fillId="4" borderId="73" xfId="0" applyFill="1" applyBorder="1"/>
    <xf numFmtId="0" fontId="0" fillId="5" borderId="74" xfId="0" applyFill="1" applyBorder="1"/>
    <xf numFmtId="0" fontId="0" fillId="8" borderId="76" xfId="0" applyFill="1" applyBorder="1"/>
    <xf numFmtId="0" fontId="0" fillId="10" borderId="74" xfId="0" applyFill="1" applyBorder="1"/>
    <xf numFmtId="0" fontId="0" fillId="8" borderId="74" xfId="0" applyFill="1" applyBorder="1"/>
    <xf numFmtId="0" fontId="0" fillId="0" borderId="77" xfId="0" applyBorder="1"/>
    <xf numFmtId="3" fontId="0" fillId="7" borderId="46" xfId="0" applyNumberFormat="1" applyFill="1" applyBorder="1"/>
    <xf numFmtId="3" fontId="0" fillId="7" borderId="4" xfId="0" applyNumberFormat="1" applyFill="1" applyBorder="1"/>
    <xf numFmtId="0" fontId="9" fillId="9" borderId="7" xfId="0" applyFont="1" applyFill="1" applyBorder="1"/>
    <xf numFmtId="0" fontId="8" fillId="9" borderId="7" xfId="0" applyFont="1" applyFill="1" applyBorder="1"/>
    <xf numFmtId="0" fontId="0" fillId="2" borderId="7" xfId="0" applyFill="1" applyBorder="1"/>
    <xf numFmtId="0" fontId="0" fillId="4" borderId="75" xfId="0" applyFill="1" applyBorder="1"/>
    <xf numFmtId="0" fontId="0" fillId="4" borderId="78" xfId="0" applyFill="1" applyBorder="1"/>
    <xf numFmtId="0" fontId="0" fillId="3" borderId="76" xfId="0" applyFill="1" applyBorder="1"/>
    <xf numFmtId="0" fontId="0" fillId="3" borderId="74" xfId="0" applyFill="1" applyBorder="1"/>
    <xf numFmtId="0" fontId="0" fillId="2" borderId="78" xfId="0" applyFill="1" applyBorder="1"/>
    <xf numFmtId="0" fontId="0" fillId="0" borderId="6" xfId="0" applyBorder="1" applyAlignment="1">
      <alignment wrapText="1"/>
    </xf>
    <xf numFmtId="0" fontId="0" fillId="2" borderId="58" xfId="0" applyFill="1" applyBorder="1"/>
    <xf numFmtId="0" fontId="0" fillId="0" borderId="52" xfId="0" applyBorder="1"/>
    <xf numFmtId="0" fontId="1" fillId="0" borderId="47" xfId="0" applyFont="1" applyBorder="1" applyAlignment="1">
      <alignment horizontal="center" wrapText="1"/>
    </xf>
    <xf numFmtId="0" fontId="1" fillId="0" borderId="48" xfId="0" applyFont="1" applyBorder="1" applyAlignment="1">
      <alignment horizontal="center" wrapText="1"/>
    </xf>
    <xf numFmtId="0" fontId="1" fillId="0" borderId="54" xfId="0" applyFont="1" applyBorder="1" applyAlignment="1">
      <alignment horizontal="center" wrapText="1"/>
    </xf>
    <xf numFmtId="0" fontId="1" fillId="2" borderId="40" xfId="0" applyFont="1" applyFill="1" applyBorder="1" applyAlignment="1">
      <alignment horizontal="center" wrapText="1"/>
    </xf>
    <xf numFmtId="0" fontId="1" fillId="2" borderId="41" xfId="0" applyFont="1" applyFill="1" applyBorder="1" applyAlignment="1">
      <alignment horizontal="center" wrapText="1"/>
    </xf>
    <xf numFmtId="0" fontId="1" fillId="0" borderId="46" xfId="0" applyFont="1" applyBorder="1" applyAlignment="1">
      <alignment horizontal="center" wrapText="1"/>
    </xf>
    <xf numFmtId="0" fontId="1" fillId="0" borderId="46" xfId="0" applyFont="1" applyBorder="1" applyAlignment="1">
      <alignment horizontal="center"/>
    </xf>
    <xf numFmtId="0" fontId="1" fillId="0" borderId="48" xfId="0" applyFont="1" applyBorder="1" applyAlignment="1">
      <alignment horizontal="center"/>
    </xf>
    <xf numFmtId="0" fontId="1" fillId="0" borderId="54" xfId="0" applyFont="1" applyBorder="1" applyAlignment="1">
      <alignment horizontal="center"/>
    </xf>
    <xf numFmtId="0" fontId="1" fillId="0" borderId="49" xfId="0" applyFont="1" applyBorder="1" applyAlignment="1">
      <alignment horizontal="center" wrapText="1"/>
    </xf>
    <xf numFmtId="0" fontId="1" fillId="0" borderId="53" xfId="0" applyFont="1" applyBorder="1" applyAlignment="1">
      <alignment horizontal="center" wrapText="1"/>
    </xf>
    <xf numFmtId="0" fontId="1" fillId="2" borderId="39" xfId="0" applyFont="1" applyFill="1" applyBorder="1" applyAlignment="1">
      <alignment horizontal="center" wrapText="1"/>
    </xf>
    <xf numFmtId="0" fontId="1" fillId="2" borderId="35" xfId="0" applyFont="1" applyFill="1" applyBorder="1" applyAlignment="1">
      <alignment horizontal="center" wrapText="1"/>
    </xf>
    <xf numFmtId="0" fontId="1" fillId="2" borderId="62" xfId="0" applyFont="1" applyFill="1" applyBorder="1" applyAlignment="1">
      <alignment horizontal="center" wrapText="1"/>
    </xf>
    <xf numFmtId="0" fontId="1" fillId="2" borderId="69" xfId="0" applyFont="1" applyFill="1" applyBorder="1" applyAlignment="1">
      <alignment horizontal="center" wrapText="1"/>
    </xf>
    <xf numFmtId="0" fontId="1" fillId="0" borderId="61" xfId="0" applyFont="1" applyBorder="1" applyAlignment="1">
      <alignment horizontal="center" wrapText="1"/>
    </xf>
    <xf numFmtId="0" fontId="1" fillId="0" borderId="58" xfId="0" applyFont="1" applyBorder="1" applyAlignment="1">
      <alignment horizontal="center" wrapText="1"/>
    </xf>
  </cellXfs>
  <cellStyles count="2">
    <cellStyle name="Hyperlink" xfId="1" builtinId="8"/>
    <cellStyle name="Normal" xfId="0" builtinId="0"/>
  </cellStyles>
  <dxfs count="185">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5700"/>
      </font>
      <fill>
        <patternFill>
          <bgColor rgb="FFFFEB9C"/>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b/>
        <i/>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2" tint="-9.9948118533890809E-2"/>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b/>
        <i/>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ill>
        <patternFill>
          <bgColor theme="2" tint="-9.9948118533890809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9" tint="0.79998168889431442"/>
        </patternFill>
      </fill>
    </dxf>
    <dxf>
      <fill>
        <patternFill>
          <bgColor theme="9"/>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9C0006"/>
      </font>
      <fill>
        <patternFill>
          <bgColor rgb="FFFFC7CE"/>
        </patternFill>
      </fill>
    </dxf>
    <dxf>
      <font>
        <color rgb="FF006100"/>
      </font>
      <fill>
        <patternFill>
          <bgColor rgb="FFC6EFCE"/>
        </patternFill>
      </fill>
    </dxf>
    <dxf>
      <font>
        <color rgb="FF9C0006"/>
      </font>
    </dxf>
    <dxf>
      <font>
        <color rgb="FF9C0006"/>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9999"/>
      <color rgb="FFFF6600"/>
      <color rgb="FFFFFF66"/>
      <color rgb="FF6699FF"/>
      <color rgb="FFFFCDCD"/>
      <color rgb="FF00CC66"/>
      <color rgb="FF0099FF"/>
      <color rgb="FF9933FF"/>
      <color rgb="FFCC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9</xdr:col>
      <xdr:colOff>257175</xdr:colOff>
      <xdr:row>2</xdr:row>
      <xdr:rowOff>98212</xdr:rowOff>
    </xdr:from>
    <xdr:to>
      <xdr:col>18</xdr:col>
      <xdr:colOff>183347</xdr:colOff>
      <xdr:row>14</xdr:row>
      <xdr:rowOff>151606</xdr:rowOff>
    </xdr:to>
    <xdr:pic>
      <xdr:nvPicPr>
        <xdr:cNvPr id="2" name="Picture 1">
          <a:extLst>
            <a:ext uri="{FF2B5EF4-FFF2-40B4-BE49-F238E27FC236}">
              <a16:creationId xmlns:a16="http://schemas.microsoft.com/office/drawing/2014/main" id="{AC17A726-8EB0-AC70-E290-3DF18D089E50}"/>
            </a:ext>
          </a:extLst>
        </xdr:cNvPr>
        <xdr:cNvPicPr>
          <a:picLocks noChangeAspect="1"/>
        </xdr:cNvPicPr>
      </xdr:nvPicPr>
      <xdr:blipFill>
        <a:blip xmlns:r="http://schemas.openxmlformats.org/officeDocument/2006/relationships" r:embed="rId1"/>
        <a:stretch>
          <a:fillRect/>
        </a:stretch>
      </xdr:blipFill>
      <xdr:spPr>
        <a:xfrm>
          <a:off x="14792325" y="498262"/>
          <a:ext cx="5412572" cy="2777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293668</xdr:colOff>
      <xdr:row>2</xdr:row>
      <xdr:rowOff>219075</xdr:rowOff>
    </xdr:from>
    <xdr:to>
      <xdr:col>27</xdr:col>
      <xdr:colOff>164155</xdr:colOff>
      <xdr:row>17</xdr:row>
      <xdr:rowOff>81620</xdr:rowOff>
    </xdr:to>
    <xdr:pic>
      <xdr:nvPicPr>
        <xdr:cNvPr id="2" name="Picture 1">
          <a:extLst>
            <a:ext uri="{FF2B5EF4-FFF2-40B4-BE49-F238E27FC236}">
              <a16:creationId xmlns:a16="http://schemas.microsoft.com/office/drawing/2014/main" id="{0E91F9BF-395E-65A6-AB66-D2D6A2374454}"/>
            </a:ext>
          </a:extLst>
        </xdr:cNvPr>
        <xdr:cNvPicPr>
          <a:picLocks noChangeAspect="1"/>
        </xdr:cNvPicPr>
      </xdr:nvPicPr>
      <xdr:blipFill>
        <a:blip xmlns:r="http://schemas.openxmlformats.org/officeDocument/2006/relationships" r:embed="rId1"/>
        <a:stretch>
          <a:fillRect/>
        </a:stretch>
      </xdr:blipFill>
      <xdr:spPr>
        <a:xfrm>
          <a:off x="22801243" y="609600"/>
          <a:ext cx="5966486" cy="35827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293668</xdr:colOff>
      <xdr:row>2</xdr:row>
      <xdr:rowOff>219075</xdr:rowOff>
    </xdr:from>
    <xdr:to>
      <xdr:col>25</xdr:col>
      <xdr:colOff>164153</xdr:colOff>
      <xdr:row>21</xdr:row>
      <xdr:rowOff>148295</xdr:rowOff>
    </xdr:to>
    <xdr:pic>
      <xdr:nvPicPr>
        <xdr:cNvPr id="2" name="Picture 1">
          <a:extLst>
            <a:ext uri="{FF2B5EF4-FFF2-40B4-BE49-F238E27FC236}">
              <a16:creationId xmlns:a16="http://schemas.microsoft.com/office/drawing/2014/main" id="{3E716F31-74D2-4264-A0B6-9035929E0BD4}"/>
            </a:ext>
          </a:extLst>
        </xdr:cNvPr>
        <xdr:cNvPicPr>
          <a:picLocks noChangeAspect="1"/>
        </xdr:cNvPicPr>
      </xdr:nvPicPr>
      <xdr:blipFill>
        <a:blip xmlns:r="http://schemas.openxmlformats.org/officeDocument/2006/relationships" r:embed="rId1"/>
        <a:stretch>
          <a:fillRect/>
        </a:stretch>
      </xdr:blipFill>
      <xdr:spPr>
        <a:xfrm>
          <a:off x="25668268" y="628650"/>
          <a:ext cx="5966486" cy="35772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292973</xdr:colOff>
      <xdr:row>2</xdr:row>
      <xdr:rowOff>145675</xdr:rowOff>
    </xdr:from>
    <xdr:to>
      <xdr:col>20</xdr:col>
      <xdr:colOff>117021</xdr:colOff>
      <xdr:row>19</xdr:row>
      <xdr:rowOff>148791</xdr:rowOff>
    </xdr:to>
    <xdr:pic>
      <xdr:nvPicPr>
        <xdr:cNvPr id="3" name="Picture 2">
          <a:extLst>
            <a:ext uri="{FF2B5EF4-FFF2-40B4-BE49-F238E27FC236}">
              <a16:creationId xmlns:a16="http://schemas.microsoft.com/office/drawing/2014/main" id="{70E963EA-279F-3EAB-BD00-D73591C495FC}"/>
            </a:ext>
          </a:extLst>
        </xdr:cNvPr>
        <xdr:cNvPicPr>
          <a:picLocks noChangeAspect="1"/>
        </xdr:cNvPicPr>
      </xdr:nvPicPr>
      <xdr:blipFill>
        <a:blip xmlns:r="http://schemas.openxmlformats.org/officeDocument/2006/relationships" r:embed="rId1"/>
        <a:stretch>
          <a:fillRect/>
        </a:stretch>
      </xdr:blipFill>
      <xdr:spPr>
        <a:xfrm>
          <a:off x="19925679" y="560293"/>
          <a:ext cx="5270107" cy="34993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275717</xdr:colOff>
      <xdr:row>2</xdr:row>
      <xdr:rowOff>235325</xdr:rowOff>
    </xdr:from>
    <xdr:to>
      <xdr:col>24</xdr:col>
      <xdr:colOff>486523</xdr:colOff>
      <xdr:row>22</xdr:row>
      <xdr:rowOff>180439</xdr:rowOff>
    </xdr:to>
    <xdr:pic>
      <xdr:nvPicPr>
        <xdr:cNvPr id="3" name="Picture 2">
          <a:extLst>
            <a:ext uri="{FF2B5EF4-FFF2-40B4-BE49-F238E27FC236}">
              <a16:creationId xmlns:a16="http://schemas.microsoft.com/office/drawing/2014/main" id="{7B57FED3-D022-348A-CD0E-04E4478B073C}"/>
            </a:ext>
          </a:extLst>
        </xdr:cNvPr>
        <xdr:cNvPicPr>
          <a:picLocks noChangeAspect="1"/>
        </xdr:cNvPicPr>
      </xdr:nvPicPr>
      <xdr:blipFill>
        <a:blip xmlns:r="http://schemas.openxmlformats.org/officeDocument/2006/relationships" r:embed="rId1"/>
        <a:stretch>
          <a:fillRect/>
        </a:stretch>
      </xdr:blipFill>
      <xdr:spPr>
        <a:xfrm>
          <a:off x="20816099" y="649943"/>
          <a:ext cx="6867100" cy="42033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257736</xdr:colOff>
      <xdr:row>2</xdr:row>
      <xdr:rowOff>144582</xdr:rowOff>
    </xdr:from>
    <xdr:to>
      <xdr:col>23</xdr:col>
      <xdr:colOff>354469</xdr:colOff>
      <xdr:row>20</xdr:row>
      <xdr:rowOff>186392</xdr:rowOff>
    </xdr:to>
    <xdr:pic>
      <xdr:nvPicPr>
        <xdr:cNvPr id="2" name="Picture 1">
          <a:extLst>
            <a:ext uri="{FF2B5EF4-FFF2-40B4-BE49-F238E27FC236}">
              <a16:creationId xmlns:a16="http://schemas.microsoft.com/office/drawing/2014/main" id="{441DC2CA-FAB9-1EE7-C935-C40ED01E7DAB}"/>
            </a:ext>
          </a:extLst>
        </xdr:cNvPr>
        <xdr:cNvPicPr>
          <a:picLocks noChangeAspect="1"/>
        </xdr:cNvPicPr>
      </xdr:nvPicPr>
      <xdr:blipFill>
        <a:blip xmlns:r="http://schemas.openxmlformats.org/officeDocument/2006/relationships" r:embed="rId1"/>
        <a:stretch>
          <a:fillRect/>
        </a:stretch>
      </xdr:blipFill>
      <xdr:spPr>
        <a:xfrm>
          <a:off x="20977412" y="559200"/>
          <a:ext cx="8568380" cy="39190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arrison, Sean" id="{8B5EE3D3-2372-46C5-AE44-AC45AA1D7C5D}" userId="S::S.Harrison4@exeter.ac.uk::a5b3edd0-acef-42c8-afcf-b111b3b5fbc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5-06-12T16:34:15.07" personId="{8B5EE3D3-2372-46C5-AE44-AC45AA1D7C5D}" id="{7B5993F0-7869-4348-84A0-6A8A56502895}">
    <text>For the purposes of this assessment, the interventions being compared are defined as:</text>
  </threadedComment>
  <threadedComment ref="E4" dT="2025-06-12T16:33:55.19" personId="{8B5EE3D3-2372-46C5-AE44-AC45AA1D7C5D}" id="{96D3511F-3255-4BF6-B68D-407377252A46}">
    <text>Specify which outcome is being assessed for risk of bias</text>
  </threadedComment>
  <threadedComment ref="F4" dT="2025-06-12T16:33:45.33" personId="{8B5EE3D3-2372-46C5-AE44-AC45AA1D7C5D}" id="{3C18D963-3A6D-4FFA-9C76-9E5BBB047899}">
    <text>Specify the numerical result being assessed. In case of multiple alternative analyses being presented, specify the numeric result (e.g. RR = 1.52 (95% CI 0.83 to 2.77) and/or a reference (e.g. to a table, figure or paragraph) that uniquely defines the result being assessed.</text>
  </threadedComment>
</ThreadedComments>
</file>

<file path=xl/threadedComments/threadedComment2.xml><?xml version="1.0" encoding="utf-8"?>
<ThreadedComments xmlns="http://schemas.microsoft.com/office/spreadsheetml/2018/threadedcomments" xmlns:x="http://schemas.openxmlformats.org/spreadsheetml/2006/main">
  <threadedComment ref="B3" dT="2025-06-12T12:32:06.14" personId="{8B5EE3D3-2372-46C5-AE44-AC45AA1D7C5D}" id="{C1E51230-0C90-4235-8E43-9FA2686C2927}">
    <text xml:space="preserve">Answer ‘Yes’ if a random component was used in the sequence generation process. Examples include computer-generated random numbers; reference to a random number table; coin tossing; shuffling cards or envelopes; throwing dice; or drawing lots. Minimization is generally implemented with a random element (at least when the scores are equal), so an allocation sequence that is generated using minimization should generally be considered to be random. 
Answer ‘No’ if no random element was used in generating the allocation sequence or the sequence is predictable. Examples include alternation; methods based on dates (of birth or admission); patient record numbers; allocation decisions made by clinicians or participants; allocation based on the availability of the intervention; or any other systematic or haphazard method. 
Answer ‘No information’ if the only information about randomization methods is a statement that the study is randomized. 
In some situations a judgement may be made to answer ‘Probably no’ or ‘Probably yes’. For example, , in the context of a large trial run by an experienced clinical trials unit, absence of specific information about generation of the randomization sequence, in a paper published in a journal with rigorously enforced word count limits, is likely to result in a response of ‘Probably yes’ rather than ‘No information’. Alternatively, if other (contemporary) trials by the same investigator team have clearly used non-random sequences, it might be reasonable to assume that the current study was done using similar methods. </text>
  </threadedComment>
  <threadedComment ref="D3" dT="2025-06-12T12:33:10.47" personId="{8B5EE3D3-2372-46C5-AE44-AC45AA1D7C5D}" id="{AF24B6D1-ED69-4B32-8728-5ACC604F38C1}">
    <text xml:space="preserve">Answer ‘Yes’ if the trial used any form of remote or centrally administered method to allocate interventions to participants, where the process of allocation is controlled by an external unit or organization, independent of the enrolment personnel (e.g. independent central pharmacy, telephone or internet-based randomization service providers). 
Answer ‘Yes’ if envelopes or drug containers were used appropriately. Envelopes should be opaque, sequentially numbered, sealed with a tamper-proof seal and opened only after the envelope has been irreversibly assigned to the participant. Drug containers should be sequentially numbered and of identical appearance, and dispensed or administered only after they have been irreversibly assigned to the participant. This level of detail is rarely provided in reports, and a judgement may be required to justify an answer of ‘Probably yes’ or ‘Probably no’. 
Answer ‘No’ if there is reason to suspect that the enrolling investigator or the participant had knowledge of the forthcoming allocation. </text>
  </threadedComment>
  <threadedComment ref="F3" dT="2025-06-12T12:34:24.32" personId="{8B5EE3D3-2372-46C5-AE44-AC45AA1D7C5D}" id="{A36DB8F7-E131-405F-B6F7-E0683B7BD3B2}">
    <text xml:space="preserve">Note that differences that are compatible with chance do not lead to a risk of bias. A small number of differences identified as ‘statistically significant’ at the conventional 0.05 threshold should usually be considered to be compatible with chance. 
Answer ‘No’ if no imbalances are apparent or if any observed imbalances are compatible with chance. 
Answer ‘Yes’ if there are imbalances that indicate problems with the randomization process, including: 
(1) substantial differences between intervention group sizes, compared with the intended allocation ratio; or 
(2) a substantial excess in statistically significant differences in baseline characteristics between intervention groups, beyond that expected by chance; or 
(3) imbalance in one or more key prognostic factors, or baseline measures of outcome variables, that is very unlikely to be due to chance and for which the between-group difference is big enough to result in bias in the intervention effect estimate. 
Also answer ‘Yes’ if there are other reasons to suspect that the randomization process was problematic: 
(4) excessive similarity in baseline characteristics that is not compatible with chance. 
Answer ‘No information’ when there is no useful baseline information available (e.g. abstracts, or studies that reported only baseline characteristics of participants in the final analysis). 
The answer to this question should not influence answers to questions 1.1 or 1.2. For example, if the trial has large baseline imbalances, but authors report adequate randomization methods, questions 1.1 and 1.2 should still be answered on the basis of the reported adequate methods, and any concerns about the imbalance should be raised in the answer to the question 1.3 and reflected in the domain-level risk-of-bias judgement. 
Trialists may undertake analyses that attempt to deal with flawed randomization by controlling for imbalances in prognostic factors at baseline. To remove the risk of bias caused by problems in the randomization process, it would be necessary to know, and measure, all the prognostic factors that were imbalanced at baseline. It is unlikely that all important prognostic factors are known and measured, so such analyses will at best reduce the risk of bias. If review authors wish to assess the risk of bias in a trial that controlled for baseline imbalances in order to mitigate failures of randomization, the study should be assessed using the ROBINS-I tool. </text>
  </threadedComment>
  <threadedComment ref="I3" dT="2025-06-12T13:28:34.52" personId="{8B5EE3D3-2372-46C5-AE44-AC45AA1D7C5D}" id="{FF76E7D5-283D-4672-A3A6-B8DC446113B9}">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3.xml><?xml version="1.0" encoding="utf-8"?>
<ThreadedComments xmlns="http://schemas.microsoft.com/office/spreadsheetml/2018/threadedcomments" xmlns:x="http://schemas.openxmlformats.org/spreadsheetml/2006/main">
  <threadedComment ref="B3" dT="2025-06-12T12:55:40.32" personId="{8B5EE3D3-2372-46C5-AE44-AC45AA1D7C5D}" id="{1F7A6559-BE04-4F5E-B6B1-AD5E55D8CC39}">
    <text xml:space="preserve">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ext>
  </threadedComment>
  <threadedComment ref="D3" dT="2025-06-12T12:56:21.55" personId="{8B5EE3D3-2372-46C5-AE44-AC45AA1D7C5D}" id="{E32439C5-883F-4885-9E3A-93C561CA71EB}">
    <text xml:space="preserve">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question ‘Yes’ or ‘Probably yes’. If randomized allocation was not concealed, then it is likely that carers and people delivering the interventions were aware of participants' assigned intervention during the trial. </text>
  </threadedComment>
  <threadedComment ref="F3" dT="2025-06-12T12:58:41.61" personId="{8B5EE3D3-2372-46C5-AE44-AC45AA1D7C5D}" id="{2C717833-5225-4330-8750-7FE54EB497A3}">
    <text xml:space="preserve">For the effect of assignment to intervention, this domain assesses problems that arise when changes from assigned intervention that are inconsistent with the trial protocol arose because of the trial context. We use the term trial context to refer to effects of recruitment and engagement activities on trial participants and when trial personnel (carers or people delivering the interventions) undermine the implementation of the trial protocol in ways that would not happen outside the trial. For example, the process of securing informed consent may lead participants subsequently assigned to the comparator group to feel unlucky and therefore seek the experimental intervention, or other interventions that improve their prognosis. 
Answer ‘Yes’ or ‘Probably yes’ only if there is evidence, or strong reason to believe, that the trial context led to failure to implement the protocol interventions or to implementation of interventions not allowed by the protocol. 
Answer ‘No’ or ‘Probably no’ if there were changes from assigned intervention that are inconsistent with the trial protocol, such as non-adherence to intervention, but these are consistent with what could occur outside the trial context. 
Answer ‘No’ or ‘Probably no’ for changes to intervention that are consistent with the trial protocol, for example cessation of a drug intervention because of acute toxicity or use of additional interventions whose aim is to treat consequences of one of the intended interventions. 
If blinding is compromised because participants report side effects or toxicities that are specific to one of the interventions, answer ‘Yes’ or ‘Probably yes’ only if there were changes from assigned intervention that are inconsistent with the trial protocol and arose because of the trial context. 
The answer ‘No information’ may be appropriate, because trialists do not always report whether deviations arose because of the trial context. </text>
  </threadedComment>
  <threadedComment ref="H3" dT="2025-06-12T12:59:11.78" personId="{8B5EE3D3-2372-46C5-AE44-AC45AA1D7C5D}" id="{BE365B5B-CE32-4E07-B9DC-1FDB9BB132BB}">
    <text xml:space="preserve">Changes from assigned intervention that are inconsistent with the trial protocol and arose because of the trial context will impact on the intervention effect estimate if they affect the outcome, but not otherwise. </text>
  </threadedComment>
  <threadedComment ref="J3" dT="2025-06-12T12:59:27.69" personId="{8B5EE3D3-2372-46C5-AE44-AC45AA1D7C5D}" id="{904298ED-62AF-4F1E-B49A-EA39600FD789}">
    <text xml:space="preserve">Changes from assigned intervention that are inconsistent with the trial protocol and arose because of the trial context are more likely to impact on the intervention effect estimate if they are not balanced between the intervention groups. </text>
  </threadedComment>
  <threadedComment ref="L3" dT="2025-06-12T12:59:45.61" personId="{8B5EE3D3-2372-46C5-AE44-AC45AA1D7C5D}" id="{90718CA2-162B-46B8-8B12-F5511C54E3DA}">
    <text xml:space="preserve">Both intention-to-treat (ITT) analyses and modified intention-to-treat (mITT) analyses excluding participants with missing outcome data should be considered appropriate. Both naïve ‘per-protocol’ analyses (excluding trial participants who did not receive their assigned intervention) and ‘as treated’ analyses (in which trial participants are grouped according to the intervention that they received, rather than according to their assigned intervention) should be considered inappropriate. Analyses excluding eligible trial participants post-randomization should also be considered inappropriate, but post-randomization exclusions of ineligible participants (when eligibility was not confirmed until after randomization, and could not have been influenced by intervention group assignment) can be considered appropriate. </text>
  </threadedComment>
  <threadedComment ref="N3" dT="2025-06-12T13:00:01.98" personId="{8B5EE3D3-2372-46C5-AE44-AC45AA1D7C5D}" id="{713EBC81-109A-42A5-B0D6-B55584751E4B}">
    <text xml:space="preserve">This question addresses whether the number of participants who were analysed in the wrong intervention group, or excluded from the analysis, was sufficient that there could have been a substantial impact on the result. It is not possible to specify a precise rule: there may be potential for substantial impact even if fewer than 5% of participants were analysed in the wrong group or excluded, if the outcome is rare or if exclusions are strongly related to prognostic factors. </text>
  </threadedComment>
  <threadedComment ref="Q3" dT="2025-06-12T14:12:52.60" personId="{8B5EE3D3-2372-46C5-AE44-AC45AA1D7C5D}" id="{7187E85B-3AE3-4033-81CB-3F7C9DE53998}">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4.xml><?xml version="1.0" encoding="utf-8"?>
<ThreadedComments xmlns="http://schemas.microsoft.com/office/spreadsheetml/2018/threadedcomments" xmlns:x="http://schemas.openxmlformats.org/spreadsheetml/2006/main">
  <threadedComment ref="B3" dT="2025-06-12T12:55:40.32" personId="{8B5EE3D3-2372-46C5-AE44-AC45AA1D7C5D}" id="{1419E2E5-884F-498C-BD32-C3F9AFBCE678}">
    <text xml:space="preserve">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ext>
  </threadedComment>
  <threadedComment ref="D3" dT="2025-06-12T12:56:21.55" personId="{8B5EE3D3-2372-46C5-AE44-AC45AA1D7C5D}" id="{5BA06999-962B-4E9D-B6B4-CE1EF19EE08E}">
    <text xml:space="preserve">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‘Yes’ or ‘Probably yes’. If randomized allocation was not concealed, then it is likely that carers and people delivering the interventions were aware of participants' assigned intervention during the trial. </text>
  </threadedComment>
  <threadedComment ref="F3" dT="2025-06-12T12:58:41.61" personId="{8B5EE3D3-2372-46C5-AE44-AC45AA1D7C5D}" id="{EFA71359-23D3-4BF2-A8BA-B99D5B31B733}">
    <text xml:space="preserve">This question is asked only if the preliminary considerations specify that the assessment will address imbalance of important non-protocol interventions between intervention groups. Important non-protocol interventions are the additional interventions or exposures that: (1) are inconsistent with the trial protocol; (2) trial participants might receive with or after starting their assigned intervention; and (3) are prognostic for the outcome. Risk of bias will be higher if there is imbalance in such interventions between the intervention groups. </text>
  </threadedComment>
  <threadedComment ref="H3" dT="2025-06-12T12:59:11.78" personId="{8B5EE3D3-2372-46C5-AE44-AC45AA1D7C5D}" id="{EC381ECE-0D27-4836-9A07-4D7013F187EC}">
    <text xml:space="preserve">This question is asked only if the preliminary considerations specify that the assessment will address failures in implementing the intervention that could have affected the outcome. Risk of bias will be higher if the intervention was not implemented as intended by, for example, the health care professionals delivering care. Answer ‘No’ or ‘Probably no’ if implementation of the intervention was successful for most participants. </text>
  </threadedComment>
  <threadedComment ref="J3" dT="2025-06-12T12:59:27.69" personId="{8B5EE3D3-2372-46C5-AE44-AC45AA1D7C5D}" id="{E1A6F11B-CE78-4200-B5E0-D096954CEBF7}">
    <text xml:space="preserve">This question is asked only if the preliminary considerations specify that the assessment will address non-adherence that could have affected participants’ outcomes. Non-adherence includes imperfect compliance with a sustained intervention, cessation of intervention, crossovers to the comparator intervention and switches to another active intervention. Consider available information on the proportion of study participants who continued with their assigned intervention throughout follow up, and answer ‘Yes’ or ‘Probably yes’ if the proportion who did not adhere is high enough to raise concerns. Answer ‘No’ for studies of interventions that are administered once, so that imperfect adherence is not possible, and all or most participants received the assigned intervention. </text>
  </threadedComment>
  <threadedComment ref="L3" dT="2025-06-12T12:59:45.61" personId="{8B5EE3D3-2372-46C5-AE44-AC45AA1D7C5D}" id="{5ABE1DCE-1871-4877-8EB7-CA0CFB5F52A3}">
    <text xml:space="preserve">Both ‘ naïve ‘per-protocol’ analyses (excluding trial participants who did not receive their allocated intervention) and ‘as treated’ analyses (comparing trial participants according to the intervention they actually received) will usually be inappropriate for estimating the effect of adhering to intervention (the ‘per-protocol’ effect). However, it is possible to use data from a randomized trial to derive an unbiased estimate of the effect of adhering to intervention. Examples of appropriate methods include: (1) instrumental variable analyses to estimate the effect of receiving the assigned intervention in trials in which a single intervention, administered only at baseline and with all-or-nothing adherence, is compared with standard care; and (2) inverse probability weighting to adjust for censoring of participants who cease adherence to their assigned intervention, in trials of sustained treatment strategies. These methods depend on strong assumptions, which should be appropriate and justified if the answer to this question is ‘Yes’ or ‘Probably yes’. It is possible that a paper reports an analysis based on such methods without reporting information on the deviations from intended intervention, but it would be hard to judge such an analysis to be appropriate in the absence of such information.
If an important non-protocol intervention was administered to all participants in one intervention group, adjustments cannot be made to overcome this. 
Some examples of analysis strategies that would not be appropriate to estimate the effect of adhering to intervention are (i) ‘Intention to treat (ITT) analysis’, (ii) ‘per protocol analysis’, (iii) ‘as-treated analysis’, (iv) ‘analysis by treatment received’. </text>
  </threadedComment>
  <threadedComment ref="O3" dT="2025-06-12T14:12:52.60" personId="{8B5EE3D3-2372-46C5-AE44-AC45AA1D7C5D}" id="{18C3BF6F-E557-4D58-B956-87D969DCF5EA}">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5.xml><?xml version="1.0" encoding="utf-8"?>
<ThreadedComments xmlns="http://schemas.microsoft.com/office/spreadsheetml/2018/threadedcomments" xmlns:x="http://schemas.openxmlformats.org/spreadsheetml/2006/main">
  <threadedComment ref="B3" dT="2025-06-12T15:44:35.21" personId="{8B5EE3D3-2372-46C5-AE44-AC45AA1D7C5D}" id="{3AE3125D-1DCA-4E1E-9ECE-6EFD7451C73E}">
    <text xml:space="preserve">The appropriate study population for an analysis of the intention to treat effect is all randomized participants. 
“Nearly all” should be interpreted as that the number of participants with missing outcome data is sufficiently small that their outcomes, whatever they were, could have made no important difference to the estimated effect of intervention. 
For continuous outcomes, availability of data from 95% of the participants will often be sufficient. For dichotomous outcomes, the proportion required is directly linked to the risk of the event. If the observed number of events is much greater than the number of participants with missing outcome data, the bias would necessarily be small. 
Only answer ‘No information’ if the trial report provides no information about the extent of missing outcome data. This situation will usually lead to a judgement that there is a high risk of bias due to missing outcome data.
Note that imputed data should be regarded as missing data, and not considered as ‘outcome data’ in the context of this question. </text>
  </threadedComment>
  <threadedComment ref="D3" dT="2025-06-12T15:44:43.41" personId="{8B5EE3D3-2372-46C5-AE44-AC45AA1D7C5D}" id="{8CE10E7B-BF2F-45D7-ACB7-C93D3206F916}">
    <text xml:space="preserve">Evidence that the result was not biased by missing outcome data may come from: (1) analysis methods that correct for bias; or (2) sensitivity analyses showing that results are little changed under a range of plausible assumptions about the relationship between missingness in the outcome and its true value. However, imputing the outcome variable, either through methods such as ‘last-observation-carried-forward’ or via multiple imputation based only on intervention group, should not be assumed to correct for bias due to missing outcome data. </text>
  </threadedComment>
  <threadedComment ref="F3" dT="2025-06-12T15:44:54.18" personId="{8B5EE3D3-2372-46C5-AE44-AC45AA1D7C5D}" id="{16D0AC72-6602-4322-9E94-602122871396}">
    <text xml:space="preserve">If loss to follow up, or withdrawal from the study, could be related to participants’ health status, then it is possible that missingness in the outcome was influenced by its true value. However, if all missing outcome data occurred for documented reasons that are unrelated to the outcome then the risk of bias due to missing outcome data will be low (for example, failure of a measuring device or interruptions to routine data collection). 
In time-to-event analyses, participants censored during trial follow-up, for example because they withdrew from the study, should be regarded as having missing outcome data, even though some of their follow up is included in the analysis. Note that such participants may be shown as included in analyses in CONSORT flow diagrams. </text>
  </threadedComment>
  <threadedComment ref="H3" dT="2025-06-12T15:45:34.37" personId="{8B5EE3D3-2372-46C5-AE44-AC45AA1D7C5D}" id="{7A3B387A-10A5-41BF-BED6-7DB34F3BC916}">
    <text xml:space="preserve">This question distinguishes between situations in which (i) missingness in the outcome could depend on its true value (assessed as ‘Some concerns’) from those in which (ii) it is likely that missingness in the outcome depended on its true value (assessed as ‘High risk of bias’). Five reasons for answering ‘Yes’ are: 
1. Differences between intervention groups in the proportions of missing outcome data. If there is a difference between the effects of the experimental and comparator interventions on the outcome, and the missingness in the outcome is influenced by its true value, then the proportions of missing outcome data are likely to differ between intervention groups. Such a difference suggests a risk of bias due to missing outcome data, because the trial result will be sensitive to missingness in the outcome being related to its true value. For time-to-event-data, the analogue is that rates of censoring (loss to follow-up) differ between the intervention groups. 
2. Reported reasons for missing outcome data provide evidence that missingness in the outcome depends on its true value; 
3. Reported reasons for missing outcome data differ between the intervention groups; 
4. The circumstances of the trial make it likely that missingness in the outcome depends on its true value. For example, in trials of interventions to treat schizophrenia it is widely understood that continuing symptoms make drop out more likely. 
5. In time-to-event analyses, participants’ follow up is censored when they stop or change their assigned intervention, for example because of drug toxicity or, in cancer trials, when participants switch to second-line chemotherapy. 
Answer ‘No’ if the analysis accounted for participant characteristics that are likely to explain the relationship between missingness in the outcome and its true value. </text>
  </threadedComment>
  <threadedComment ref="K3" dT="2025-06-12T14:12:52.60" personId="{8B5EE3D3-2372-46C5-AE44-AC45AA1D7C5D}" id="{47B75815-2FDE-4C70-B1D8-3DB272420743}">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6.xml><?xml version="1.0" encoding="utf-8"?>
<ThreadedComments xmlns="http://schemas.microsoft.com/office/spreadsheetml/2018/threadedcomments" xmlns:x="http://schemas.openxmlformats.org/spreadsheetml/2006/main">
  <threadedComment ref="B3" dT="2025-06-12T15:53:20.01" personId="{8B5EE3D3-2372-46C5-AE44-AC45AA1D7C5D}" id="{329DCFB0-5C54-40DC-AC5C-E4AB1B1EB9A0}">
    <text xml:space="preserve">This question aims to identify methods of outcome measurement (data collection) that are unsuitable for the outcome they are intended to evaluate. The question does not aim to assess whether the choice of outcome being evaluated was sensible (e.g. because it is a surrogate or proxy for the main outcome of interest). In most circumstances, for pre-specified outcomes, the answer to this question will be ‘No’ or ‘Probably no’. 
Answer ‘Yes’ or ‘Probably yes’ if the method of measuring the outcome is inappropriate, for example because:
(1) it is unlikely to be sensitive to plausible intervention effects (e.g. important ranges of outcome values fall outside levels that are detectable using the measurement method); or
(2) the measurement instrument has been demonstrated to have poor validity. </text>
  </threadedComment>
  <threadedComment ref="D3" dT="2025-06-12T15:53:28.14" personId="{8B5EE3D3-2372-46C5-AE44-AC45AA1D7C5D}" id="{5DA1FD15-BD28-42FB-8C6E-DBF5B3729162}">
    <text xml:space="preserve">Comparable methods of outcome measurement (data collection) involve the same measurement methods and thresholds, used at comparable time points. Differences between intervention groups may arise because of ‘diagnostic detection bias’ in the context of passive collection of outcome data, or if an intervention involves additional visits to a healthcare provider, leading to additional opportunities for outcome events to be identified. </text>
  </threadedComment>
  <threadedComment ref="F3" dT="2025-06-12T15:53:35.53" personId="{8B5EE3D3-2372-46C5-AE44-AC45AA1D7C5D}" id="{14F104CA-F389-4AEE-AED7-7E3AA3481ECB}">
    <text xml:space="preserve">Answer ‘No’ if outcome assessors were blinded to intervention status. For participant-reported outcomes, the outcome assessor is the study participant. </text>
  </threadedComment>
  <threadedComment ref="H3" dT="2025-06-12T15:53:41.58" personId="{8B5EE3D3-2372-46C5-AE44-AC45AA1D7C5D}" id="{1EB47841-D9D4-41F8-9290-B0DAB9515101}">
    <text xml:space="preserve">Knowledge of the assigned intervention could influence participant-reported outcomes (such as level of pain), observer-reported outcomes involving some judgement, and intervention provider decision outcomes. They are unlikely to influence observer-reported outcomes that do not involve judgement, for example all-cause mortality. </text>
  </threadedComment>
  <threadedComment ref="J3" dT="2025-06-12T15:53:49.45" personId="{8B5EE3D3-2372-46C5-AE44-AC45AA1D7C5D}" id="{2271020B-58C7-457E-89B6-17EACE5397AB}">
    <text xml:space="preserve">This question distinguishes between situations in which (i) knowledge of intervention status could have influenced outcome assessment but there is no reason to believe that it did (assessed as ‘Some concerns’) from those in which (ii) knowledge of intervention status was likely to influence outcome assessment (assessed as ‘High’). When there are strong levels of belief in either beneficial or harmful effects of the intervention, it is more likely that the outcome was influenced by knowledge of the intervention received. Examples may include patient-reported symptoms in trials of homeopathy, or assessments of recovery of function by a physiotherapist who delivered the intervention. </text>
  </threadedComment>
  <threadedComment ref="M3" dT="2025-06-12T14:12:52.60" personId="{8B5EE3D3-2372-46C5-AE44-AC45AA1D7C5D}" id="{A4A833D2-1F51-4072-81E0-115F43839508}">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7.xml><?xml version="1.0" encoding="utf-8"?>
<ThreadedComments xmlns="http://schemas.microsoft.com/office/spreadsheetml/2018/threadedcomments" xmlns:x="http://schemas.openxmlformats.org/spreadsheetml/2006/main">
  <threadedComment ref="B3" dT="2025-06-12T15:53:20.01" personId="{8B5EE3D3-2372-46C5-AE44-AC45AA1D7C5D}" id="{4159BD48-802C-4738-800A-3FC313CA7E2E}">
    <text xml:space="preserve">If the researchers’ pre-specified intentions are available in sufficient detail, then planned outcome measurements and analyses can be compared with those presented in the published report(s). To avoid the possibility of selection of the reported result, finalization of the analysis intentions must precede availability of unblinded outcome data to the trial investigators. 
Changes to analysis plans that were made before unblinded outcome data were available, or that were clearly unrelated to the results (e.g. due to a broken machine making data collection impossible) do not raise concerns about bias in selection of the reported result. </text>
  </threadedComment>
  <threadedComment ref="D3" dT="2025-06-12T15:53:28.14" personId="{8B5EE3D3-2372-46C5-AE44-AC45AA1D7C5D}" id="{2CE48519-29EA-4F1F-8AAC-701150A2D23D}">
    <text xml:space="preserve">A particular outcome domain (i.e. a true state or endpoint of interest) may be measured in multiple ways. For example, the domain pain may be measured using multiple scales (e.g. a visual analogue scale and the McGill Pain Questionnaire), each at multiple time points (e.g. 3, 6 and 12 weeks post-treatment). If multiple measurements were made, but only one or a subset is reported on the basis of the results (e.g. statistical significance), there is a high risk of bias in the fully reported result. Attention should be restricted to outcome measurements that are eligible for consideration by the RoB 2 tool user. For example, if only a result using a specific measurement scale is eligible for inclusion in a meta-analysis (e.g. Hamilton Depression Rating Scale), and this is reported by the trial, then there would not be an issue of selection even if this result was reported (on the basis of the results) in preference to the result from a different measurement scale (e.g. Beck Depression Inventory). 
Answer ‘Yes’ or ‘Probably yes’ if there is clear evidence (usually through examination of a trial protocol or statistical analysis plan) that a domain was measured in multiple eligible ways, but data for only one or a subset of measures is fully reported (without justification), and the fully reported result is likely to have been selected on the basis of the results. Selection on the basis of the results can arise from a desire for findings to be newsworthy, sufficiently noteworthy to merit publication, or to confirm a prior hypothesis. For example, trialists who have a preconception, or vested interest in showing, that an 
experimental intervention is beneficial may be inclined to report outcome measurements selectively that are favourable to the experimental intervention. 
Answer ‘No’ or ‘Probably no’ if: 
There is clear evidence (usually through examination of a trial protocol or statistical analysis plan) that all eligible reported results for the outcome domain correspond to all intended outcome measurements. 
or 
There is only one possible way in which the outcome domain can be measured (hence there is no opportunity to select from multiple measures). 
or 
Outcome measurements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domain could have been measured. </text>
  </threadedComment>
  <threadedComment ref="F3" dT="2025-06-12T15:53:28.14" personId="{8B5EE3D3-2372-46C5-AE44-AC45AA1D7C5D}" id="{551B726D-A80B-47AB-8998-C228DF25364C}">
    <text xml:space="preserve">A particular outcome measurement may be analysed in multiple ways. Examples include: unadjusted and adjusted models; final value vs change from baseline vs analysis of covariance; transformations of variables; different definitions of composite outcomes (e.g. ‘major adverse event’); conversion of continuously scaled outcome to categorical data with different cut-points; different sets of covariates for adjustment; and different strategies for dealing with missing data. Application of multiple methods generates multiple effect estimates for a specific outcome measurement. If multiple estimates are generated but only one or a subset is reported on the basis of the results (e.g. statistical significance), there is a high risk of bias in the fully reported result. Attention should be restricted to analyses that are eligible for consideration by the RoB 2 tool user. For example, if only the result from an analysis of post-intervention values is eligible for inclusion in a meta-analysis (e.g. at 12 weeks after randomization), and this is reported by the trial, then there would not be an issue of selection even if this result was reported (on the basis of the results) in preference to the result from an analysis of changes from baseline. 
Answer ‘Yes’ or ‘Probably yes’ if 
there is clear evidence (usually through examination of a trial protocol or statistical analysis plan) that a measurement was analysed in multiple eligible ways, but data for only one or a subset of analyses is fully reported (without justification), and the fully reported result is likely to have been selected on the basis of the results. Selection on the basis of the results arises from a desire for findings to be newsworthy, sufficiently noteworthy to merit publication, or to confirm a prior hypothesis. For example, trialists who have a preconception or vested interest in showing that an experimental intervention is beneficial may be inclined to selectively report analyses that are favourable to the experimental intervention. 
Answer ‘No’ or ‘Probably no’ if: 
There is clear evidence (usually through examination of a trial protocol or statistical analysis plan) that all eligible reported results for the outcome measurement correspond to all intended analyses. 
or 
There is only one possible way in which the outcome measurement can be analysed (hence there is no opportunity to select from multiple analyses). 
or 
Analyses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measurement could have been analysed. </text>
  </threadedComment>
  <threadedComment ref="I3" dT="2025-06-12T14:12:52.60" personId="{8B5EE3D3-2372-46C5-AE44-AC45AA1D7C5D}" id="{0AE88B45-B285-4577-A5E5-B7B56E60B0DE}">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rnt.org/pas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 Id="rId4" Type="http://schemas.microsoft.com/office/2017/10/relationships/threadedComment" Target="../threadedComments/threadedComment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 Id="rId4" Type="http://schemas.microsoft.com/office/2017/10/relationships/threadedComment" Target="../threadedComments/threadedComment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 Id="rId4" Type="http://schemas.microsoft.com/office/2017/10/relationships/threadedComment" Target="../threadedComments/threadedComment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 Id="rId4" Type="http://schemas.microsoft.com/office/2017/10/relationships/threadedComment" Target="../threadedComments/threadedComment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6.xml"/><Relationship Id="rId4" Type="http://schemas.microsoft.com/office/2017/10/relationships/threadedComment" Target="../threadedComments/threadedComment7.xm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1177/10598405231225976"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oi.org/10.1016/j.addbeh.2021.107027" TargetMode="External"/><Relationship Id="rId3" Type="http://schemas.openxmlformats.org/officeDocument/2006/relationships/hyperlink" Target="https://doi.org/10.1186/1471-2458-11-836" TargetMode="External"/><Relationship Id="rId7" Type="http://schemas.openxmlformats.org/officeDocument/2006/relationships/hyperlink" Target="https://doi.org/10.3390/ijerph15020205" TargetMode="External"/><Relationship Id="rId2" Type="http://schemas.openxmlformats.org/officeDocument/2006/relationships/hyperlink" Target="https://doi.org/10.1177/1090198120960395" TargetMode="External"/><Relationship Id="rId1" Type="http://schemas.openxmlformats.org/officeDocument/2006/relationships/hyperlink" Target="https://journals.sagepub.com/doi/10.1177/2055207619880676" TargetMode="External"/><Relationship Id="rId6" Type="http://schemas.openxmlformats.org/officeDocument/2006/relationships/hyperlink" Target="https://doi.org/10.1177/0033354919900887" TargetMode="External"/><Relationship Id="rId5" Type="http://schemas.openxmlformats.org/officeDocument/2006/relationships/hyperlink" Target="https://doi.org/10.1371/journal.pone.0206921" TargetMode="External"/><Relationship Id="rId10" Type="http://schemas.openxmlformats.org/officeDocument/2006/relationships/hyperlink" Target="https://doi.org/10.1089/acm.2019.0016" TargetMode="External"/><Relationship Id="rId4" Type="http://schemas.openxmlformats.org/officeDocument/2006/relationships/hyperlink" Target="https://doi.org/10.1089/acm.2017.0057" TargetMode="External"/><Relationship Id="rId9" Type="http://schemas.openxmlformats.org/officeDocument/2006/relationships/hyperlink" Target="https://doi.org/10.1016/j.ypmed.2021.106924"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clinicaltrials.gov/study/NCT04001972" TargetMode="External"/><Relationship Id="rId3" Type="http://schemas.openxmlformats.org/officeDocument/2006/relationships/hyperlink" Target="https://clinicaltrials.gov/study/NCT03553173?id=NCT03553173&amp;rank=1" TargetMode="External"/><Relationship Id="rId7" Type="http://schemas.openxmlformats.org/officeDocument/2006/relationships/hyperlink" Target="https://clinicaltrials.gov/study/NCT02200432" TargetMode="External"/><Relationship Id="rId12" Type="http://schemas.openxmlformats.org/officeDocument/2006/relationships/hyperlink" Target="https://drks.de/search/en/trial/DRKS00022328;jsessionid=C11D96FB389F1CF5F02AF63C2A56EAF9" TargetMode="External"/><Relationship Id="rId2" Type="http://schemas.openxmlformats.org/officeDocument/2006/relationships/hyperlink" Target="https://bmcmedinformdecismak.biomedcentral.com/articles/10.1186/s12911-019-0972-z" TargetMode="External"/><Relationship Id="rId1" Type="http://schemas.openxmlformats.org/officeDocument/2006/relationships/hyperlink" Target="https://clinicaltrials.gov/study/NCT03585231?id=NCT03585231&amp;rank=1" TargetMode="External"/><Relationship Id="rId6" Type="http://schemas.openxmlformats.org/officeDocument/2006/relationships/hyperlink" Target="https://osf.io/64gfm" TargetMode="External"/><Relationship Id="rId11" Type="http://schemas.openxmlformats.org/officeDocument/2006/relationships/hyperlink" Target="https://www.isrctn.com/ISRCTN85785540" TargetMode="External"/><Relationship Id="rId5" Type="http://schemas.openxmlformats.org/officeDocument/2006/relationships/hyperlink" Target="https://www.researchprotocols.org/2019/2/e12252/" TargetMode="External"/><Relationship Id="rId10" Type="http://schemas.openxmlformats.org/officeDocument/2006/relationships/hyperlink" Target="https://clinicaltrials.gov/study/NCT03108651" TargetMode="External"/><Relationship Id="rId4" Type="http://schemas.openxmlformats.org/officeDocument/2006/relationships/hyperlink" Target="https://clinicaltrials.gov/ct2/show/NCT03224520" TargetMode="External"/><Relationship Id="rId9" Type="http://schemas.openxmlformats.org/officeDocument/2006/relationships/hyperlink" Target="https://www.isrctn.com/ISRCTN59908406?q=59908406&amp;filters=&amp;sort=&amp;offset=1&amp;totalResults=1&amp;page=1&amp;pageSize=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9837F-428D-49BA-A2BB-65D64B65E531}">
  <sheetPr>
    <tabColor theme="9" tint="0.79998168889431442"/>
  </sheetPr>
  <dimension ref="A1:AG917"/>
  <sheetViews>
    <sheetView tabSelected="1" zoomScaleNormal="100" workbookViewId="0">
      <pane ySplit="1" topLeftCell="A2" activePane="bottomLeft" state="frozen"/>
      <selection pane="bottomLeft"/>
    </sheetView>
  </sheetViews>
  <sheetFormatPr defaultColWidth="8.85546875" defaultRowHeight="15" x14ac:dyDescent="0.25"/>
  <cols>
    <col min="1" max="1" width="8.42578125" style="27" customWidth="1"/>
    <col min="2" max="2" width="35.7109375" style="28" customWidth="1"/>
    <col min="3" max="3" width="5" style="28" bestFit="1" customWidth="1"/>
    <col min="4" max="4" width="8.85546875" style="28" customWidth="1"/>
    <col min="5" max="7" width="5" style="28" customWidth="1"/>
    <col min="8" max="8" width="10.7109375" style="28" customWidth="1"/>
    <col min="9" max="9" width="26.42578125" style="28" customWidth="1"/>
    <col min="10" max="10" width="18" style="11" bestFit="1" customWidth="1"/>
    <col min="11" max="11" width="8.42578125" style="22" bestFit="1" customWidth="1"/>
    <col min="12" max="12" width="18.42578125" style="21" bestFit="1" customWidth="1"/>
    <col min="13" max="13" width="30.85546875" style="31" customWidth="1"/>
    <col min="14" max="14" width="34.85546875" style="4" bestFit="1" customWidth="1"/>
    <col min="15" max="15" width="5.42578125" style="22" customWidth="1"/>
    <col min="16" max="16" width="11.85546875" style="11" customWidth="1"/>
    <col min="17" max="17" width="14.42578125" style="3" customWidth="1"/>
    <col min="18" max="18" width="19.7109375" style="276" customWidth="1"/>
    <col min="19" max="19" width="46.7109375" style="4" customWidth="1"/>
    <col min="20" max="20" width="4.140625" style="22" customWidth="1"/>
    <col min="21" max="21" width="11.85546875" style="11" customWidth="1"/>
    <col min="22" max="22" width="16.28515625" style="3" bestFit="1" customWidth="1"/>
    <col min="23" max="23" width="15.85546875" style="3" bestFit="1" customWidth="1"/>
    <col min="24" max="24" width="37" style="15" customWidth="1"/>
    <col min="25" max="25" width="24" style="13" customWidth="1"/>
    <col min="26" max="26" width="18.85546875" style="35" bestFit="1" customWidth="1"/>
    <col min="27" max="27" width="23" style="33" bestFit="1" customWidth="1"/>
    <col min="28" max="28" width="32.140625" style="13" customWidth="1"/>
    <col min="30" max="30" width="23" bestFit="1" customWidth="1"/>
    <col min="32" max="32" width="10.85546875" bestFit="1" customWidth="1"/>
  </cols>
  <sheetData>
    <row r="1" spans="1:33" s="1" customFormat="1" ht="16.5" thickBot="1" x14ac:dyDescent="0.3">
      <c r="A1" s="23" t="s">
        <v>5</v>
      </c>
      <c r="B1" s="24" t="s">
        <v>6</v>
      </c>
      <c r="C1" s="24" t="s">
        <v>7</v>
      </c>
      <c r="D1" s="24" t="s">
        <v>8</v>
      </c>
      <c r="E1" s="24" t="s">
        <v>9</v>
      </c>
      <c r="F1" s="24" t="s">
        <v>10</v>
      </c>
      <c r="G1" s="24" t="s">
        <v>11</v>
      </c>
      <c r="H1" s="24" t="s">
        <v>12</v>
      </c>
      <c r="I1" s="24" t="s">
        <v>13</v>
      </c>
      <c r="J1" s="9" t="s">
        <v>14</v>
      </c>
      <c r="K1" s="16" t="s">
        <v>15</v>
      </c>
      <c r="L1" s="17" t="s">
        <v>16</v>
      </c>
      <c r="M1" s="29" t="s">
        <v>17</v>
      </c>
      <c r="N1" s="8" t="s">
        <v>18</v>
      </c>
      <c r="O1" s="16" t="s">
        <v>19</v>
      </c>
      <c r="P1" s="242" t="s">
        <v>20</v>
      </c>
      <c r="Q1" s="7" t="s">
        <v>21</v>
      </c>
      <c r="R1" s="275" t="s">
        <v>22</v>
      </c>
      <c r="S1" s="8" t="str">
        <f>_xlfn.CONCAT("Notes: ",COUNTA(Q:Q)-1," done, ",COUNTIF(J:J,"Yes")+COUNTIFS(J:J,"No",Q:Q,"Exclude")-COUNTA(Q:Q)+1," to go")</f>
        <v>Notes: 910 done, 0 to go</v>
      </c>
      <c r="T1" s="16" t="s">
        <v>19</v>
      </c>
      <c r="U1" s="242" t="s">
        <v>23</v>
      </c>
      <c r="V1" s="7" t="s">
        <v>21</v>
      </c>
      <c r="W1" s="7" t="s">
        <v>22</v>
      </c>
      <c r="X1" s="14" t="str">
        <f>_xlfn.CONCAT("Notes: ",COUNTA(V:V)-1," done, ",COUNTIF(J:J,"Yes")+COUNTIFS(J:J,"No",V:V,"Exclude")-COUNTA(V:V)+1," to go")</f>
        <v>Notes: 910 done, 0 to go</v>
      </c>
      <c r="Y1" s="2" t="s">
        <v>24</v>
      </c>
      <c r="Z1" s="34" t="s">
        <v>25</v>
      </c>
      <c r="AA1" s="32" t="s">
        <v>22</v>
      </c>
      <c r="AB1" s="2" t="s">
        <v>0</v>
      </c>
      <c r="AD1" s="1" t="s">
        <v>26</v>
      </c>
      <c r="AF1" s="1" t="s">
        <v>27</v>
      </c>
      <c r="AG1" s="1" t="s">
        <v>28</v>
      </c>
    </row>
    <row r="2" spans="1:33" x14ac:dyDescent="0.25">
      <c r="A2" s="27" t="s">
        <v>63</v>
      </c>
      <c r="B2" s="28" t="s">
        <v>64</v>
      </c>
      <c r="C2" s="28">
        <v>2022</v>
      </c>
      <c r="D2" s="28" t="s">
        <v>65</v>
      </c>
      <c r="E2" s="28">
        <v>29</v>
      </c>
      <c r="F2" s="28">
        <v>5</v>
      </c>
      <c r="G2" s="28" t="s">
        <v>66</v>
      </c>
      <c r="H2" s="28">
        <v>3603</v>
      </c>
      <c r="I2" s="28" t="s">
        <v>67</v>
      </c>
      <c r="J2" s="11" t="s">
        <v>34</v>
      </c>
      <c r="K2" s="20" t="str">
        <f t="shared" ref="K2:K65" si="0">IF(LEFT(I2,2)="10",HYPERLINK(_xlfn.CONCAT("https://doi.org/",I2),"Link"),IF(I2="","",HYPERLINK(I2,"Link")))</f>
        <v>Link</v>
      </c>
      <c r="L2" s="21" t="str">
        <f t="shared" ref="L2:L65" si="1">IF(A2&lt;&gt;"",IF(J2="No",_xlfn.CONCAT(IF(ISERROR(FIND(",",A2))=FALSE,LEFT(A2,FIND(",",A2)-1),A2),"-",C2,"-",H2),""),"")</f>
        <v/>
      </c>
      <c r="M2" s="31" t="str">
        <f t="shared" ref="M2:M65" si="2">IF(A2&lt;&gt;"",_xlfn.CONCAT("{",IF(ISERROR(FIND(",",A2))=FALSE,LEFT(A2,FIND(",",A2)-1),A2),", ",C2," #",H2,"}"),"")</f>
        <v>{Abdul Halim, 2022 #3603}</v>
      </c>
      <c r="N2" s="4" t="s">
        <v>1</v>
      </c>
      <c r="O2" s="20" t="str">
        <f t="shared" ref="O2:O65" si="3">IF(J2="Yes",IF(P2&lt;&gt;"",HYPERLINK(_xlfn.CONCAT(VLOOKUP(P2,AF:AG,2,FALSE),"\",IF(ISERROR(FIND(",",A2))=FALSE,LEFT(A2,FIND(",",A2)-1),A2),"-",C2,"-",H2,".pdf"),"PDF"),""),"")</f>
        <v>PDF</v>
      </c>
      <c r="P2" s="10" t="s">
        <v>2</v>
      </c>
      <c r="Q2" s="3" t="s">
        <v>36</v>
      </c>
      <c r="R2" s="276" t="s">
        <v>56</v>
      </c>
      <c r="S2" s="4" t="s">
        <v>68</v>
      </c>
      <c r="T2" s="20" t="str">
        <f t="shared" ref="T2:T65" si="4">IF(J2="Yes",IF(U2&lt;&gt;"",HYPERLINK(_xlfn.CONCAT(VLOOKUP(U2,AF:AG,2,FALSE),"\",IF(ISERROR(FIND(",",A2))=FALSE,LEFT(A2,FIND(",",A2)-1),A2),"-",C2,"-",H2,".pdf"),"PDF"),""),"")</f>
        <v>PDF</v>
      </c>
      <c r="U2" s="10" t="s">
        <v>39</v>
      </c>
      <c r="V2" s="3" t="s">
        <v>36</v>
      </c>
      <c r="W2" s="3" t="s">
        <v>56</v>
      </c>
      <c r="X2" s="15" t="s">
        <v>68</v>
      </c>
      <c r="Y2" s="12" t="str">
        <f t="shared" ref="Y2:Y19" si="5">IF(R2="Include","No",IF(V2="Include","No",""))</f>
        <v/>
      </c>
      <c r="Z2" s="35" t="str">
        <f t="shared" ref="Z2:Z65" si="6">IF(J2="Yes",IF(Q2="","",IF(Q2="Include",IF(V2="",IF(Y2="No","Check for supplement","Include"),IF(V2="Exclude","Consensus required",IF(V2="Include",IF(Y2="No","Check for supplement","Include"),"Check required"))),IF(Q2="Exclude",IF(V2="","Check required",IF(V2="Exclude","Exclude",IF(V2="Include","Consensus required","Check required"))),"Check required"))),IF(L2="","","Find PDF"))</f>
        <v>Exclude</v>
      </c>
      <c r="AA2" s="33" t="str">
        <f t="shared" ref="AA2:AA65" si="7">IF(Z2="Exclude",R2,"")</f>
        <v>2. Wrong country</v>
      </c>
      <c r="AD2" t="s">
        <v>41</v>
      </c>
      <c r="AF2" t="s">
        <v>2</v>
      </c>
    </row>
    <row r="3" spans="1:33" x14ac:dyDescent="0.25">
      <c r="A3" s="27" t="s">
        <v>71</v>
      </c>
      <c r="B3" s="28" t="s">
        <v>72</v>
      </c>
      <c r="C3" s="28">
        <v>2014</v>
      </c>
      <c r="D3" s="28" t="s">
        <v>73</v>
      </c>
      <c r="E3" s="28">
        <v>16</v>
      </c>
      <c r="F3" s="28">
        <v>8</v>
      </c>
      <c r="G3" s="28" t="s">
        <v>74</v>
      </c>
      <c r="H3" s="28">
        <v>3807</v>
      </c>
      <c r="I3" s="28" t="s">
        <v>75</v>
      </c>
      <c r="J3" s="11" t="s">
        <v>34</v>
      </c>
      <c r="K3" s="20" t="str">
        <f t="shared" si="0"/>
        <v>Link</v>
      </c>
      <c r="L3" s="21" t="str">
        <f t="shared" si="1"/>
        <v/>
      </c>
      <c r="M3" s="31" t="str">
        <f t="shared" si="2"/>
        <v>{Abrantes, 2014 #3807}</v>
      </c>
      <c r="N3" s="4" t="s">
        <v>1</v>
      </c>
      <c r="O3" s="20" t="str">
        <f t="shared" si="3"/>
        <v>PDF</v>
      </c>
      <c r="P3" s="11" t="s">
        <v>2</v>
      </c>
      <c r="Q3" s="3" t="s">
        <v>36</v>
      </c>
      <c r="R3" s="276" t="s">
        <v>37</v>
      </c>
      <c r="S3" s="4" t="s">
        <v>76</v>
      </c>
      <c r="T3" s="20" t="str">
        <f t="shared" si="4"/>
        <v>PDF</v>
      </c>
      <c r="U3" s="11" t="s">
        <v>39</v>
      </c>
      <c r="V3" s="3" t="s">
        <v>36</v>
      </c>
      <c r="W3" s="3" t="s">
        <v>37</v>
      </c>
      <c r="Y3" s="12" t="str">
        <f t="shared" si="5"/>
        <v/>
      </c>
      <c r="Z3" s="35" t="str">
        <f t="shared" si="6"/>
        <v>Exclude</v>
      </c>
      <c r="AA3" s="33" t="str">
        <f t="shared" si="7"/>
        <v>3. Wrong intervention</v>
      </c>
      <c r="AD3" t="s">
        <v>48</v>
      </c>
      <c r="AF3" t="s">
        <v>39</v>
      </c>
    </row>
    <row r="4" spans="1:33" x14ac:dyDescent="0.25">
      <c r="A4" s="27" t="s">
        <v>71</v>
      </c>
      <c r="B4" s="28" t="s">
        <v>77</v>
      </c>
      <c r="C4" s="28">
        <v>2014</v>
      </c>
      <c r="D4" s="28" t="s">
        <v>78</v>
      </c>
      <c r="E4" s="28">
        <v>16</v>
      </c>
      <c r="F4" s="28">
        <v>8</v>
      </c>
      <c r="G4" s="28" t="s">
        <v>74</v>
      </c>
      <c r="H4" s="28">
        <v>3842</v>
      </c>
      <c r="I4" s="28" t="s">
        <v>75</v>
      </c>
      <c r="J4" s="11" t="s">
        <v>34</v>
      </c>
      <c r="K4" s="20" t="str">
        <f t="shared" si="0"/>
        <v>Link</v>
      </c>
      <c r="L4" s="21" t="str">
        <f t="shared" si="1"/>
        <v/>
      </c>
      <c r="M4" s="31" t="str">
        <f t="shared" si="2"/>
        <v>{Abrantes, 2014 #3842}</v>
      </c>
      <c r="N4" s="4" t="s">
        <v>1</v>
      </c>
      <c r="O4" s="20" t="str">
        <f t="shared" si="3"/>
        <v>PDF</v>
      </c>
      <c r="P4" s="11" t="s">
        <v>2</v>
      </c>
      <c r="Q4" s="3" t="s">
        <v>36</v>
      </c>
      <c r="R4" s="276" t="s">
        <v>41</v>
      </c>
      <c r="S4" s="4" t="s">
        <v>79</v>
      </c>
      <c r="T4" s="20" t="str">
        <f t="shared" si="4"/>
        <v>PDF</v>
      </c>
      <c r="U4" s="11" t="s">
        <v>39</v>
      </c>
      <c r="V4" s="3" t="s">
        <v>36</v>
      </c>
      <c r="W4" s="3" t="s">
        <v>41</v>
      </c>
      <c r="Y4" s="12" t="str">
        <f t="shared" si="5"/>
        <v/>
      </c>
      <c r="Z4" s="35" t="str">
        <f t="shared" si="6"/>
        <v>Exclude</v>
      </c>
      <c r="AA4" s="33" t="str">
        <f t="shared" si="7"/>
        <v>0. Duplicate</v>
      </c>
      <c r="AD4" t="s">
        <v>56</v>
      </c>
    </row>
    <row r="5" spans="1:33" x14ac:dyDescent="0.25">
      <c r="A5" s="27" t="s">
        <v>80</v>
      </c>
      <c r="B5" s="28" t="s">
        <v>81</v>
      </c>
      <c r="C5" s="28">
        <v>2017</v>
      </c>
      <c r="D5" s="28" t="s">
        <v>73</v>
      </c>
      <c r="E5" s="28">
        <v>20</v>
      </c>
      <c r="F5" s="28">
        <v>5</v>
      </c>
      <c r="G5" s="28" t="s">
        <v>82</v>
      </c>
      <c r="H5" s="28">
        <v>3627</v>
      </c>
      <c r="I5" s="28" t="s">
        <v>83</v>
      </c>
      <c r="J5" s="11" t="s">
        <v>34</v>
      </c>
      <c r="K5" s="20" t="str">
        <f t="shared" si="0"/>
        <v>Link</v>
      </c>
      <c r="L5" s="21" t="str">
        <f t="shared" si="1"/>
        <v/>
      </c>
      <c r="M5" s="31" t="str">
        <f t="shared" si="2"/>
        <v>{Abrantes, 2017 #3627}</v>
      </c>
      <c r="N5" s="4" t="s">
        <v>1</v>
      </c>
      <c r="O5" s="20" t="str">
        <f t="shared" si="3"/>
        <v>PDF</v>
      </c>
      <c r="P5" s="11" t="s">
        <v>2</v>
      </c>
      <c r="Q5" s="3" t="s">
        <v>36</v>
      </c>
      <c r="R5" s="276" t="s">
        <v>37</v>
      </c>
      <c r="S5" s="4" t="s">
        <v>76</v>
      </c>
      <c r="T5" s="20" t="str">
        <f t="shared" si="4"/>
        <v>PDF</v>
      </c>
      <c r="U5" s="11" t="s">
        <v>39</v>
      </c>
      <c r="V5" s="3" t="s">
        <v>36</v>
      </c>
      <c r="W5" s="3" t="s">
        <v>37</v>
      </c>
      <c r="Y5" s="12" t="str">
        <f t="shared" si="5"/>
        <v/>
      </c>
      <c r="Z5" s="35" t="str">
        <f t="shared" si="6"/>
        <v>Exclude</v>
      </c>
      <c r="AA5" s="33" t="str">
        <f t="shared" si="7"/>
        <v>3. Wrong intervention</v>
      </c>
      <c r="AD5" t="s">
        <v>37</v>
      </c>
    </row>
    <row r="6" spans="1:33" x14ac:dyDescent="0.25">
      <c r="A6" s="27" t="s">
        <v>84</v>
      </c>
      <c r="B6" s="28" t="s">
        <v>85</v>
      </c>
      <c r="C6" s="28">
        <v>2024</v>
      </c>
      <c r="D6" s="28" t="s">
        <v>78</v>
      </c>
      <c r="E6" s="28">
        <v>26</v>
      </c>
      <c r="F6" s="28">
        <v>5</v>
      </c>
      <c r="G6" s="28" t="s">
        <v>86</v>
      </c>
      <c r="H6" s="28">
        <v>3838</v>
      </c>
      <c r="I6" s="28" t="s">
        <v>87</v>
      </c>
      <c r="J6" s="11" t="s">
        <v>34</v>
      </c>
      <c r="K6" s="20" t="str">
        <f t="shared" si="0"/>
        <v>Link</v>
      </c>
      <c r="L6" s="21" t="str">
        <f t="shared" si="1"/>
        <v/>
      </c>
      <c r="M6" s="31" t="str">
        <f t="shared" si="2"/>
        <v>{Abrantes, 2024 #3838}</v>
      </c>
      <c r="N6" s="4" t="s">
        <v>1</v>
      </c>
      <c r="O6" s="20" t="str">
        <f t="shared" si="3"/>
        <v>PDF</v>
      </c>
      <c r="P6" s="11" t="s">
        <v>2</v>
      </c>
      <c r="Q6" s="3" t="s">
        <v>36</v>
      </c>
      <c r="R6" s="276" t="s">
        <v>37</v>
      </c>
      <c r="S6" s="4" t="s">
        <v>76</v>
      </c>
      <c r="T6" s="20" t="str">
        <f t="shared" si="4"/>
        <v>PDF</v>
      </c>
      <c r="U6" s="11" t="s">
        <v>39</v>
      </c>
      <c r="V6" s="3" t="s">
        <v>36</v>
      </c>
      <c r="W6" s="3" t="s">
        <v>37</v>
      </c>
      <c r="Y6" s="12" t="str">
        <f t="shared" si="5"/>
        <v/>
      </c>
      <c r="Z6" s="35" t="str">
        <f t="shared" si="6"/>
        <v>Exclude</v>
      </c>
      <c r="AA6" s="33" t="str">
        <f t="shared" si="7"/>
        <v>3. Wrong intervention</v>
      </c>
      <c r="AD6" t="s">
        <v>70</v>
      </c>
    </row>
    <row r="7" spans="1:33" x14ac:dyDescent="0.25">
      <c r="A7" s="27" t="s">
        <v>88</v>
      </c>
      <c r="B7" s="28" t="s">
        <v>89</v>
      </c>
      <c r="C7" s="28">
        <v>2014</v>
      </c>
      <c r="D7" s="28" t="s">
        <v>90</v>
      </c>
      <c r="E7" s="28">
        <v>47</v>
      </c>
      <c r="F7" s="28">
        <v>3</v>
      </c>
      <c r="G7" s="28" t="s">
        <v>91</v>
      </c>
      <c r="H7" s="28">
        <v>3662</v>
      </c>
      <c r="I7" s="28" t="s">
        <v>92</v>
      </c>
      <c r="J7" s="11" t="s">
        <v>34</v>
      </c>
      <c r="K7" s="20" t="str">
        <f t="shared" si="0"/>
        <v>Link</v>
      </c>
      <c r="L7" s="21" t="str">
        <f t="shared" si="1"/>
        <v/>
      </c>
      <c r="M7" s="31" t="str">
        <f t="shared" si="2"/>
        <v>{Abroms, 2014 #3662}</v>
      </c>
      <c r="N7" s="4" t="s">
        <v>1</v>
      </c>
      <c r="O7" s="20" t="str">
        <f t="shared" si="3"/>
        <v>PDF</v>
      </c>
      <c r="P7" s="11" t="s">
        <v>2</v>
      </c>
      <c r="Q7" s="3" t="s">
        <v>36</v>
      </c>
      <c r="R7" s="276" t="s">
        <v>37</v>
      </c>
      <c r="S7" s="4" t="s">
        <v>76</v>
      </c>
      <c r="T7" s="20" t="str">
        <f t="shared" si="4"/>
        <v>PDF</v>
      </c>
      <c r="U7" s="11" t="s">
        <v>39</v>
      </c>
      <c r="V7" s="3" t="s">
        <v>36</v>
      </c>
      <c r="W7" s="3" t="s">
        <v>37</v>
      </c>
      <c r="Y7" s="12" t="str">
        <f t="shared" si="5"/>
        <v/>
      </c>
      <c r="Z7" s="35" t="str">
        <f t="shared" si="6"/>
        <v>Exclude</v>
      </c>
      <c r="AA7" s="33" t="str">
        <f t="shared" si="7"/>
        <v>3. Wrong intervention</v>
      </c>
      <c r="AD7" t="s">
        <v>40</v>
      </c>
    </row>
    <row r="8" spans="1:33" x14ac:dyDescent="0.25">
      <c r="A8" s="27" t="s">
        <v>88</v>
      </c>
      <c r="B8" s="28" t="s">
        <v>89</v>
      </c>
      <c r="C8" s="28">
        <v>2014</v>
      </c>
      <c r="D8" s="28" t="s">
        <v>90</v>
      </c>
      <c r="E8" s="28">
        <v>47</v>
      </c>
      <c r="F8" s="28">
        <v>3</v>
      </c>
      <c r="G8" s="28" t="s">
        <v>91</v>
      </c>
      <c r="H8" s="28">
        <v>3663</v>
      </c>
      <c r="I8" s="28" t="s">
        <v>92</v>
      </c>
      <c r="J8" s="11" t="s">
        <v>34</v>
      </c>
      <c r="K8" s="20" t="str">
        <f t="shared" si="0"/>
        <v>Link</v>
      </c>
      <c r="L8" s="21" t="str">
        <f t="shared" si="1"/>
        <v/>
      </c>
      <c r="M8" s="31" t="str">
        <f t="shared" si="2"/>
        <v>{Abroms, 2014 #3663}</v>
      </c>
      <c r="N8" s="4" t="s">
        <v>1</v>
      </c>
      <c r="O8" s="20" t="str">
        <f t="shared" si="3"/>
        <v>PDF</v>
      </c>
      <c r="P8" s="11" t="s">
        <v>2</v>
      </c>
      <c r="Q8" s="3" t="s">
        <v>36</v>
      </c>
      <c r="R8" s="276" t="s">
        <v>41</v>
      </c>
      <c r="S8" s="4" t="s">
        <v>93</v>
      </c>
      <c r="T8" s="20" t="str">
        <f t="shared" si="4"/>
        <v>PDF</v>
      </c>
      <c r="U8" s="11" t="s">
        <v>39</v>
      </c>
      <c r="V8" s="3" t="s">
        <v>36</v>
      </c>
      <c r="W8" s="3" t="s">
        <v>41</v>
      </c>
      <c r="Y8" s="12" t="str">
        <f t="shared" si="5"/>
        <v/>
      </c>
      <c r="Z8" s="35" t="str">
        <f t="shared" si="6"/>
        <v>Exclude</v>
      </c>
      <c r="AA8" s="33" t="str">
        <f t="shared" si="7"/>
        <v>0. Duplicate</v>
      </c>
    </row>
    <row r="9" spans="1:33" x14ac:dyDescent="0.25">
      <c r="A9" s="27" t="s">
        <v>88</v>
      </c>
      <c r="B9" s="28" t="s">
        <v>89</v>
      </c>
      <c r="C9" s="28">
        <v>2014</v>
      </c>
      <c r="D9" s="28" t="s">
        <v>90</v>
      </c>
      <c r="E9" s="28">
        <v>47</v>
      </c>
      <c r="F9" s="28">
        <v>3</v>
      </c>
      <c r="G9" s="28" t="s">
        <v>91</v>
      </c>
      <c r="H9" s="28">
        <v>3664</v>
      </c>
      <c r="I9" s="28" t="s">
        <v>92</v>
      </c>
      <c r="J9" s="11" t="s">
        <v>34</v>
      </c>
      <c r="K9" s="20" t="str">
        <f t="shared" si="0"/>
        <v>Link</v>
      </c>
      <c r="L9" s="21" t="str">
        <f t="shared" si="1"/>
        <v/>
      </c>
      <c r="M9" s="31" t="str">
        <f t="shared" si="2"/>
        <v>{Abroms, 2014 #3664}</v>
      </c>
      <c r="N9" s="4" t="s">
        <v>1</v>
      </c>
      <c r="O9" s="20" t="str">
        <f t="shared" si="3"/>
        <v>PDF</v>
      </c>
      <c r="P9" s="11" t="s">
        <v>2</v>
      </c>
      <c r="Q9" s="3" t="s">
        <v>36</v>
      </c>
      <c r="R9" s="276" t="s">
        <v>41</v>
      </c>
      <c r="S9" s="4" t="s">
        <v>93</v>
      </c>
      <c r="T9" s="20" t="str">
        <f t="shared" si="4"/>
        <v>PDF</v>
      </c>
      <c r="U9" s="11" t="s">
        <v>39</v>
      </c>
      <c r="V9" s="3" t="s">
        <v>36</v>
      </c>
      <c r="W9" s="3" t="s">
        <v>41</v>
      </c>
      <c r="Y9" s="12" t="str">
        <f t="shared" si="5"/>
        <v/>
      </c>
      <c r="Z9" s="35" t="str">
        <f t="shared" si="6"/>
        <v>Exclude</v>
      </c>
      <c r="AA9" s="33" t="str">
        <f t="shared" si="7"/>
        <v>0. Duplicate</v>
      </c>
      <c r="AD9" s="83"/>
    </row>
    <row r="10" spans="1:33" x14ac:dyDescent="0.25">
      <c r="A10" s="27" t="s">
        <v>88</v>
      </c>
      <c r="B10" s="28" t="s">
        <v>89</v>
      </c>
      <c r="C10" s="28">
        <v>2014</v>
      </c>
      <c r="D10" s="28" t="s">
        <v>90</v>
      </c>
      <c r="E10" s="28">
        <v>47</v>
      </c>
      <c r="F10" s="28">
        <v>3</v>
      </c>
      <c r="G10" s="28" t="s">
        <v>91</v>
      </c>
      <c r="H10" s="28">
        <v>3665</v>
      </c>
      <c r="I10" s="28" t="s">
        <v>92</v>
      </c>
      <c r="J10" s="11" t="s">
        <v>34</v>
      </c>
      <c r="K10" s="20" t="str">
        <f t="shared" si="0"/>
        <v>Link</v>
      </c>
      <c r="L10" s="21" t="str">
        <f t="shared" si="1"/>
        <v/>
      </c>
      <c r="M10" s="31" t="str">
        <f t="shared" si="2"/>
        <v>{Abroms, 2014 #3665}</v>
      </c>
      <c r="N10" s="4" t="s">
        <v>1</v>
      </c>
      <c r="O10" s="20" t="str">
        <f t="shared" si="3"/>
        <v>PDF</v>
      </c>
      <c r="P10" s="10" t="s">
        <v>2</v>
      </c>
      <c r="Q10" s="3" t="s">
        <v>36</v>
      </c>
      <c r="R10" s="276" t="s">
        <v>41</v>
      </c>
      <c r="S10" s="4" t="s">
        <v>93</v>
      </c>
      <c r="T10" s="20" t="str">
        <f t="shared" si="4"/>
        <v>PDF</v>
      </c>
      <c r="U10" s="10" t="s">
        <v>39</v>
      </c>
      <c r="V10" s="3" t="s">
        <v>36</v>
      </c>
      <c r="W10" s="3" t="s">
        <v>41</v>
      </c>
      <c r="Y10" s="12" t="str">
        <f t="shared" si="5"/>
        <v/>
      </c>
      <c r="Z10" s="35" t="str">
        <f t="shared" si="6"/>
        <v>Exclude</v>
      </c>
      <c r="AA10" s="33" t="str">
        <f t="shared" si="7"/>
        <v>0. Duplicate</v>
      </c>
    </row>
    <row r="11" spans="1:33" x14ac:dyDescent="0.25">
      <c r="A11" s="27" t="s">
        <v>88</v>
      </c>
      <c r="B11" s="28" t="s">
        <v>89</v>
      </c>
      <c r="C11" s="28">
        <v>2014</v>
      </c>
      <c r="D11" s="28" t="s">
        <v>94</v>
      </c>
      <c r="E11" s="28">
        <v>47</v>
      </c>
      <c r="F11" s="28">
        <v>3</v>
      </c>
      <c r="G11" s="28" t="s">
        <v>91</v>
      </c>
      <c r="H11" s="28">
        <v>3728</v>
      </c>
      <c r="I11" s="28" t="s">
        <v>92</v>
      </c>
      <c r="J11" s="11" t="s">
        <v>34</v>
      </c>
      <c r="K11" s="20" t="str">
        <f t="shared" si="0"/>
        <v>Link</v>
      </c>
      <c r="L11" s="21" t="str">
        <f t="shared" si="1"/>
        <v/>
      </c>
      <c r="M11" s="31" t="str">
        <f t="shared" si="2"/>
        <v>{Abroms, 2014 #3728}</v>
      </c>
      <c r="N11" s="4" t="s">
        <v>1</v>
      </c>
      <c r="O11" s="20" t="str">
        <f t="shared" si="3"/>
        <v>PDF</v>
      </c>
      <c r="P11" s="11" t="s">
        <v>2</v>
      </c>
      <c r="Q11" s="3" t="s">
        <v>36</v>
      </c>
      <c r="R11" s="276" t="s">
        <v>41</v>
      </c>
      <c r="S11" s="4" t="s">
        <v>93</v>
      </c>
      <c r="T11" s="20" t="str">
        <f t="shared" si="4"/>
        <v>PDF</v>
      </c>
      <c r="U11" s="11" t="s">
        <v>39</v>
      </c>
      <c r="V11" s="3" t="s">
        <v>36</v>
      </c>
      <c r="W11" s="3" t="s">
        <v>41</v>
      </c>
      <c r="Y11" s="12" t="str">
        <f t="shared" si="5"/>
        <v/>
      </c>
      <c r="Z11" s="35" t="str">
        <f t="shared" si="6"/>
        <v>Exclude</v>
      </c>
      <c r="AA11" s="33" t="str">
        <f t="shared" si="7"/>
        <v>0. Duplicate</v>
      </c>
      <c r="AD11" s="83"/>
    </row>
    <row r="12" spans="1:33" x14ac:dyDescent="0.25">
      <c r="A12" s="27" t="s">
        <v>95</v>
      </c>
      <c r="B12" s="28" t="s">
        <v>96</v>
      </c>
      <c r="C12" s="28">
        <v>2017</v>
      </c>
      <c r="D12" s="28" t="s">
        <v>90</v>
      </c>
      <c r="E12" s="28">
        <v>53</v>
      </c>
      <c r="F12" s="28">
        <v>6</v>
      </c>
      <c r="G12" s="28" t="s">
        <v>97</v>
      </c>
      <c r="H12" s="28">
        <v>3819</v>
      </c>
      <c r="I12" s="28" t="s">
        <v>98</v>
      </c>
      <c r="J12" s="11" t="s">
        <v>34</v>
      </c>
      <c r="K12" s="20" t="str">
        <f t="shared" si="0"/>
        <v>Link</v>
      </c>
      <c r="L12" s="21" t="str">
        <f t="shared" si="1"/>
        <v/>
      </c>
      <c r="M12" s="31" t="str">
        <f t="shared" si="2"/>
        <v>{Abroms, 2017 #3819}</v>
      </c>
      <c r="N12" s="4" t="s">
        <v>1</v>
      </c>
      <c r="O12" s="20" t="str">
        <f t="shared" si="3"/>
        <v>PDF</v>
      </c>
      <c r="P12" s="11" t="s">
        <v>2</v>
      </c>
      <c r="Q12" s="3" t="s">
        <v>36</v>
      </c>
      <c r="R12" s="276" t="s">
        <v>37</v>
      </c>
      <c r="S12" s="4" t="s">
        <v>76</v>
      </c>
      <c r="T12" s="20" t="str">
        <f t="shared" si="4"/>
        <v>PDF</v>
      </c>
      <c r="U12" s="11" t="s">
        <v>39</v>
      </c>
      <c r="V12" s="3" t="s">
        <v>36</v>
      </c>
      <c r="W12" s="3" t="s">
        <v>37</v>
      </c>
      <c r="Y12" s="12" t="str">
        <f t="shared" si="5"/>
        <v/>
      </c>
      <c r="Z12" s="35" t="str">
        <f t="shared" si="6"/>
        <v>Exclude</v>
      </c>
      <c r="AA12" s="33" t="str">
        <f t="shared" si="7"/>
        <v>3. Wrong intervention</v>
      </c>
    </row>
    <row r="13" spans="1:33" x14ac:dyDescent="0.25">
      <c r="A13" s="27" t="s">
        <v>95</v>
      </c>
      <c r="B13" s="28" t="s">
        <v>96</v>
      </c>
      <c r="C13" s="28">
        <v>2017</v>
      </c>
      <c r="D13" s="28" t="s">
        <v>90</v>
      </c>
      <c r="E13" s="28">
        <v>53</v>
      </c>
      <c r="F13" s="28">
        <v>6</v>
      </c>
      <c r="G13" s="28" t="s">
        <v>97</v>
      </c>
      <c r="H13" s="28">
        <v>3820</v>
      </c>
      <c r="I13" s="28" t="s">
        <v>98</v>
      </c>
      <c r="J13" s="11" t="s">
        <v>34</v>
      </c>
      <c r="K13" s="20" t="str">
        <f t="shared" si="0"/>
        <v>Link</v>
      </c>
      <c r="L13" s="21" t="str">
        <f t="shared" si="1"/>
        <v/>
      </c>
      <c r="M13" s="31" t="str">
        <f t="shared" si="2"/>
        <v>{Abroms, 2017 #3820}</v>
      </c>
      <c r="N13" s="4" t="s">
        <v>1</v>
      </c>
      <c r="O13" s="20" t="str">
        <f t="shared" si="3"/>
        <v>PDF</v>
      </c>
      <c r="P13" s="11" t="s">
        <v>2</v>
      </c>
      <c r="Q13" s="3" t="s">
        <v>36</v>
      </c>
      <c r="R13" s="276" t="s">
        <v>41</v>
      </c>
      <c r="S13" s="4" t="s">
        <v>99</v>
      </c>
      <c r="T13" s="20" t="str">
        <f t="shared" si="4"/>
        <v>PDF</v>
      </c>
      <c r="U13" s="11" t="s">
        <v>39</v>
      </c>
      <c r="V13" s="3" t="s">
        <v>36</v>
      </c>
      <c r="W13" s="3" t="s">
        <v>41</v>
      </c>
      <c r="Y13" s="12" t="str">
        <f t="shared" si="5"/>
        <v/>
      </c>
      <c r="Z13" s="35" t="str">
        <f t="shared" si="6"/>
        <v>Exclude</v>
      </c>
      <c r="AA13" s="33" t="str">
        <f t="shared" si="7"/>
        <v>0. Duplicate</v>
      </c>
      <c r="AD13" s="83"/>
    </row>
    <row r="14" spans="1:33" x14ac:dyDescent="0.25">
      <c r="A14" s="27" t="s">
        <v>95</v>
      </c>
      <c r="B14" s="28" t="s">
        <v>96</v>
      </c>
      <c r="C14" s="28">
        <v>2017</v>
      </c>
      <c r="D14" s="28" t="s">
        <v>90</v>
      </c>
      <c r="E14" s="28">
        <v>53</v>
      </c>
      <c r="F14" s="28">
        <v>6</v>
      </c>
      <c r="G14" s="28" t="s">
        <v>97</v>
      </c>
      <c r="H14" s="28">
        <v>3821</v>
      </c>
      <c r="I14" s="28" t="s">
        <v>98</v>
      </c>
      <c r="J14" s="11" t="s">
        <v>34</v>
      </c>
      <c r="K14" s="20" t="str">
        <f t="shared" si="0"/>
        <v>Link</v>
      </c>
      <c r="L14" s="21" t="str">
        <f t="shared" si="1"/>
        <v/>
      </c>
      <c r="M14" s="31" t="str">
        <f t="shared" si="2"/>
        <v>{Abroms, 2017 #3821}</v>
      </c>
      <c r="N14" s="4" t="s">
        <v>1</v>
      </c>
      <c r="O14" s="20" t="str">
        <f t="shared" si="3"/>
        <v>PDF</v>
      </c>
      <c r="P14" s="11" t="s">
        <v>2</v>
      </c>
      <c r="Q14" s="3" t="s">
        <v>36</v>
      </c>
      <c r="R14" s="276" t="s">
        <v>41</v>
      </c>
      <c r="S14" s="4" t="s">
        <v>99</v>
      </c>
      <c r="T14" s="20" t="str">
        <f t="shared" si="4"/>
        <v>PDF</v>
      </c>
      <c r="U14" s="11" t="s">
        <v>39</v>
      </c>
      <c r="V14" s="3" t="s">
        <v>36</v>
      </c>
      <c r="W14" s="3" t="s">
        <v>41</v>
      </c>
      <c r="Y14" s="12" t="str">
        <f t="shared" si="5"/>
        <v/>
      </c>
      <c r="Z14" s="35" t="str">
        <f t="shared" si="6"/>
        <v>Exclude</v>
      </c>
      <c r="AA14" s="33" t="str">
        <f t="shared" si="7"/>
        <v>0. Duplicate</v>
      </c>
    </row>
    <row r="15" spans="1:33" x14ac:dyDescent="0.25">
      <c r="A15" s="27" t="s">
        <v>95</v>
      </c>
      <c r="B15" s="28" t="s">
        <v>96</v>
      </c>
      <c r="C15" s="28">
        <v>2017</v>
      </c>
      <c r="D15" s="28" t="s">
        <v>90</v>
      </c>
      <c r="E15" s="28">
        <v>53</v>
      </c>
      <c r="F15" s="28">
        <v>6</v>
      </c>
      <c r="G15" s="28" t="s">
        <v>97</v>
      </c>
      <c r="H15" s="28">
        <v>3822</v>
      </c>
      <c r="I15" s="28" t="s">
        <v>98</v>
      </c>
      <c r="J15" s="11" t="s">
        <v>34</v>
      </c>
      <c r="K15" s="20" t="str">
        <f t="shared" si="0"/>
        <v>Link</v>
      </c>
      <c r="L15" s="21" t="str">
        <f t="shared" si="1"/>
        <v/>
      </c>
      <c r="M15" s="31" t="str">
        <f t="shared" si="2"/>
        <v>{Abroms, 2017 #3822}</v>
      </c>
      <c r="N15" s="4" t="s">
        <v>1</v>
      </c>
      <c r="O15" s="20" t="str">
        <f t="shared" si="3"/>
        <v>PDF</v>
      </c>
      <c r="P15" s="11" t="s">
        <v>2</v>
      </c>
      <c r="Q15" s="3" t="s">
        <v>36</v>
      </c>
      <c r="R15" s="276" t="s">
        <v>41</v>
      </c>
      <c r="S15" s="4" t="s">
        <v>99</v>
      </c>
      <c r="T15" s="20" t="str">
        <f t="shared" si="4"/>
        <v>PDF</v>
      </c>
      <c r="U15" s="11" t="s">
        <v>39</v>
      </c>
      <c r="V15" s="3" t="s">
        <v>36</v>
      </c>
      <c r="W15" s="3" t="s">
        <v>41</v>
      </c>
      <c r="Y15" s="12" t="str">
        <f t="shared" si="5"/>
        <v/>
      </c>
      <c r="Z15" s="35" t="str">
        <f t="shared" si="6"/>
        <v>Exclude</v>
      </c>
      <c r="AA15" s="33" t="str">
        <f t="shared" si="7"/>
        <v>0. Duplicate</v>
      </c>
    </row>
    <row r="16" spans="1:33" x14ac:dyDescent="0.25">
      <c r="A16" s="27" t="s">
        <v>100</v>
      </c>
      <c r="B16" s="28" t="s">
        <v>101</v>
      </c>
      <c r="C16" s="28">
        <v>2017</v>
      </c>
      <c r="D16" s="28" t="s">
        <v>102</v>
      </c>
      <c r="E16" s="28">
        <v>19</v>
      </c>
      <c r="F16" s="28">
        <v>10</v>
      </c>
      <c r="G16" s="28" t="s">
        <v>103</v>
      </c>
      <c r="H16" s="28">
        <v>4036</v>
      </c>
      <c r="I16" s="28" t="s">
        <v>104</v>
      </c>
      <c r="J16" s="11" t="s">
        <v>34</v>
      </c>
      <c r="K16" s="20" t="str">
        <f t="shared" si="0"/>
        <v>Link</v>
      </c>
      <c r="L16" s="21" t="str">
        <f t="shared" si="1"/>
        <v/>
      </c>
      <c r="M16" s="31" t="str">
        <f t="shared" si="2"/>
        <v>{Abroms, 2017 #4036}</v>
      </c>
      <c r="N16" s="4" t="s">
        <v>1</v>
      </c>
      <c r="O16" s="20" t="str">
        <f t="shared" si="3"/>
        <v>PDF</v>
      </c>
      <c r="P16" s="11" t="s">
        <v>2</v>
      </c>
      <c r="Q16" s="3" t="s">
        <v>36</v>
      </c>
      <c r="R16" s="276" t="s">
        <v>37</v>
      </c>
      <c r="S16" s="4" t="s">
        <v>76</v>
      </c>
      <c r="T16" s="20" t="str">
        <f t="shared" si="4"/>
        <v>PDF</v>
      </c>
      <c r="U16" s="11" t="s">
        <v>39</v>
      </c>
      <c r="V16" s="3" t="s">
        <v>36</v>
      </c>
      <c r="W16" s="3" t="s">
        <v>37</v>
      </c>
      <c r="Y16" s="12" t="str">
        <f t="shared" si="5"/>
        <v/>
      </c>
      <c r="Z16" s="35" t="str">
        <f t="shared" si="6"/>
        <v>Exclude</v>
      </c>
      <c r="AA16" s="33" t="str">
        <f t="shared" si="7"/>
        <v>3. Wrong intervention</v>
      </c>
    </row>
    <row r="17" spans="1:27" x14ac:dyDescent="0.25">
      <c r="A17" s="27" t="s">
        <v>100</v>
      </c>
      <c r="B17" s="28" t="s">
        <v>101</v>
      </c>
      <c r="C17" s="28">
        <v>2017</v>
      </c>
      <c r="D17" s="28" t="s">
        <v>102</v>
      </c>
      <c r="E17" s="28">
        <v>19</v>
      </c>
      <c r="F17" s="28">
        <v>10</v>
      </c>
      <c r="G17" s="28" t="s">
        <v>103</v>
      </c>
      <c r="H17" s="28">
        <v>4037</v>
      </c>
      <c r="I17" s="28" t="s">
        <v>104</v>
      </c>
      <c r="J17" s="11" t="s">
        <v>34</v>
      </c>
      <c r="K17" s="20" t="str">
        <f t="shared" si="0"/>
        <v>Link</v>
      </c>
      <c r="L17" s="21" t="str">
        <f t="shared" si="1"/>
        <v/>
      </c>
      <c r="M17" s="31" t="str">
        <f t="shared" si="2"/>
        <v>{Abroms, 2017 #4037}</v>
      </c>
      <c r="N17" s="4" t="s">
        <v>1</v>
      </c>
      <c r="O17" s="20" t="str">
        <f t="shared" si="3"/>
        <v>PDF</v>
      </c>
      <c r="P17" s="11" t="s">
        <v>2</v>
      </c>
      <c r="Q17" s="3" t="s">
        <v>36</v>
      </c>
      <c r="R17" s="276" t="s">
        <v>41</v>
      </c>
      <c r="S17" s="4" t="s">
        <v>105</v>
      </c>
      <c r="T17" s="20" t="str">
        <f t="shared" si="4"/>
        <v>PDF</v>
      </c>
      <c r="U17" s="11" t="s">
        <v>39</v>
      </c>
      <c r="V17" s="3" t="s">
        <v>36</v>
      </c>
      <c r="W17" s="3" t="s">
        <v>41</v>
      </c>
      <c r="Y17" s="12" t="str">
        <f t="shared" si="5"/>
        <v/>
      </c>
      <c r="Z17" s="35" t="str">
        <f t="shared" si="6"/>
        <v>Exclude</v>
      </c>
      <c r="AA17" s="33" t="str">
        <f t="shared" si="7"/>
        <v>0. Duplicate</v>
      </c>
    </row>
    <row r="18" spans="1:27" x14ac:dyDescent="0.25">
      <c r="A18" s="27" t="s">
        <v>100</v>
      </c>
      <c r="B18" s="28" t="s">
        <v>101</v>
      </c>
      <c r="C18" s="28">
        <v>2017</v>
      </c>
      <c r="D18" s="28" t="s">
        <v>102</v>
      </c>
      <c r="E18" s="28">
        <v>19</v>
      </c>
      <c r="F18" s="28">
        <v>10</v>
      </c>
      <c r="G18" s="28" t="s">
        <v>103</v>
      </c>
      <c r="H18" s="28">
        <v>4038</v>
      </c>
      <c r="I18" s="28" t="s">
        <v>104</v>
      </c>
      <c r="J18" s="11" t="s">
        <v>34</v>
      </c>
      <c r="K18" s="20" t="str">
        <f t="shared" si="0"/>
        <v>Link</v>
      </c>
      <c r="L18" s="21" t="str">
        <f t="shared" si="1"/>
        <v/>
      </c>
      <c r="M18" s="31" t="str">
        <f t="shared" si="2"/>
        <v>{Abroms, 2017 #4038}</v>
      </c>
      <c r="N18" s="4" t="s">
        <v>1</v>
      </c>
      <c r="O18" s="20" t="str">
        <f t="shared" si="3"/>
        <v>PDF</v>
      </c>
      <c r="P18" s="11" t="s">
        <v>2</v>
      </c>
      <c r="Q18" s="3" t="s">
        <v>36</v>
      </c>
      <c r="R18" s="276" t="s">
        <v>41</v>
      </c>
      <c r="S18" s="4" t="s">
        <v>105</v>
      </c>
      <c r="T18" s="20" t="str">
        <f t="shared" si="4"/>
        <v>PDF</v>
      </c>
      <c r="U18" s="11" t="s">
        <v>39</v>
      </c>
      <c r="V18" s="3" t="s">
        <v>36</v>
      </c>
      <c r="W18" s="3" t="s">
        <v>41</v>
      </c>
      <c r="Y18" s="12" t="str">
        <f t="shared" si="5"/>
        <v/>
      </c>
      <c r="Z18" s="35" t="str">
        <f t="shared" si="6"/>
        <v>Exclude</v>
      </c>
      <c r="AA18" s="33" t="str">
        <f t="shared" si="7"/>
        <v>0. Duplicate</v>
      </c>
    </row>
    <row r="19" spans="1:27" x14ac:dyDescent="0.25">
      <c r="A19" s="27" t="s">
        <v>106</v>
      </c>
      <c r="B19" s="28" t="s">
        <v>107</v>
      </c>
      <c r="C19" s="28">
        <v>2025</v>
      </c>
      <c r="D19" s="28" t="s">
        <v>3</v>
      </c>
      <c r="G19" s="28" t="s">
        <v>108</v>
      </c>
      <c r="H19" s="28">
        <v>4745</v>
      </c>
      <c r="I19" s="28" t="s">
        <v>109</v>
      </c>
      <c r="J19" s="11" t="s">
        <v>34</v>
      </c>
      <c r="K19" s="20" t="str">
        <f t="shared" si="0"/>
        <v>Link</v>
      </c>
      <c r="L19" s="21" t="str">
        <f t="shared" si="1"/>
        <v/>
      </c>
      <c r="M19" s="31" t="str">
        <f t="shared" si="2"/>
        <v>{Abroms, 2025 #4745}</v>
      </c>
      <c r="N19" s="4" t="s">
        <v>54</v>
      </c>
      <c r="O19" s="20" t="str">
        <f t="shared" si="3"/>
        <v>PDF</v>
      </c>
      <c r="P19" s="11" t="s">
        <v>2</v>
      </c>
      <c r="Q19" s="3" t="s">
        <v>36</v>
      </c>
      <c r="R19" s="276" t="s">
        <v>40</v>
      </c>
      <c r="S19" s="4" t="s">
        <v>110</v>
      </c>
      <c r="T19" s="20" t="str">
        <f t="shared" si="4"/>
        <v>PDF</v>
      </c>
      <c r="U19" s="11" t="s">
        <v>39</v>
      </c>
      <c r="V19" s="3" t="s">
        <v>36</v>
      </c>
      <c r="W19" s="3" t="s">
        <v>40</v>
      </c>
      <c r="Y19" s="12" t="str">
        <f t="shared" si="5"/>
        <v/>
      </c>
      <c r="Z19" s="35" t="str">
        <f t="shared" si="6"/>
        <v>Exclude</v>
      </c>
      <c r="AA19" s="33" t="str">
        <f t="shared" si="7"/>
        <v>5. Wrong study design</v>
      </c>
    </row>
    <row r="20" spans="1:27" x14ac:dyDescent="0.25">
      <c r="A20" s="27" t="s">
        <v>111</v>
      </c>
      <c r="B20" s="28" t="s">
        <v>112</v>
      </c>
      <c r="C20" s="28">
        <v>2014</v>
      </c>
      <c r="D20" s="28" t="s">
        <v>113</v>
      </c>
      <c r="G20" s="28" t="s">
        <v>114</v>
      </c>
      <c r="H20" s="28">
        <v>5484</v>
      </c>
      <c r="I20" s="28" t="s">
        <v>115</v>
      </c>
      <c r="J20" s="11" t="s">
        <v>34</v>
      </c>
      <c r="K20" s="20" t="str">
        <f t="shared" si="0"/>
        <v>Link</v>
      </c>
      <c r="L20" s="21" t="str">
        <f t="shared" si="1"/>
        <v/>
      </c>
      <c r="M20" s="31" t="str">
        <f t="shared" si="2"/>
        <v>{Adams, 2014 #5484}</v>
      </c>
      <c r="N20" s="4" t="s">
        <v>116</v>
      </c>
      <c r="O20" s="20" t="str">
        <f t="shared" si="3"/>
        <v>PDF</v>
      </c>
      <c r="P20" s="11" t="s">
        <v>2</v>
      </c>
      <c r="Q20" s="3" t="s">
        <v>36</v>
      </c>
      <c r="R20" s="276" t="s">
        <v>48</v>
      </c>
      <c r="S20" s="4" t="s">
        <v>117</v>
      </c>
      <c r="T20" s="20" t="str">
        <f t="shared" si="4"/>
        <v>PDF</v>
      </c>
      <c r="U20" s="11" t="s">
        <v>39</v>
      </c>
      <c r="V20" s="3" t="s">
        <v>36</v>
      </c>
      <c r="W20" s="3" t="s">
        <v>37</v>
      </c>
      <c r="Y20" s="12"/>
      <c r="Z20" s="35" t="str">
        <f t="shared" si="6"/>
        <v>Exclude</v>
      </c>
      <c r="AA20" s="33" t="str">
        <f t="shared" si="7"/>
        <v>1. No relevant outcomes</v>
      </c>
    </row>
    <row r="21" spans="1:27" x14ac:dyDescent="0.25">
      <c r="A21" s="27" t="s">
        <v>118</v>
      </c>
      <c r="B21" s="28" t="s">
        <v>119</v>
      </c>
      <c r="C21" s="28">
        <v>2020</v>
      </c>
      <c r="D21" s="28" t="s">
        <v>120</v>
      </c>
      <c r="E21" s="28">
        <v>10</v>
      </c>
      <c r="F21" s="28">
        <v>10</v>
      </c>
      <c r="G21" s="28" t="s">
        <v>121</v>
      </c>
      <c r="H21" s="28">
        <v>3885</v>
      </c>
      <c r="I21" s="28" t="s">
        <v>122</v>
      </c>
      <c r="J21" s="11" t="s">
        <v>34</v>
      </c>
      <c r="K21" s="20" t="str">
        <f t="shared" si="0"/>
        <v>Link</v>
      </c>
      <c r="L21" s="21" t="str">
        <f t="shared" si="1"/>
        <v/>
      </c>
      <c r="M21" s="31" t="str">
        <f t="shared" si="2"/>
        <v>{Affret, 2020 #3885}</v>
      </c>
      <c r="N21" s="4" t="s">
        <v>1</v>
      </c>
      <c r="O21" s="20" t="str">
        <f t="shared" si="3"/>
        <v>PDF</v>
      </c>
      <c r="P21" s="11" t="s">
        <v>2</v>
      </c>
      <c r="Q21" s="3" t="s">
        <v>36</v>
      </c>
      <c r="R21" s="276" t="s">
        <v>37</v>
      </c>
      <c r="S21" s="4" t="s">
        <v>38</v>
      </c>
      <c r="T21" s="20" t="str">
        <f t="shared" si="4"/>
        <v>PDF</v>
      </c>
      <c r="U21" s="11" t="s">
        <v>39</v>
      </c>
      <c r="V21" s="3" t="s">
        <v>36</v>
      </c>
      <c r="W21" s="3" t="s">
        <v>37</v>
      </c>
      <c r="Y21" s="12"/>
      <c r="Z21" s="35" t="str">
        <f t="shared" si="6"/>
        <v>Exclude</v>
      </c>
      <c r="AA21" s="33" t="str">
        <f t="shared" si="7"/>
        <v>3. Wrong intervention</v>
      </c>
    </row>
    <row r="22" spans="1:27" x14ac:dyDescent="0.25">
      <c r="A22" s="27" t="s">
        <v>118</v>
      </c>
      <c r="B22" s="28" t="s">
        <v>119</v>
      </c>
      <c r="C22" s="28">
        <v>2020</v>
      </c>
      <c r="D22" s="28" t="s">
        <v>120</v>
      </c>
      <c r="E22" s="28">
        <v>10</v>
      </c>
      <c r="F22" s="28">
        <v>10</v>
      </c>
      <c r="G22" s="28" t="s">
        <v>121</v>
      </c>
      <c r="H22" s="28">
        <v>3886</v>
      </c>
      <c r="I22" s="28" t="s">
        <v>122</v>
      </c>
      <c r="J22" s="11" t="s">
        <v>34</v>
      </c>
      <c r="K22" s="20" t="str">
        <f t="shared" si="0"/>
        <v>Link</v>
      </c>
      <c r="L22" s="21" t="str">
        <f t="shared" si="1"/>
        <v/>
      </c>
      <c r="M22" s="31" t="str">
        <f t="shared" si="2"/>
        <v>{Affret, 2020 #3886}</v>
      </c>
      <c r="N22" s="4" t="s">
        <v>1</v>
      </c>
      <c r="O22" s="20" t="str">
        <f t="shared" si="3"/>
        <v>PDF</v>
      </c>
      <c r="P22" s="11" t="s">
        <v>2</v>
      </c>
      <c r="Q22" s="3" t="s">
        <v>36</v>
      </c>
      <c r="R22" s="276" t="s">
        <v>41</v>
      </c>
      <c r="S22" s="4" t="s">
        <v>123</v>
      </c>
      <c r="T22" s="20" t="str">
        <f t="shared" si="4"/>
        <v>PDF</v>
      </c>
      <c r="U22" s="11" t="s">
        <v>39</v>
      </c>
      <c r="V22" s="3" t="s">
        <v>36</v>
      </c>
      <c r="W22" s="3" t="s">
        <v>37</v>
      </c>
      <c r="X22" s="15" t="s">
        <v>123</v>
      </c>
      <c r="Y22" s="12" t="str">
        <f>IF(R22="Include","No",IF(V22="Include","No",""))</f>
        <v/>
      </c>
      <c r="Z22" s="35" t="str">
        <f t="shared" si="6"/>
        <v>Exclude</v>
      </c>
      <c r="AA22" s="33" t="str">
        <f t="shared" si="7"/>
        <v>0. Duplicate</v>
      </c>
    </row>
    <row r="23" spans="1:27" x14ac:dyDescent="0.25">
      <c r="A23" s="27" t="s">
        <v>118</v>
      </c>
      <c r="B23" s="28" t="s">
        <v>119</v>
      </c>
      <c r="C23" s="28">
        <v>2020</v>
      </c>
      <c r="D23" s="28" t="s">
        <v>120</v>
      </c>
      <c r="E23" s="28">
        <v>10</v>
      </c>
      <c r="F23" s="28">
        <v>10</v>
      </c>
      <c r="G23" s="28" t="s">
        <v>121</v>
      </c>
      <c r="H23" s="28">
        <v>3887</v>
      </c>
      <c r="I23" s="28" t="s">
        <v>122</v>
      </c>
      <c r="J23" s="11" t="s">
        <v>34</v>
      </c>
      <c r="K23" s="20" t="str">
        <f t="shared" si="0"/>
        <v>Link</v>
      </c>
      <c r="L23" s="21" t="str">
        <f t="shared" si="1"/>
        <v/>
      </c>
      <c r="M23" s="31" t="str">
        <f t="shared" si="2"/>
        <v>{Affret, 2020 #3887}</v>
      </c>
      <c r="N23" s="4" t="s">
        <v>1</v>
      </c>
      <c r="O23" s="20" t="str">
        <f t="shared" si="3"/>
        <v>PDF</v>
      </c>
      <c r="P23" s="11" t="s">
        <v>2</v>
      </c>
      <c r="Q23" s="3" t="s">
        <v>36</v>
      </c>
      <c r="R23" s="276" t="s">
        <v>41</v>
      </c>
      <c r="S23" s="4" t="s">
        <v>123</v>
      </c>
      <c r="T23" s="20" t="str">
        <f t="shared" si="4"/>
        <v>PDF</v>
      </c>
      <c r="U23" s="11" t="s">
        <v>39</v>
      </c>
      <c r="V23" s="3" t="s">
        <v>36</v>
      </c>
      <c r="W23" s="3" t="s">
        <v>37</v>
      </c>
      <c r="X23" s="15" t="s">
        <v>123</v>
      </c>
      <c r="Y23" s="12" t="str">
        <f>IF(R23="Include","No",IF(V23="Include","No",""))</f>
        <v/>
      </c>
      <c r="Z23" s="35" t="str">
        <f t="shared" si="6"/>
        <v>Exclude</v>
      </c>
      <c r="AA23" s="33" t="str">
        <f t="shared" si="7"/>
        <v>0. Duplicate</v>
      </c>
    </row>
    <row r="24" spans="1:27" x14ac:dyDescent="0.25">
      <c r="A24" s="27" t="s">
        <v>124</v>
      </c>
      <c r="B24" s="28" t="s">
        <v>125</v>
      </c>
      <c r="C24" s="28">
        <v>2016</v>
      </c>
      <c r="D24" s="28" t="s">
        <v>126</v>
      </c>
      <c r="E24" s="28">
        <v>69</v>
      </c>
      <c r="F24" s="28">
        <v>1</v>
      </c>
      <c r="G24" s="28" t="s">
        <v>127</v>
      </c>
      <c r="H24" s="28">
        <v>4126</v>
      </c>
      <c r="I24" s="28" t="s">
        <v>128</v>
      </c>
      <c r="J24" s="11" t="s">
        <v>34</v>
      </c>
      <c r="K24" s="20" t="str">
        <f t="shared" si="0"/>
        <v>Link</v>
      </c>
      <c r="L24" s="21" t="str">
        <f t="shared" si="1"/>
        <v/>
      </c>
      <c r="M24" s="31" t="str">
        <f t="shared" si="2"/>
        <v>{Aimer, 2016 #4126}</v>
      </c>
      <c r="N24" s="4" t="s">
        <v>1</v>
      </c>
      <c r="O24" s="20" t="str">
        <f t="shared" si="3"/>
        <v>PDF</v>
      </c>
      <c r="P24" s="11" t="s">
        <v>2</v>
      </c>
      <c r="Q24" s="3" t="s">
        <v>36</v>
      </c>
      <c r="R24" s="276" t="s">
        <v>37</v>
      </c>
      <c r="S24" s="4" t="s">
        <v>76</v>
      </c>
      <c r="T24" s="20" t="str">
        <f t="shared" si="4"/>
        <v>PDF</v>
      </c>
      <c r="U24" s="11" t="s">
        <v>39</v>
      </c>
      <c r="V24" s="3" t="s">
        <v>36</v>
      </c>
      <c r="W24" s="3" t="s">
        <v>37</v>
      </c>
      <c r="Y24" s="12" t="str">
        <f>IF(R24="Include","No",IF(V24="Include","No",""))</f>
        <v/>
      </c>
      <c r="Z24" s="35" t="str">
        <f t="shared" si="6"/>
        <v>Exclude</v>
      </c>
      <c r="AA24" s="33" t="str">
        <f t="shared" si="7"/>
        <v>3. Wrong intervention</v>
      </c>
    </row>
    <row r="25" spans="1:27" x14ac:dyDescent="0.25">
      <c r="A25" s="27" t="s">
        <v>129</v>
      </c>
      <c r="B25" s="28" t="s">
        <v>130</v>
      </c>
      <c r="C25" s="28">
        <v>2022</v>
      </c>
      <c r="D25" s="28" t="s">
        <v>131</v>
      </c>
      <c r="E25" s="28">
        <v>17</v>
      </c>
      <c r="F25" s="28">
        <v>12</v>
      </c>
      <c r="G25" s="28" t="s">
        <v>132</v>
      </c>
      <c r="H25" s="28">
        <v>5485</v>
      </c>
      <c r="I25" s="28" t="s">
        <v>133</v>
      </c>
      <c r="J25" s="11" t="s">
        <v>34</v>
      </c>
      <c r="K25" s="20" t="str">
        <f t="shared" si="0"/>
        <v>Link</v>
      </c>
      <c r="L25" s="21" t="str">
        <f t="shared" si="1"/>
        <v/>
      </c>
      <c r="M25" s="31" t="str">
        <f t="shared" si="2"/>
        <v>{Albers, 2022 #5485}</v>
      </c>
      <c r="N25" s="4" t="s">
        <v>116</v>
      </c>
      <c r="O25" s="20" t="str">
        <f t="shared" si="3"/>
        <v>PDF</v>
      </c>
      <c r="P25" s="11" t="s">
        <v>2</v>
      </c>
      <c r="Q25" s="3" t="s">
        <v>36</v>
      </c>
      <c r="R25" s="276" t="s">
        <v>48</v>
      </c>
      <c r="S25" s="4" t="s">
        <v>134</v>
      </c>
      <c r="T25" s="20" t="str">
        <f t="shared" si="4"/>
        <v>PDF</v>
      </c>
      <c r="U25" s="11" t="s">
        <v>39</v>
      </c>
      <c r="V25" s="3" t="s">
        <v>36</v>
      </c>
      <c r="W25" s="3" t="s">
        <v>48</v>
      </c>
      <c r="Y25" s="12"/>
      <c r="Z25" s="35" t="str">
        <f t="shared" si="6"/>
        <v>Exclude</v>
      </c>
      <c r="AA25" s="33" t="str">
        <f t="shared" si="7"/>
        <v>1. No relevant outcomes</v>
      </c>
    </row>
    <row r="26" spans="1:27" x14ac:dyDescent="0.25">
      <c r="A26" s="27" t="s">
        <v>135</v>
      </c>
      <c r="B26" s="28" t="s">
        <v>136</v>
      </c>
      <c r="C26" s="28">
        <v>2017</v>
      </c>
      <c r="D26" s="28" t="s">
        <v>73</v>
      </c>
      <c r="E26" s="28">
        <v>19</v>
      </c>
      <c r="F26" s="28">
        <v>3</v>
      </c>
      <c r="G26" s="28" t="s">
        <v>137</v>
      </c>
      <c r="H26" s="28">
        <v>3788</v>
      </c>
      <c r="I26" s="28" t="s">
        <v>138</v>
      </c>
      <c r="J26" s="11" t="s">
        <v>34</v>
      </c>
      <c r="K26" s="20" t="str">
        <f t="shared" si="0"/>
        <v>Link</v>
      </c>
      <c r="L26" s="21" t="str">
        <f t="shared" si="1"/>
        <v/>
      </c>
      <c r="M26" s="31" t="str">
        <f t="shared" si="2"/>
        <v>{Alessi, 2017 #3788}</v>
      </c>
      <c r="N26" s="4" t="s">
        <v>1</v>
      </c>
      <c r="O26" s="20" t="str">
        <f t="shared" si="3"/>
        <v>PDF</v>
      </c>
      <c r="P26" s="11" t="s">
        <v>2</v>
      </c>
      <c r="Q26" s="3" t="s">
        <v>36</v>
      </c>
      <c r="R26" s="276" t="s">
        <v>37</v>
      </c>
      <c r="S26" s="4" t="s">
        <v>76</v>
      </c>
      <c r="T26" s="20" t="str">
        <f t="shared" si="4"/>
        <v>PDF</v>
      </c>
      <c r="U26" s="11" t="s">
        <v>39</v>
      </c>
      <c r="V26" s="3" t="s">
        <v>36</v>
      </c>
      <c r="W26" s="3" t="s">
        <v>37</v>
      </c>
      <c r="Y26" s="12" t="str">
        <f>IF(R26="Include","No",IF(V26="Include","No",""))</f>
        <v/>
      </c>
      <c r="Z26" s="35" t="str">
        <f t="shared" si="6"/>
        <v>Exclude</v>
      </c>
      <c r="AA26" s="33" t="str">
        <f t="shared" si="7"/>
        <v>3. Wrong intervention</v>
      </c>
    </row>
    <row r="27" spans="1:27" x14ac:dyDescent="0.25">
      <c r="A27" s="27" t="s">
        <v>135</v>
      </c>
      <c r="B27" s="28" t="s">
        <v>136</v>
      </c>
      <c r="C27" s="28">
        <v>2017</v>
      </c>
      <c r="D27" s="28" t="s">
        <v>78</v>
      </c>
      <c r="E27" s="28">
        <v>19</v>
      </c>
      <c r="F27" s="28">
        <v>3</v>
      </c>
      <c r="G27" s="28" t="s">
        <v>137</v>
      </c>
      <c r="H27" s="28">
        <v>3837</v>
      </c>
      <c r="I27" s="28" t="s">
        <v>138</v>
      </c>
      <c r="J27" s="11" t="s">
        <v>34</v>
      </c>
      <c r="K27" s="20" t="str">
        <f t="shared" si="0"/>
        <v>Link</v>
      </c>
      <c r="L27" s="21" t="str">
        <f t="shared" si="1"/>
        <v/>
      </c>
      <c r="M27" s="31" t="str">
        <f t="shared" si="2"/>
        <v>{Alessi, 2017 #3837}</v>
      </c>
      <c r="N27" s="4" t="s">
        <v>1</v>
      </c>
      <c r="O27" s="20" t="str">
        <f t="shared" si="3"/>
        <v>PDF</v>
      </c>
      <c r="P27" s="11" t="s">
        <v>2</v>
      </c>
      <c r="Q27" s="3" t="s">
        <v>36</v>
      </c>
      <c r="R27" s="276" t="s">
        <v>41</v>
      </c>
      <c r="S27" s="4" t="s">
        <v>139</v>
      </c>
      <c r="T27" s="20" t="str">
        <f t="shared" si="4"/>
        <v>PDF</v>
      </c>
      <c r="U27" s="11" t="s">
        <v>39</v>
      </c>
      <c r="V27" s="3" t="s">
        <v>36</v>
      </c>
      <c r="W27" s="3" t="s">
        <v>41</v>
      </c>
      <c r="Y27" s="12" t="str">
        <f>IF(R27="Include","No",IF(V27="Include","No",""))</f>
        <v/>
      </c>
      <c r="Z27" s="35" t="str">
        <f t="shared" si="6"/>
        <v>Exclude</v>
      </c>
      <c r="AA27" s="33" t="str">
        <f t="shared" si="7"/>
        <v>0. Duplicate</v>
      </c>
    </row>
    <row r="28" spans="1:27" x14ac:dyDescent="0.25">
      <c r="A28" s="27" t="s">
        <v>140</v>
      </c>
      <c r="B28" s="28" t="s">
        <v>141</v>
      </c>
      <c r="C28" s="28">
        <v>2017</v>
      </c>
      <c r="D28" s="28" t="s">
        <v>142</v>
      </c>
      <c r="E28" s="28">
        <v>72</v>
      </c>
      <c r="G28" s="28" t="s">
        <v>143</v>
      </c>
      <c r="H28" s="28">
        <v>5471</v>
      </c>
      <c r="I28" s="28" t="s">
        <v>144</v>
      </c>
      <c r="J28" s="11" t="s">
        <v>34</v>
      </c>
      <c r="K28" s="20" t="str">
        <f t="shared" si="0"/>
        <v>Link</v>
      </c>
      <c r="L28" s="21" t="str">
        <f t="shared" si="1"/>
        <v/>
      </c>
      <c r="M28" s="31" t="str">
        <f t="shared" si="2"/>
        <v>{Alessi, 2017 #5471}</v>
      </c>
      <c r="N28" s="4" t="s">
        <v>116</v>
      </c>
      <c r="O28" s="20" t="str">
        <f t="shared" si="3"/>
        <v>PDF</v>
      </c>
      <c r="P28" s="11" t="s">
        <v>2</v>
      </c>
      <c r="Q28" s="3" t="s">
        <v>36</v>
      </c>
      <c r="R28" s="276" t="s">
        <v>37</v>
      </c>
      <c r="S28" s="4" t="s">
        <v>76</v>
      </c>
      <c r="T28" s="20" t="str">
        <f t="shared" si="4"/>
        <v>PDF</v>
      </c>
      <c r="U28" s="11" t="s">
        <v>39</v>
      </c>
      <c r="V28" s="3" t="s">
        <v>36</v>
      </c>
      <c r="W28" s="3" t="s">
        <v>37</v>
      </c>
      <c r="Y28" s="12"/>
      <c r="Z28" s="35" t="str">
        <f t="shared" si="6"/>
        <v>Exclude</v>
      </c>
      <c r="AA28" s="33" t="str">
        <f t="shared" si="7"/>
        <v>3. Wrong intervention</v>
      </c>
    </row>
    <row r="29" spans="1:27" x14ac:dyDescent="0.25">
      <c r="A29" s="27" t="s">
        <v>145</v>
      </c>
      <c r="B29" s="28" t="s">
        <v>146</v>
      </c>
      <c r="C29" s="28">
        <v>2019</v>
      </c>
      <c r="D29" s="28" t="s">
        <v>147</v>
      </c>
      <c r="E29" s="28">
        <v>25</v>
      </c>
      <c r="F29" s="28">
        <v>2</v>
      </c>
      <c r="G29" s="28" t="s">
        <v>148</v>
      </c>
      <c r="H29" s="28">
        <v>4065</v>
      </c>
      <c r="I29" s="28" t="s">
        <v>149</v>
      </c>
      <c r="J29" s="11" t="s">
        <v>34</v>
      </c>
      <c r="K29" s="20" t="str">
        <f t="shared" si="0"/>
        <v>Link</v>
      </c>
      <c r="L29" s="21" t="str">
        <f t="shared" si="1"/>
        <v/>
      </c>
      <c r="M29" s="31" t="str">
        <f t="shared" si="2"/>
        <v>{Allenby, 2019 #4065}</v>
      </c>
      <c r="N29" s="4" t="s">
        <v>1</v>
      </c>
      <c r="O29" s="20" t="str">
        <f t="shared" si="3"/>
        <v>PDF</v>
      </c>
      <c r="P29" s="11" t="s">
        <v>2</v>
      </c>
      <c r="Q29" s="3" t="s">
        <v>36</v>
      </c>
      <c r="R29" s="276" t="s">
        <v>40</v>
      </c>
      <c r="S29" s="4" t="s">
        <v>110</v>
      </c>
      <c r="T29" s="20" t="str">
        <f t="shared" si="4"/>
        <v>PDF</v>
      </c>
      <c r="U29" s="11" t="s">
        <v>39</v>
      </c>
      <c r="V29" s="3" t="s">
        <v>36</v>
      </c>
      <c r="W29" s="3" t="s">
        <v>40</v>
      </c>
      <c r="Y29" s="12" t="str">
        <f>IF(R29="Include","No",IF(V29="Include","No",""))</f>
        <v/>
      </c>
      <c r="Z29" s="35" t="str">
        <f t="shared" si="6"/>
        <v>Exclude</v>
      </c>
      <c r="AA29" s="33" t="str">
        <f t="shared" si="7"/>
        <v>5. Wrong study design</v>
      </c>
    </row>
    <row r="30" spans="1:27" x14ac:dyDescent="0.25">
      <c r="A30" s="27" t="s">
        <v>150</v>
      </c>
      <c r="B30" s="28" t="s">
        <v>151</v>
      </c>
      <c r="C30" s="28">
        <v>2020</v>
      </c>
      <c r="D30" s="28" t="s">
        <v>152</v>
      </c>
      <c r="E30" s="28">
        <v>22</v>
      </c>
      <c r="F30" s="28">
        <v>11</v>
      </c>
      <c r="G30" s="28" t="s">
        <v>153</v>
      </c>
      <c r="H30" s="28">
        <v>4739</v>
      </c>
      <c r="I30" s="28" t="s">
        <v>154</v>
      </c>
      <c r="J30" s="11" t="s">
        <v>34</v>
      </c>
      <c r="K30" s="20" t="str">
        <f t="shared" si="0"/>
        <v>Link</v>
      </c>
      <c r="L30" s="21" t="str">
        <f t="shared" si="1"/>
        <v/>
      </c>
      <c r="M30" s="31" t="str">
        <f t="shared" si="2"/>
        <v>{Almusharraf, 2020 #4739}</v>
      </c>
      <c r="N30" s="4" t="s">
        <v>54</v>
      </c>
      <c r="O30" s="20" t="str">
        <f t="shared" si="3"/>
        <v>PDF</v>
      </c>
      <c r="P30" s="11" t="s">
        <v>2</v>
      </c>
      <c r="Q30" s="3" t="s">
        <v>36</v>
      </c>
      <c r="R30" s="276" t="s">
        <v>40</v>
      </c>
      <c r="S30" s="4" t="s">
        <v>110</v>
      </c>
      <c r="T30" s="20" t="str">
        <f t="shared" si="4"/>
        <v>PDF</v>
      </c>
      <c r="U30" s="11" t="s">
        <v>39</v>
      </c>
      <c r="V30" s="3" t="s">
        <v>36</v>
      </c>
      <c r="W30" s="3" t="s">
        <v>40</v>
      </c>
      <c r="Y30" s="12"/>
      <c r="Z30" s="35" t="str">
        <f t="shared" si="6"/>
        <v>Exclude</v>
      </c>
      <c r="AA30" s="33" t="str">
        <f t="shared" si="7"/>
        <v>5. Wrong study design</v>
      </c>
    </row>
    <row r="31" spans="1:27" x14ac:dyDescent="0.25">
      <c r="A31" s="27" t="s">
        <v>155</v>
      </c>
      <c r="B31" s="28" t="s">
        <v>156</v>
      </c>
      <c r="C31" s="28">
        <v>2022</v>
      </c>
      <c r="D31" s="28" t="s">
        <v>157</v>
      </c>
      <c r="E31" s="28">
        <v>6</v>
      </c>
      <c r="F31" s="28">
        <v>7</v>
      </c>
      <c r="G31" s="28" t="s">
        <v>158</v>
      </c>
      <c r="H31" s="28">
        <v>4748</v>
      </c>
      <c r="I31" s="28" t="s">
        <v>159</v>
      </c>
      <c r="J31" s="11" t="s">
        <v>34</v>
      </c>
      <c r="K31" s="20" t="str">
        <f t="shared" si="0"/>
        <v>Link</v>
      </c>
      <c r="L31" s="21" t="str">
        <f t="shared" si="1"/>
        <v/>
      </c>
      <c r="M31" s="31" t="str">
        <f t="shared" si="2"/>
        <v>{Alphonse, 2022 #4748}</v>
      </c>
      <c r="N31" s="4" t="s">
        <v>54</v>
      </c>
      <c r="O31" s="20" t="str">
        <f t="shared" si="3"/>
        <v>PDF</v>
      </c>
      <c r="P31" s="11" t="s">
        <v>2</v>
      </c>
      <c r="Q31" s="3" t="s">
        <v>36</v>
      </c>
      <c r="R31" s="276" t="s">
        <v>40</v>
      </c>
      <c r="S31" s="4" t="s">
        <v>110</v>
      </c>
      <c r="T31" s="20" t="str">
        <f t="shared" si="4"/>
        <v>PDF</v>
      </c>
      <c r="U31" s="11" t="s">
        <v>39</v>
      </c>
      <c r="V31" s="3" t="s">
        <v>36</v>
      </c>
      <c r="W31" s="3" t="s">
        <v>40</v>
      </c>
      <c r="Y31" s="12"/>
      <c r="Z31" s="35" t="str">
        <f t="shared" si="6"/>
        <v>Exclude</v>
      </c>
      <c r="AA31" s="33" t="str">
        <f t="shared" si="7"/>
        <v>5. Wrong study design</v>
      </c>
    </row>
    <row r="32" spans="1:27" x14ac:dyDescent="0.25">
      <c r="A32" s="27" t="s">
        <v>155</v>
      </c>
      <c r="B32" s="28" t="s">
        <v>160</v>
      </c>
      <c r="C32" s="28">
        <v>2022</v>
      </c>
      <c r="D32" s="28" t="s">
        <v>3</v>
      </c>
      <c r="G32" s="28" t="s">
        <v>108</v>
      </c>
      <c r="H32" s="28">
        <v>4773</v>
      </c>
      <c r="I32" s="28" t="s">
        <v>161</v>
      </c>
      <c r="J32" s="11" t="s">
        <v>34</v>
      </c>
      <c r="K32" s="20" t="str">
        <f t="shared" si="0"/>
        <v>Link</v>
      </c>
      <c r="L32" s="21" t="str">
        <f t="shared" si="1"/>
        <v/>
      </c>
      <c r="M32" s="31" t="str">
        <f t="shared" si="2"/>
        <v>{Alphonse, 2022 #4773}</v>
      </c>
      <c r="N32" s="4" t="s">
        <v>54</v>
      </c>
      <c r="O32" s="20" t="str">
        <f t="shared" si="3"/>
        <v>PDF</v>
      </c>
      <c r="P32" s="11" t="s">
        <v>2</v>
      </c>
      <c r="Q32" s="3" t="s">
        <v>36</v>
      </c>
      <c r="R32" s="276" t="s">
        <v>40</v>
      </c>
      <c r="S32" s="4" t="s">
        <v>110</v>
      </c>
      <c r="T32" s="20" t="str">
        <f t="shared" si="4"/>
        <v>PDF</v>
      </c>
      <c r="U32" s="11" t="s">
        <v>39</v>
      </c>
      <c r="V32" s="3" t="s">
        <v>36</v>
      </c>
      <c r="W32" s="3" t="s">
        <v>40</v>
      </c>
      <c r="Y32" s="12"/>
      <c r="Z32" s="35" t="str">
        <f t="shared" si="6"/>
        <v>Exclude</v>
      </c>
      <c r="AA32" s="33" t="str">
        <f t="shared" si="7"/>
        <v>5. Wrong study design</v>
      </c>
    </row>
    <row r="33" spans="1:27" x14ac:dyDescent="0.25">
      <c r="A33" s="27" t="s">
        <v>155</v>
      </c>
      <c r="B33" s="28" t="s">
        <v>160</v>
      </c>
      <c r="C33" s="28">
        <v>2022</v>
      </c>
      <c r="D33" s="28" t="s">
        <v>3</v>
      </c>
      <c r="G33" s="28" t="s">
        <v>108</v>
      </c>
      <c r="H33" s="28">
        <v>5915</v>
      </c>
      <c r="I33" s="28" t="s">
        <v>161</v>
      </c>
      <c r="J33" s="11" t="s">
        <v>34</v>
      </c>
      <c r="K33" s="20" t="str">
        <f t="shared" si="0"/>
        <v>Link</v>
      </c>
      <c r="L33" s="21" t="str">
        <f t="shared" si="1"/>
        <v/>
      </c>
      <c r="M33" s="31" t="str">
        <f t="shared" si="2"/>
        <v>{Alphonse, 2022 #5915}</v>
      </c>
      <c r="N33" s="4" t="s">
        <v>35</v>
      </c>
      <c r="O33" s="20" t="str">
        <f t="shared" si="3"/>
        <v>PDF</v>
      </c>
      <c r="P33" s="11" t="s">
        <v>2</v>
      </c>
      <c r="Q33" s="3" t="s">
        <v>36</v>
      </c>
      <c r="R33" s="276" t="s">
        <v>41</v>
      </c>
      <c r="S33" s="4" t="s">
        <v>162</v>
      </c>
      <c r="T33" s="20" t="str">
        <f t="shared" si="4"/>
        <v>PDF</v>
      </c>
      <c r="U33" s="11" t="s">
        <v>39</v>
      </c>
      <c r="V33" s="3" t="s">
        <v>36</v>
      </c>
      <c r="W33" s="3" t="s">
        <v>41</v>
      </c>
      <c r="Y33" s="12"/>
      <c r="Z33" s="35" t="str">
        <f t="shared" si="6"/>
        <v>Exclude</v>
      </c>
      <c r="AA33" s="33" t="str">
        <f t="shared" si="7"/>
        <v>0. Duplicate</v>
      </c>
    </row>
    <row r="34" spans="1:27" x14ac:dyDescent="0.25">
      <c r="A34" s="27" t="s">
        <v>155</v>
      </c>
      <c r="B34" s="28" t="s">
        <v>156</v>
      </c>
      <c r="C34" s="28">
        <v>2022</v>
      </c>
      <c r="D34" s="28" t="s">
        <v>157</v>
      </c>
      <c r="E34" s="28">
        <v>6</v>
      </c>
      <c r="F34" s="28">
        <v>7</v>
      </c>
      <c r="G34" s="28" t="s">
        <v>158</v>
      </c>
      <c r="H34" s="28">
        <v>5920</v>
      </c>
      <c r="I34" s="28" t="s">
        <v>159</v>
      </c>
      <c r="J34" s="11" t="s">
        <v>34</v>
      </c>
      <c r="K34" s="20" t="str">
        <f t="shared" si="0"/>
        <v>Link</v>
      </c>
      <c r="L34" s="21" t="str">
        <f t="shared" si="1"/>
        <v/>
      </c>
      <c r="M34" s="31" t="str">
        <f t="shared" si="2"/>
        <v>{Alphonse, 2022 #5920}</v>
      </c>
      <c r="N34" s="4" t="s">
        <v>35</v>
      </c>
      <c r="O34" s="20" t="str">
        <f t="shared" si="3"/>
        <v>PDF</v>
      </c>
      <c r="P34" s="11" t="s">
        <v>2</v>
      </c>
      <c r="Q34" s="3" t="s">
        <v>36</v>
      </c>
      <c r="R34" s="276" t="s">
        <v>41</v>
      </c>
      <c r="S34" s="4" t="s">
        <v>163</v>
      </c>
      <c r="T34" s="20" t="str">
        <f t="shared" si="4"/>
        <v>PDF</v>
      </c>
      <c r="U34" s="11" t="s">
        <v>39</v>
      </c>
      <c r="V34" s="3" t="s">
        <v>36</v>
      </c>
      <c r="W34" s="3" t="s">
        <v>41</v>
      </c>
      <c r="Y34" s="12"/>
      <c r="Z34" s="35" t="str">
        <f t="shared" si="6"/>
        <v>Exclude</v>
      </c>
      <c r="AA34" s="33" t="str">
        <f t="shared" si="7"/>
        <v>0. Duplicate</v>
      </c>
    </row>
    <row r="35" spans="1:27" x14ac:dyDescent="0.25">
      <c r="A35" s="27" t="s">
        <v>164</v>
      </c>
      <c r="B35" s="28" t="s">
        <v>165</v>
      </c>
      <c r="C35" s="28">
        <v>2022</v>
      </c>
      <c r="D35" s="28" t="s">
        <v>166</v>
      </c>
      <c r="E35" s="28">
        <v>26</v>
      </c>
      <c r="F35" s="28">
        <v>125</v>
      </c>
      <c r="G35" s="82">
        <v>41640</v>
      </c>
      <c r="H35" s="28">
        <v>4244</v>
      </c>
      <c r="I35" s="28" t="s">
        <v>167</v>
      </c>
      <c r="J35" s="11" t="s">
        <v>34</v>
      </c>
      <c r="K35" s="20" t="str">
        <f t="shared" si="0"/>
        <v>Link</v>
      </c>
      <c r="L35" s="21" t="str">
        <f t="shared" si="1"/>
        <v/>
      </c>
      <c r="M35" s="31" t="str">
        <f t="shared" si="2"/>
        <v>{Alshahrani, 2022 #4244}</v>
      </c>
      <c r="N35" s="4" t="s">
        <v>4</v>
      </c>
      <c r="O35" s="20" t="str">
        <f t="shared" si="3"/>
        <v>PDF</v>
      </c>
      <c r="P35" s="11" t="s">
        <v>2</v>
      </c>
      <c r="Q35" s="3" t="s">
        <v>36</v>
      </c>
      <c r="R35" s="276" t="s">
        <v>37</v>
      </c>
      <c r="S35" s="4" t="s">
        <v>76</v>
      </c>
      <c r="T35" s="20" t="str">
        <f t="shared" si="4"/>
        <v>PDF</v>
      </c>
      <c r="U35" s="11" t="s">
        <v>39</v>
      </c>
      <c r="V35" s="3" t="s">
        <v>36</v>
      </c>
      <c r="W35" s="3" t="s">
        <v>37</v>
      </c>
      <c r="Y35" s="12" t="str">
        <f>IF(R35="Include","No",IF(V35="Include","No",""))</f>
        <v/>
      </c>
      <c r="Z35" s="35" t="str">
        <f t="shared" si="6"/>
        <v>Exclude</v>
      </c>
      <c r="AA35" s="33" t="str">
        <f t="shared" si="7"/>
        <v>3. Wrong intervention</v>
      </c>
    </row>
    <row r="36" spans="1:27" x14ac:dyDescent="0.25">
      <c r="A36" s="27" t="s">
        <v>168</v>
      </c>
      <c r="B36" s="28" t="s">
        <v>169</v>
      </c>
      <c r="C36" s="28">
        <v>2019</v>
      </c>
      <c r="D36" s="28" t="s">
        <v>3</v>
      </c>
      <c r="G36" s="28" t="s">
        <v>108</v>
      </c>
      <c r="H36" s="28">
        <v>5934</v>
      </c>
      <c r="I36" s="28" t="s">
        <v>170</v>
      </c>
      <c r="J36" s="11" t="s">
        <v>34</v>
      </c>
      <c r="K36" s="20" t="str">
        <f t="shared" si="0"/>
        <v>Link</v>
      </c>
      <c r="L36" s="21" t="str">
        <f t="shared" si="1"/>
        <v/>
      </c>
      <c r="M36" s="31" t="str">
        <f t="shared" si="2"/>
        <v>{Altendorf, 2019 #5934}</v>
      </c>
      <c r="N36" s="4" t="s">
        <v>35</v>
      </c>
      <c r="O36" s="20" t="str">
        <f t="shared" si="3"/>
        <v>PDF</v>
      </c>
      <c r="P36" s="11" t="s">
        <v>2</v>
      </c>
      <c r="Q36" s="3" t="s">
        <v>36</v>
      </c>
      <c r="R36" s="276" t="s">
        <v>37</v>
      </c>
      <c r="S36" s="4" t="s">
        <v>38</v>
      </c>
      <c r="T36" s="20" t="str">
        <f t="shared" si="4"/>
        <v>PDF</v>
      </c>
      <c r="U36" s="11" t="s">
        <v>39</v>
      </c>
      <c r="V36" s="3" t="s">
        <v>36</v>
      </c>
      <c r="W36" s="3" t="s">
        <v>37</v>
      </c>
      <c r="Y36" s="12"/>
      <c r="Z36" s="35" t="str">
        <f t="shared" si="6"/>
        <v>Exclude</v>
      </c>
      <c r="AA36" s="33" t="str">
        <f t="shared" si="7"/>
        <v>3. Wrong intervention</v>
      </c>
    </row>
    <row r="37" spans="1:27" x14ac:dyDescent="0.25">
      <c r="A37" s="27" t="s">
        <v>168</v>
      </c>
      <c r="B37" s="28" t="s">
        <v>171</v>
      </c>
      <c r="C37" s="28">
        <v>2020</v>
      </c>
      <c r="D37" s="28" t="s">
        <v>152</v>
      </c>
      <c r="E37" s="28">
        <v>22</v>
      </c>
      <c r="F37" s="28">
        <v>4</v>
      </c>
      <c r="G37" s="28" t="s">
        <v>172</v>
      </c>
      <c r="H37" s="28">
        <v>5932</v>
      </c>
      <c r="I37" s="28" t="s">
        <v>173</v>
      </c>
      <c r="J37" s="11" t="s">
        <v>34</v>
      </c>
      <c r="K37" s="20" t="str">
        <f t="shared" si="0"/>
        <v>Link</v>
      </c>
      <c r="L37" s="21" t="str">
        <f t="shared" si="1"/>
        <v/>
      </c>
      <c r="M37" s="31" t="str">
        <f t="shared" si="2"/>
        <v>{Altendorf, 2020 #5932}</v>
      </c>
      <c r="N37" s="4" t="s">
        <v>35</v>
      </c>
      <c r="O37" s="20" t="str">
        <f t="shared" si="3"/>
        <v>PDF</v>
      </c>
      <c r="P37" s="11" t="s">
        <v>2</v>
      </c>
      <c r="Q37" s="3" t="s">
        <v>36</v>
      </c>
      <c r="R37" s="276" t="s">
        <v>37</v>
      </c>
      <c r="S37" s="4" t="s">
        <v>38</v>
      </c>
      <c r="T37" s="20" t="str">
        <f t="shared" si="4"/>
        <v>PDF</v>
      </c>
      <c r="U37" s="11" t="s">
        <v>39</v>
      </c>
      <c r="V37" s="3" t="s">
        <v>36</v>
      </c>
      <c r="W37" s="3" t="s">
        <v>37</v>
      </c>
      <c r="Y37" s="12"/>
      <c r="Z37" s="35" t="str">
        <f t="shared" si="6"/>
        <v>Exclude</v>
      </c>
      <c r="AA37" s="33" t="str">
        <f t="shared" si="7"/>
        <v>3. Wrong intervention</v>
      </c>
    </row>
    <row r="38" spans="1:27" x14ac:dyDescent="0.25">
      <c r="A38" s="27" t="s">
        <v>174</v>
      </c>
      <c r="B38" s="28" t="s">
        <v>175</v>
      </c>
      <c r="C38" s="28">
        <v>2021</v>
      </c>
      <c r="D38" s="28" t="s">
        <v>176</v>
      </c>
      <c r="E38" s="28">
        <v>36</v>
      </c>
      <c r="F38" s="28">
        <v>5</v>
      </c>
      <c r="G38" s="28" t="s">
        <v>177</v>
      </c>
      <c r="H38" s="28">
        <v>5914</v>
      </c>
      <c r="I38" s="28" t="s">
        <v>178</v>
      </c>
      <c r="J38" s="11" t="s">
        <v>34</v>
      </c>
      <c r="K38" s="20" t="str">
        <f t="shared" si="0"/>
        <v>Link</v>
      </c>
      <c r="L38" s="21" t="str">
        <f t="shared" si="1"/>
        <v/>
      </c>
      <c r="M38" s="31" t="str">
        <f t="shared" si="2"/>
        <v>{Altendorf, 2021 #5914}</v>
      </c>
      <c r="N38" s="4" t="s">
        <v>35</v>
      </c>
      <c r="O38" s="20" t="str">
        <f t="shared" si="3"/>
        <v>PDF</v>
      </c>
      <c r="P38" s="11" t="s">
        <v>2</v>
      </c>
      <c r="Q38" s="3" t="s">
        <v>36</v>
      </c>
      <c r="R38" s="276" t="s">
        <v>37</v>
      </c>
      <c r="S38" s="4" t="s">
        <v>38</v>
      </c>
      <c r="T38" s="20" t="str">
        <f t="shared" si="4"/>
        <v>PDF</v>
      </c>
      <c r="U38" s="11" t="s">
        <v>39</v>
      </c>
      <c r="V38" s="3" t="s">
        <v>36</v>
      </c>
      <c r="W38" s="3" t="s">
        <v>37</v>
      </c>
      <c r="Y38" s="12"/>
      <c r="Z38" s="35" t="str">
        <f t="shared" si="6"/>
        <v>Exclude</v>
      </c>
      <c r="AA38" s="33" t="str">
        <f t="shared" si="7"/>
        <v>3. Wrong intervention</v>
      </c>
    </row>
    <row r="39" spans="1:27" x14ac:dyDescent="0.25">
      <c r="A39" s="27" t="s">
        <v>179</v>
      </c>
      <c r="B39" s="28" t="s">
        <v>180</v>
      </c>
      <c r="C39" s="28">
        <v>2022</v>
      </c>
      <c r="D39" s="28" t="s">
        <v>181</v>
      </c>
      <c r="E39" s="28">
        <v>1</v>
      </c>
      <c r="F39" s="28">
        <v>9</v>
      </c>
      <c r="G39" s="28" t="s">
        <v>182</v>
      </c>
      <c r="H39" s="28">
        <v>5924</v>
      </c>
      <c r="I39" s="28" t="s">
        <v>183</v>
      </c>
      <c r="J39" s="11" t="s">
        <v>34</v>
      </c>
      <c r="K39" s="20" t="str">
        <f t="shared" si="0"/>
        <v>Link</v>
      </c>
      <c r="L39" s="21" t="str">
        <f t="shared" si="1"/>
        <v/>
      </c>
      <c r="M39" s="31" t="str">
        <f t="shared" si="2"/>
        <v>{Altendorf, 2022 #5924}</v>
      </c>
      <c r="N39" s="4" t="s">
        <v>35</v>
      </c>
      <c r="O39" s="20" t="str">
        <f t="shared" si="3"/>
        <v>PDF</v>
      </c>
      <c r="P39" s="11" t="s">
        <v>2</v>
      </c>
      <c r="Q39" s="3" t="s">
        <v>36</v>
      </c>
      <c r="R39" s="276" t="s">
        <v>37</v>
      </c>
      <c r="S39" s="4" t="s">
        <v>38</v>
      </c>
      <c r="T39" s="20" t="str">
        <f t="shared" si="4"/>
        <v>PDF</v>
      </c>
      <c r="U39" s="11" t="s">
        <v>39</v>
      </c>
      <c r="V39" s="3" t="s">
        <v>36</v>
      </c>
      <c r="W39" s="3" t="s">
        <v>37</v>
      </c>
      <c r="Y39" s="12"/>
      <c r="Z39" s="35" t="str">
        <f t="shared" si="6"/>
        <v>Exclude</v>
      </c>
      <c r="AA39" s="33" t="str">
        <f t="shared" si="7"/>
        <v>3. Wrong intervention</v>
      </c>
    </row>
    <row r="40" spans="1:27" x14ac:dyDescent="0.25">
      <c r="A40" s="27" t="s">
        <v>184</v>
      </c>
      <c r="B40" s="28" t="s">
        <v>185</v>
      </c>
      <c r="C40" s="28">
        <v>2014</v>
      </c>
      <c r="D40" s="28" t="s">
        <v>186</v>
      </c>
      <c r="E40" s="28">
        <v>39</v>
      </c>
      <c r="F40" s="28">
        <v>5</v>
      </c>
      <c r="G40" s="28" t="s">
        <v>187</v>
      </c>
      <c r="H40" s="28">
        <v>3626</v>
      </c>
      <c r="I40" s="28" t="s">
        <v>188</v>
      </c>
      <c r="J40" s="11" t="s">
        <v>34</v>
      </c>
      <c r="K40" s="20" t="str">
        <f t="shared" si="0"/>
        <v>Link</v>
      </c>
      <c r="L40" s="21" t="str">
        <f t="shared" si="1"/>
        <v/>
      </c>
      <c r="M40" s="31" t="str">
        <f t="shared" si="2"/>
        <v>{Ames, 2014 #3626}</v>
      </c>
      <c r="N40" s="4" t="s">
        <v>1</v>
      </c>
      <c r="O40" s="20" t="str">
        <f t="shared" si="3"/>
        <v>PDF</v>
      </c>
      <c r="P40" s="11" t="s">
        <v>2</v>
      </c>
      <c r="Q40" s="3" t="s">
        <v>36</v>
      </c>
      <c r="R40" s="276" t="s">
        <v>37</v>
      </c>
      <c r="S40" s="4" t="s">
        <v>76</v>
      </c>
      <c r="T40" s="20" t="str">
        <f t="shared" si="4"/>
        <v>PDF</v>
      </c>
      <c r="U40" s="11" t="s">
        <v>39</v>
      </c>
      <c r="V40" s="3" t="s">
        <v>36</v>
      </c>
      <c r="W40" s="3" t="s">
        <v>37</v>
      </c>
      <c r="Y40" s="12" t="str">
        <f>IF(R40="Include","No",IF(V40="Include","No",""))</f>
        <v/>
      </c>
      <c r="Z40" s="35" t="str">
        <f t="shared" si="6"/>
        <v>Exclude</v>
      </c>
      <c r="AA40" s="33" t="str">
        <f t="shared" si="7"/>
        <v>3. Wrong intervention</v>
      </c>
    </row>
    <row r="41" spans="1:27" x14ac:dyDescent="0.25">
      <c r="A41" s="27" t="s">
        <v>189</v>
      </c>
      <c r="B41" s="28" t="s">
        <v>190</v>
      </c>
      <c r="C41" s="28">
        <v>2023</v>
      </c>
      <c r="D41" s="28" t="s">
        <v>3</v>
      </c>
      <c r="G41" s="28" t="s">
        <v>108</v>
      </c>
      <c r="H41" s="28">
        <v>4754</v>
      </c>
      <c r="I41" s="28" t="s">
        <v>191</v>
      </c>
      <c r="J41" s="11" t="s">
        <v>34</v>
      </c>
      <c r="K41" s="20" t="str">
        <f t="shared" si="0"/>
        <v>Link</v>
      </c>
      <c r="L41" s="21" t="str">
        <f t="shared" si="1"/>
        <v/>
      </c>
      <c r="M41" s="31" t="str">
        <f t="shared" si="2"/>
        <v>{Andree, 2023 #4754}</v>
      </c>
      <c r="N41" s="4" t="s">
        <v>54</v>
      </c>
      <c r="O41" s="20" t="str">
        <f t="shared" si="3"/>
        <v>PDF</v>
      </c>
      <c r="P41" s="11" t="s">
        <v>2</v>
      </c>
      <c r="Q41" s="3" t="s">
        <v>36</v>
      </c>
      <c r="R41" s="276" t="s">
        <v>37</v>
      </c>
      <c r="S41" s="4" t="s">
        <v>76</v>
      </c>
      <c r="T41" s="20" t="str">
        <f t="shared" si="4"/>
        <v>PDF</v>
      </c>
      <c r="U41" s="11" t="s">
        <v>39</v>
      </c>
      <c r="V41" s="3" t="s">
        <v>36</v>
      </c>
      <c r="W41" s="3" t="s">
        <v>37</v>
      </c>
      <c r="Y41" s="12"/>
      <c r="Z41" s="35" t="str">
        <f t="shared" si="6"/>
        <v>Exclude</v>
      </c>
      <c r="AA41" s="33" t="str">
        <f t="shared" si="7"/>
        <v>3. Wrong intervention</v>
      </c>
    </row>
    <row r="42" spans="1:27" x14ac:dyDescent="0.25">
      <c r="A42" s="27" t="s">
        <v>189</v>
      </c>
      <c r="B42" s="28" t="s">
        <v>192</v>
      </c>
      <c r="C42" s="28">
        <v>2024</v>
      </c>
      <c r="D42" s="28" t="s">
        <v>193</v>
      </c>
      <c r="E42" s="28">
        <v>10</v>
      </c>
      <c r="G42" s="28" t="s">
        <v>194</v>
      </c>
      <c r="H42" s="28">
        <v>4758</v>
      </c>
      <c r="I42" s="28" t="s">
        <v>195</v>
      </c>
      <c r="J42" s="11" t="s">
        <v>34</v>
      </c>
      <c r="K42" s="20" t="str">
        <f t="shared" si="0"/>
        <v>Link</v>
      </c>
      <c r="L42" s="21" t="str">
        <f t="shared" si="1"/>
        <v/>
      </c>
      <c r="M42" s="31" t="str">
        <f t="shared" si="2"/>
        <v>{Andree, 2024 #4758}</v>
      </c>
      <c r="N42" s="4" t="s">
        <v>54</v>
      </c>
      <c r="O42" s="20" t="str">
        <f t="shared" si="3"/>
        <v>PDF</v>
      </c>
      <c r="P42" s="11" t="s">
        <v>2</v>
      </c>
      <c r="Q42" s="3" t="s">
        <v>36</v>
      </c>
      <c r="R42" s="276" t="s">
        <v>37</v>
      </c>
      <c r="S42" s="4" t="s">
        <v>76</v>
      </c>
      <c r="T42" s="20" t="str">
        <f t="shared" si="4"/>
        <v>PDF</v>
      </c>
      <c r="U42" s="11" t="s">
        <v>39</v>
      </c>
      <c r="V42" s="3" t="s">
        <v>36</v>
      </c>
      <c r="W42" s="3" t="s">
        <v>37</v>
      </c>
      <c r="Y42" s="12"/>
      <c r="Z42" s="35" t="str">
        <f t="shared" si="6"/>
        <v>Exclude</v>
      </c>
      <c r="AA42" s="33" t="str">
        <f t="shared" si="7"/>
        <v>3. Wrong intervention</v>
      </c>
    </row>
    <row r="43" spans="1:27" x14ac:dyDescent="0.25">
      <c r="A43" s="27" t="s">
        <v>196</v>
      </c>
      <c r="B43" s="28" t="s">
        <v>197</v>
      </c>
      <c r="C43" s="28">
        <v>2016</v>
      </c>
      <c r="D43" s="28" t="s">
        <v>198</v>
      </c>
      <c r="E43" s="28">
        <v>90</v>
      </c>
      <c r="G43" s="28" t="s">
        <v>199</v>
      </c>
      <c r="H43" s="28">
        <v>4136</v>
      </c>
      <c r="I43" s="28" t="s">
        <v>200</v>
      </c>
      <c r="J43" s="11" t="s">
        <v>34</v>
      </c>
      <c r="K43" s="20" t="str">
        <f t="shared" si="0"/>
        <v>Link</v>
      </c>
      <c r="L43" s="21" t="str">
        <f t="shared" si="1"/>
        <v/>
      </c>
      <c r="M43" s="31" t="str">
        <f t="shared" si="2"/>
        <v>{Andrews, 2016 #4136}</v>
      </c>
      <c r="N43" s="4" t="s">
        <v>1</v>
      </c>
      <c r="O43" s="20" t="str">
        <f t="shared" si="3"/>
        <v>PDF</v>
      </c>
      <c r="P43" s="11" t="s">
        <v>2</v>
      </c>
      <c r="Q43" s="3" t="s">
        <v>36</v>
      </c>
      <c r="R43" s="276" t="s">
        <v>37</v>
      </c>
      <c r="S43" s="4" t="s">
        <v>76</v>
      </c>
      <c r="T43" s="20" t="str">
        <f t="shared" si="4"/>
        <v>PDF</v>
      </c>
      <c r="U43" s="11" t="s">
        <v>39</v>
      </c>
      <c r="V43" s="3" t="s">
        <v>36</v>
      </c>
      <c r="W43" s="3" t="s">
        <v>37</v>
      </c>
      <c r="Y43" s="12" t="str">
        <f>IF(R43="Include","No",IF(V43="Include","No",""))</f>
        <v/>
      </c>
      <c r="Z43" s="35" t="str">
        <f t="shared" si="6"/>
        <v>Exclude</v>
      </c>
      <c r="AA43" s="33" t="str">
        <f t="shared" si="7"/>
        <v>3. Wrong intervention</v>
      </c>
    </row>
    <row r="44" spans="1:27" x14ac:dyDescent="0.25">
      <c r="A44" s="27" t="s">
        <v>196</v>
      </c>
      <c r="B44" s="28" t="s">
        <v>197</v>
      </c>
      <c r="C44" s="28">
        <v>2016</v>
      </c>
      <c r="D44" s="28" t="s">
        <v>198</v>
      </c>
      <c r="E44" s="28">
        <v>90</v>
      </c>
      <c r="G44" s="28" t="s">
        <v>199</v>
      </c>
      <c r="H44" s="28">
        <v>4137</v>
      </c>
      <c r="I44" s="28" t="s">
        <v>200</v>
      </c>
      <c r="J44" s="11" t="s">
        <v>34</v>
      </c>
      <c r="K44" s="20" t="str">
        <f t="shared" si="0"/>
        <v>Link</v>
      </c>
      <c r="L44" s="21" t="str">
        <f t="shared" si="1"/>
        <v/>
      </c>
      <c r="M44" s="31" t="str">
        <f t="shared" si="2"/>
        <v>{Andrews, 2016 #4137}</v>
      </c>
      <c r="N44" s="4" t="s">
        <v>1</v>
      </c>
      <c r="O44" s="20" t="str">
        <f t="shared" si="3"/>
        <v>PDF</v>
      </c>
      <c r="P44" s="11" t="s">
        <v>2</v>
      </c>
      <c r="Q44" s="3" t="s">
        <v>36</v>
      </c>
      <c r="R44" s="276" t="s">
        <v>41</v>
      </c>
      <c r="S44" s="4" t="s">
        <v>201</v>
      </c>
      <c r="T44" s="20" t="str">
        <f t="shared" si="4"/>
        <v>PDF</v>
      </c>
      <c r="U44" s="11" t="s">
        <v>39</v>
      </c>
      <c r="V44" s="3" t="s">
        <v>36</v>
      </c>
      <c r="W44" s="3" t="s">
        <v>41</v>
      </c>
      <c r="Y44" s="12" t="str">
        <f>IF(R44="Include","No",IF(V44="Include","No",""))</f>
        <v/>
      </c>
      <c r="Z44" s="35" t="str">
        <f t="shared" si="6"/>
        <v>Exclude</v>
      </c>
      <c r="AA44" s="33" t="str">
        <f t="shared" si="7"/>
        <v>0. Duplicate</v>
      </c>
    </row>
    <row r="45" spans="1:27" x14ac:dyDescent="0.25">
      <c r="A45" s="27" t="s">
        <v>202</v>
      </c>
      <c r="B45" s="28" t="s">
        <v>203</v>
      </c>
      <c r="C45" s="28">
        <v>2024</v>
      </c>
      <c r="D45" s="28" t="s">
        <v>78</v>
      </c>
      <c r="E45" s="28">
        <v>26</v>
      </c>
      <c r="F45" s="28">
        <v>7</v>
      </c>
      <c r="G45" s="28" t="s">
        <v>204</v>
      </c>
      <c r="H45" s="28">
        <v>4191</v>
      </c>
      <c r="I45" s="28" t="s">
        <v>205</v>
      </c>
      <c r="J45" s="11" t="s">
        <v>34</v>
      </c>
      <c r="K45" s="20" t="str">
        <f t="shared" si="0"/>
        <v>Link</v>
      </c>
      <c r="L45" s="21" t="str">
        <f t="shared" si="1"/>
        <v/>
      </c>
      <c r="M45" s="31" t="str">
        <f t="shared" si="2"/>
        <v>{Andrews, 2024 #4191}</v>
      </c>
      <c r="N45" s="4" t="s">
        <v>4</v>
      </c>
      <c r="O45" s="20" t="str">
        <f t="shared" si="3"/>
        <v>PDF</v>
      </c>
      <c r="P45" s="11" t="s">
        <v>2</v>
      </c>
      <c r="Q45" s="3" t="s">
        <v>36</v>
      </c>
      <c r="R45" s="276" t="s">
        <v>37</v>
      </c>
      <c r="S45" s="4" t="s">
        <v>76</v>
      </c>
      <c r="T45" s="20" t="str">
        <f t="shared" si="4"/>
        <v>PDF</v>
      </c>
      <c r="U45" s="11" t="s">
        <v>39</v>
      </c>
      <c r="V45" s="3" t="s">
        <v>36</v>
      </c>
      <c r="W45" s="3" t="s">
        <v>37</v>
      </c>
      <c r="Y45" s="12" t="str">
        <f>IF(R45="Include","No",IF(V45="Include","No",""))</f>
        <v/>
      </c>
      <c r="Z45" s="35" t="str">
        <f t="shared" si="6"/>
        <v>Exclude</v>
      </c>
      <c r="AA45" s="33" t="str">
        <f t="shared" si="7"/>
        <v>3. Wrong intervention</v>
      </c>
    </row>
    <row r="46" spans="1:27" x14ac:dyDescent="0.25">
      <c r="A46" s="27" t="s">
        <v>206</v>
      </c>
      <c r="B46" s="28" t="s">
        <v>207</v>
      </c>
      <c r="C46" s="28">
        <v>2022</v>
      </c>
      <c r="D46" s="28" t="s">
        <v>131</v>
      </c>
      <c r="E46" s="28">
        <v>17</v>
      </c>
      <c r="F46" s="28">
        <v>3</v>
      </c>
      <c r="G46" s="28" t="s">
        <v>208</v>
      </c>
      <c r="H46" s="28">
        <v>4737</v>
      </c>
      <c r="I46" s="28" t="s">
        <v>209</v>
      </c>
      <c r="J46" s="11" t="s">
        <v>34</v>
      </c>
      <c r="K46" s="20" t="str">
        <f t="shared" si="0"/>
        <v>Link</v>
      </c>
      <c r="L46" s="21" t="str">
        <f t="shared" si="1"/>
        <v/>
      </c>
      <c r="M46" s="31" t="str">
        <f t="shared" si="2"/>
        <v>{Asayut, 2022 #4737}</v>
      </c>
      <c r="N46" s="4" t="s">
        <v>54</v>
      </c>
      <c r="O46" s="20" t="str">
        <f t="shared" si="3"/>
        <v>PDF</v>
      </c>
      <c r="P46" s="11" t="s">
        <v>2</v>
      </c>
      <c r="Q46" s="3" t="s">
        <v>36</v>
      </c>
      <c r="R46" s="276" t="s">
        <v>56</v>
      </c>
      <c r="S46" s="4" t="s">
        <v>210</v>
      </c>
      <c r="T46" s="20" t="str">
        <f t="shared" si="4"/>
        <v>PDF</v>
      </c>
      <c r="U46" s="11" t="s">
        <v>39</v>
      </c>
      <c r="V46" s="3" t="s">
        <v>36</v>
      </c>
      <c r="W46" s="3" t="s">
        <v>56</v>
      </c>
      <c r="Y46" s="12"/>
      <c r="Z46" s="35" t="str">
        <f t="shared" si="6"/>
        <v>Exclude</v>
      </c>
      <c r="AA46" s="33" t="str">
        <f t="shared" si="7"/>
        <v>2. Wrong country</v>
      </c>
    </row>
    <row r="47" spans="1:27" x14ac:dyDescent="0.25">
      <c r="A47" s="27" t="s">
        <v>211</v>
      </c>
      <c r="B47" s="28" t="s">
        <v>212</v>
      </c>
      <c r="C47" s="28">
        <v>2021</v>
      </c>
      <c r="D47" s="28" t="s">
        <v>213</v>
      </c>
      <c r="E47" s="28">
        <v>11</v>
      </c>
      <c r="F47" s="28">
        <v>12</v>
      </c>
      <c r="G47" s="28" t="s">
        <v>214</v>
      </c>
      <c r="H47" s="28">
        <v>4254</v>
      </c>
      <c r="I47" s="28" t="s">
        <v>215</v>
      </c>
      <c r="J47" s="11" t="s">
        <v>34</v>
      </c>
      <c r="K47" s="20" t="str">
        <f t="shared" si="0"/>
        <v>Link</v>
      </c>
      <c r="L47" s="21" t="str">
        <f t="shared" si="1"/>
        <v/>
      </c>
      <c r="M47" s="31" t="str">
        <f t="shared" si="2"/>
        <v>{Åsberg, 2021 #4254}</v>
      </c>
      <c r="N47" s="4" t="s">
        <v>4</v>
      </c>
      <c r="O47" s="20" t="str">
        <f t="shared" si="3"/>
        <v>PDF</v>
      </c>
      <c r="P47" s="11" t="s">
        <v>2</v>
      </c>
      <c r="Q47" s="3" t="s">
        <v>36</v>
      </c>
      <c r="R47" s="276" t="s">
        <v>37</v>
      </c>
      <c r="S47" s="4" t="s">
        <v>76</v>
      </c>
      <c r="T47" s="20" t="str">
        <f t="shared" si="4"/>
        <v>PDF</v>
      </c>
      <c r="U47" s="11" t="s">
        <v>39</v>
      </c>
      <c r="V47" s="3" t="s">
        <v>36</v>
      </c>
      <c r="W47" s="3" t="s">
        <v>37</v>
      </c>
      <c r="Y47" s="12"/>
      <c r="Z47" s="35" t="str">
        <f t="shared" si="6"/>
        <v>Exclude</v>
      </c>
      <c r="AA47" s="33" t="str">
        <f t="shared" si="7"/>
        <v>3. Wrong intervention</v>
      </c>
    </row>
    <row r="48" spans="1:27" x14ac:dyDescent="0.25">
      <c r="A48" s="27" t="s">
        <v>216</v>
      </c>
      <c r="B48" s="28" t="s">
        <v>217</v>
      </c>
      <c r="C48" s="28">
        <v>2018</v>
      </c>
      <c r="D48" s="28" t="s">
        <v>218</v>
      </c>
      <c r="E48" s="28">
        <v>8</v>
      </c>
      <c r="F48" s="28">
        <v>5</v>
      </c>
      <c r="G48" s="28" t="s">
        <v>219</v>
      </c>
      <c r="H48" s="28">
        <v>4169</v>
      </c>
      <c r="I48" s="28" t="s">
        <v>220</v>
      </c>
      <c r="J48" s="11" t="s">
        <v>34</v>
      </c>
      <c r="K48" s="20" t="str">
        <f t="shared" si="0"/>
        <v>Link</v>
      </c>
      <c r="L48" s="21" t="str">
        <f t="shared" si="1"/>
        <v/>
      </c>
      <c r="M48" s="31" t="str">
        <f t="shared" si="2"/>
        <v>{Aschbrenner, 2018 #4169}</v>
      </c>
      <c r="N48" s="4" t="s">
        <v>1</v>
      </c>
      <c r="O48" s="20" t="str">
        <f t="shared" si="3"/>
        <v>PDF</v>
      </c>
      <c r="P48" s="11" t="s">
        <v>2</v>
      </c>
      <c r="Q48" s="3" t="s">
        <v>36</v>
      </c>
      <c r="R48" s="276" t="s">
        <v>40</v>
      </c>
      <c r="S48" s="4" t="s">
        <v>110</v>
      </c>
      <c r="T48" s="20" t="str">
        <f t="shared" si="4"/>
        <v>PDF</v>
      </c>
      <c r="U48" s="11" t="s">
        <v>39</v>
      </c>
      <c r="V48" s="3" t="s">
        <v>36</v>
      </c>
      <c r="W48" s="3" t="s">
        <v>40</v>
      </c>
      <c r="Y48" s="12" t="str">
        <f>IF(R48="Include","No",IF(V48="Include","No",""))</f>
        <v/>
      </c>
      <c r="Z48" s="35" t="str">
        <f t="shared" si="6"/>
        <v>Exclude</v>
      </c>
      <c r="AA48" s="33" t="str">
        <f t="shared" si="7"/>
        <v>5. Wrong study design</v>
      </c>
    </row>
    <row r="49" spans="1:27" x14ac:dyDescent="0.25">
      <c r="A49" s="27" t="s">
        <v>221</v>
      </c>
      <c r="B49" s="28" t="s">
        <v>222</v>
      </c>
      <c r="C49" s="28">
        <v>2011</v>
      </c>
      <c r="D49" s="28" t="s">
        <v>186</v>
      </c>
      <c r="E49" s="28">
        <v>36</v>
      </c>
      <c r="F49" s="28">
        <v>7</v>
      </c>
      <c r="G49" s="28" t="s">
        <v>223</v>
      </c>
      <c r="H49" s="28">
        <v>5472</v>
      </c>
      <c r="I49" s="28" t="s">
        <v>224</v>
      </c>
      <c r="J49" s="11" t="s">
        <v>34</v>
      </c>
      <c r="K49" s="20" t="str">
        <f t="shared" si="0"/>
        <v>Link</v>
      </c>
      <c r="L49" s="21" t="str">
        <f t="shared" si="1"/>
        <v/>
      </c>
      <c r="M49" s="31" t="str">
        <f t="shared" si="2"/>
        <v>{Asfar, 2011 #5472}</v>
      </c>
      <c r="N49" s="4" t="s">
        <v>116</v>
      </c>
      <c r="O49" s="20" t="str">
        <f t="shared" si="3"/>
        <v>PDF</v>
      </c>
      <c r="P49" s="11" t="s">
        <v>2</v>
      </c>
      <c r="Q49" s="3" t="s">
        <v>36</v>
      </c>
      <c r="R49" s="276" t="s">
        <v>40</v>
      </c>
      <c r="S49" s="4" t="s">
        <v>110</v>
      </c>
      <c r="T49" s="20" t="str">
        <f t="shared" si="4"/>
        <v>PDF</v>
      </c>
      <c r="U49" s="11" t="s">
        <v>39</v>
      </c>
      <c r="V49" s="3" t="s">
        <v>36</v>
      </c>
      <c r="W49" s="3" t="s">
        <v>40</v>
      </c>
      <c r="Y49" s="12"/>
      <c r="Z49" s="35" t="str">
        <f t="shared" si="6"/>
        <v>Exclude</v>
      </c>
      <c r="AA49" s="33" t="str">
        <f t="shared" si="7"/>
        <v>5. Wrong study design</v>
      </c>
    </row>
    <row r="50" spans="1:27" x14ac:dyDescent="0.25">
      <c r="A50" s="27" t="s">
        <v>225</v>
      </c>
      <c r="B50" s="28" t="s">
        <v>226</v>
      </c>
      <c r="C50" s="28">
        <v>2020</v>
      </c>
      <c r="D50" s="28" t="s">
        <v>227</v>
      </c>
      <c r="E50" s="28">
        <v>48</v>
      </c>
      <c r="F50" s="28">
        <v>6</v>
      </c>
      <c r="G50" s="28" t="s">
        <v>228</v>
      </c>
      <c r="H50" s="28">
        <v>3754</v>
      </c>
      <c r="I50" s="28" t="s">
        <v>229</v>
      </c>
      <c r="J50" s="11" t="s">
        <v>34</v>
      </c>
      <c r="K50" s="20" t="str">
        <f t="shared" si="0"/>
        <v>Link</v>
      </c>
      <c r="L50" s="21" t="str">
        <f t="shared" si="1"/>
        <v/>
      </c>
      <c r="M50" s="31" t="str">
        <f t="shared" si="2"/>
        <v>{Asfar, 2020 #3754}</v>
      </c>
      <c r="N50" s="4" t="s">
        <v>1</v>
      </c>
      <c r="O50" s="20" t="str">
        <f t="shared" si="3"/>
        <v>PDF</v>
      </c>
      <c r="P50" s="11" t="s">
        <v>2</v>
      </c>
      <c r="Q50" s="3" t="s">
        <v>36</v>
      </c>
      <c r="R50" s="276" t="s">
        <v>37</v>
      </c>
      <c r="S50" s="4" t="s">
        <v>76</v>
      </c>
      <c r="T50" s="20" t="str">
        <f t="shared" si="4"/>
        <v>PDF</v>
      </c>
      <c r="U50" s="11" t="s">
        <v>39</v>
      </c>
      <c r="V50" s="3" t="s">
        <v>36</v>
      </c>
      <c r="W50" s="3" t="s">
        <v>37</v>
      </c>
      <c r="Y50" s="12" t="str">
        <f>IF(R50="Include","No",IF(V50="Include","No",""))</f>
        <v/>
      </c>
      <c r="Z50" s="35" t="str">
        <f t="shared" si="6"/>
        <v>Exclude</v>
      </c>
      <c r="AA50" s="33" t="str">
        <f t="shared" si="7"/>
        <v>3. Wrong intervention</v>
      </c>
    </row>
    <row r="51" spans="1:27" x14ac:dyDescent="0.25">
      <c r="A51" s="27" t="s">
        <v>225</v>
      </c>
      <c r="B51" s="28" t="s">
        <v>226</v>
      </c>
      <c r="C51" s="28">
        <v>2020</v>
      </c>
      <c r="D51" s="28" t="s">
        <v>227</v>
      </c>
      <c r="E51" s="28">
        <v>48</v>
      </c>
      <c r="F51" s="28">
        <v>6</v>
      </c>
      <c r="G51" s="28" t="s">
        <v>228</v>
      </c>
      <c r="H51" s="28">
        <v>3755</v>
      </c>
      <c r="I51" s="28" t="s">
        <v>229</v>
      </c>
      <c r="J51" s="11" t="s">
        <v>34</v>
      </c>
      <c r="K51" s="20" t="str">
        <f t="shared" si="0"/>
        <v>Link</v>
      </c>
      <c r="L51" s="21" t="str">
        <f t="shared" si="1"/>
        <v/>
      </c>
      <c r="M51" s="31" t="str">
        <f t="shared" si="2"/>
        <v>{Asfar, 2020 #3755}</v>
      </c>
      <c r="N51" s="4" t="s">
        <v>1</v>
      </c>
      <c r="O51" s="20" t="str">
        <f t="shared" si="3"/>
        <v>PDF</v>
      </c>
      <c r="P51" s="11" t="s">
        <v>2</v>
      </c>
      <c r="Q51" s="3" t="s">
        <v>36</v>
      </c>
      <c r="R51" s="276" t="s">
        <v>41</v>
      </c>
      <c r="S51" s="4" t="s">
        <v>230</v>
      </c>
      <c r="T51" s="20" t="str">
        <f t="shared" si="4"/>
        <v>PDF</v>
      </c>
      <c r="U51" s="11" t="s">
        <v>39</v>
      </c>
      <c r="V51" s="3" t="s">
        <v>36</v>
      </c>
      <c r="W51" s="3" t="s">
        <v>41</v>
      </c>
      <c r="Y51" s="12" t="str">
        <f>IF(R51="Include","No",IF(V51="Include","No",""))</f>
        <v/>
      </c>
      <c r="Z51" s="35" t="str">
        <f t="shared" si="6"/>
        <v>Exclude</v>
      </c>
      <c r="AA51" s="33" t="str">
        <f t="shared" si="7"/>
        <v>0. Duplicate</v>
      </c>
    </row>
    <row r="52" spans="1:27" x14ac:dyDescent="0.25">
      <c r="A52" s="27" t="s">
        <v>225</v>
      </c>
      <c r="B52" s="28" t="s">
        <v>226</v>
      </c>
      <c r="C52" s="28">
        <v>2020</v>
      </c>
      <c r="D52" s="28" t="s">
        <v>227</v>
      </c>
      <c r="E52" s="28">
        <v>48</v>
      </c>
      <c r="F52" s="28">
        <v>6</v>
      </c>
      <c r="G52" s="28" t="s">
        <v>228</v>
      </c>
      <c r="H52" s="28">
        <v>3756</v>
      </c>
      <c r="I52" s="28" t="s">
        <v>229</v>
      </c>
      <c r="J52" s="11" t="s">
        <v>34</v>
      </c>
      <c r="K52" s="20" t="str">
        <f t="shared" si="0"/>
        <v>Link</v>
      </c>
      <c r="L52" s="21" t="str">
        <f t="shared" si="1"/>
        <v/>
      </c>
      <c r="M52" s="31" t="str">
        <f t="shared" si="2"/>
        <v>{Asfar, 2020 #3756}</v>
      </c>
      <c r="N52" s="4" t="s">
        <v>1</v>
      </c>
      <c r="O52" s="20" t="str">
        <f t="shared" si="3"/>
        <v>PDF</v>
      </c>
      <c r="P52" s="11" t="s">
        <v>2</v>
      </c>
      <c r="Q52" s="3" t="s">
        <v>36</v>
      </c>
      <c r="R52" s="276" t="s">
        <v>41</v>
      </c>
      <c r="S52" s="4" t="s">
        <v>230</v>
      </c>
      <c r="T52" s="20" t="str">
        <f t="shared" si="4"/>
        <v>PDF</v>
      </c>
      <c r="U52" s="11" t="s">
        <v>39</v>
      </c>
      <c r="V52" s="3" t="s">
        <v>36</v>
      </c>
      <c r="W52" s="3" t="s">
        <v>41</v>
      </c>
      <c r="Y52" s="12" t="str">
        <f>IF(R52="Include","No",IF(V52="Include","No",""))</f>
        <v/>
      </c>
      <c r="Z52" s="35" t="str">
        <f t="shared" si="6"/>
        <v>Exclude</v>
      </c>
      <c r="AA52" s="33" t="str">
        <f t="shared" si="7"/>
        <v>0. Duplicate</v>
      </c>
    </row>
    <row r="53" spans="1:27" x14ac:dyDescent="0.25">
      <c r="A53" s="27" t="s">
        <v>231</v>
      </c>
      <c r="B53" s="28" t="s">
        <v>226</v>
      </c>
      <c r="C53" s="28">
        <v>2021</v>
      </c>
      <c r="D53" s="28" t="s">
        <v>232</v>
      </c>
      <c r="E53" s="28">
        <v>48</v>
      </c>
      <c r="F53" s="28">
        <v>6</v>
      </c>
      <c r="G53" s="28" t="s">
        <v>228</v>
      </c>
      <c r="H53" s="28">
        <v>3744</v>
      </c>
      <c r="I53" s="28" t="s">
        <v>229</v>
      </c>
      <c r="J53" s="11" t="s">
        <v>34</v>
      </c>
      <c r="K53" s="20" t="str">
        <f t="shared" si="0"/>
        <v>Link</v>
      </c>
      <c r="L53" s="21" t="str">
        <f t="shared" si="1"/>
        <v/>
      </c>
      <c r="M53" s="31" t="str">
        <f t="shared" si="2"/>
        <v>{Asfar, 2021 #3744}</v>
      </c>
      <c r="N53" s="4" t="s">
        <v>1</v>
      </c>
      <c r="O53" s="20" t="str">
        <f t="shared" si="3"/>
        <v>PDF</v>
      </c>
      <c r="P53" s="11" t="s">
        <v>2</v>
      </c>
      <c r="Q53" s="3" t="s">
        <v>36</v>
      </c>
      <c r="R53" s="276" t="s">
        <v>41</v>
      </c>
      <c r="S53" s="4" t="s">
        <v>230</v>
      </c>
      <c r="T53" s="20" t="str">
        <f t="shared" si="4"/>
        <v>PDF</v>
      </c>
      <c r="U53" s="11" t="s">
        <v>39</v>
      </c>
      <c r="V53" s="3" t="s">
        <v>36</v>
      </c>
      <c r="W53" s="3" t="s">
        <v>41</v>
      </c>
      <c r="Y53" s="12" t="str">
        <f>IF(R53="Include","No",IF(V53="Include","No",""))</f>
        <v/>
      </c>
      <c r="Z53" s="35" t="str">
        <f t="shared" si="6"/>
        <v>Exclude</v>
      </c>
      <c r="AA53" s="33" t="str">
        <f t="shared" si="7"/>
        <v>0. Duplicate</v>
      </c>
    </row>
    <row r="54" spans="1:27" x14ac:dyDescent="0.25">
      <c r="A54" s="27" t="s">
        <v>233</v>
      </c>
      <c r="B54" s="28" t="s">
        <v>234</v>
      </c>
      <c r="C54" s="28">
        <v>2024</v>
      </c>
      <c r="D54" s="28" t="s">
        <v>235</v>
      </c>
      <c r="E54" s="28">
        <v>72</v>
      </c>
      <c r="F54" s="28">
        <v>4</v>
      </c>
      <c r="G54" s="28" t="s">
        <v>236</v>
      </c>
      <c r="H54" s="28">
        <v>7404</v>
      </c>
      <c r="I54" s="28" t="s">
        <v>237</v>
      </c>
      <c r="J54" s="11" t="s">
        <v>34</v>
      </c>
      <c r="K54" s="20" t="str">
        <f t="shared" si="0"/>
        <v>Link</v>
      </c>
      <c r="L54" s="21" t="str">
        <f t="shared" si="1"/>
        <v/>
      </c>
      <c r="M54" s="31" t="str">
        <f t="shared" si="2"/>
        <v>{Atorkey, 2024 #7404}</v>
      </c>
      <c r="N54" s="4" t="s">
        <v>238</v>
      </c>
      <c r="O54" s="20" t="str">
        <f t="shared" si="3"/>
        <v>PDF</v>
      </c>
      <c r="P54" s="11" t="s">
        <v>2</v>
      </c>
      <c r="Q54" s="3" t="s">
        <v>36</v>
      </c>
      <c r="R54" s="276" t="s">
        <v>40</v>
      </c>
      <c r="S54" s="4" t="s">
        <v>110</v>
      </c>
      <c r="T54" s="20" t="str">
        <f t="shared" si="4"/>
        <v>PDF</v>
      </c>
      <c r="U54" s="11" t="s">
        <v>39</v>
      </c>
      <c r="V54" s="3" t="s">
        <v>36</v>
      </c>
      <c r="W54" s="3" t="s">
        <v>40</v>
      </c>
      <c r="Y54" s="12"/>
      <c r="Z54" s="35" t="str">
        <f t="shared" si="6"/>
        <v>Exclude</v>
      </c>
      <c r="AA54" s="33" t="str">
        <f t="shared" si="7"/>
        <v>5. Wrong study design</v>
      </c>
    </row>
    <row r="55" spans="1:27" x14ac:dyDescent="0.25">
      <c r="A55" s="27" t="s">
        <v>239</v>
      </c>
      <c r="B55" s="28" t="s">
        <v>240</v>
      </c>
      <c r="C55" s="28">
        <v>2024</v>
      </c>
      <c r="D55" s="28" t="s">
        <v>241</v>
      </c>
      <c r="E55" s="28">
        <v>390</v>
      </c>
      <c r="F55" s="28">
        <v>7</v>
      </c>
      <c r="G55" s="28" t="s">
        <v>242</v>
      </c>
      <c r="H55" s="28">
        <v>4329</v>
      </c>
      <c r="I55" s="28" t="s">
        <v>243</v>
      </c>
      <c r="J55" s="11" t="s">
        <v>34</v>
      </c>
      <c r="K55" s="20" t="str">
        <f t="shared" si="0"/>
        <v>Link</v>
      </c>
      <c r="L55" s="21" t="str">
        <f t="shared" si="1"/>
        <v/>
      </c>
      <c r="M55" s="31" t="str">
        <f t="shared" si="2"/>
        <v>{Auer, 2024 #4329}</v>
      </c>
      <c r="N55" s="4" t="s">
        <v>4</v>
      </c>
      <c r="O55" s="20" t="str">
        <f t="shared" si="3"/>
        <v>PDF</v>
      </c>
      <c r="P55" s="11" t="s">
        <v>2</v>
      </c>
      <c r="Q55" s="3" t="s">
        <v>36</v>
      </c>
      <c r="R55" s="276" t="s">
        <v>37</v>
      </c>
      <c r="S55" s="4" t="s">
        <v>76</v>
      </c>
      <c r="T55" s="20" t="str">
        <f t="shared" si="4"/>
        <v>PDF</v>
      </c>
      <c r="U55" s="11" t="s">
        <v>39</v>
      </c>
      <c r="V55" s="3" t="s">
        <v>36</v>
      </c>
      <c r="W55" s="3" t="s">
        <v>37</v>
      </c>
      <c r="Y55" s="12" t="str">
        <f>IF(R55="Include","No",IF(V55="Include","No",""))</f>
        <v/>
      </c>
      <c r="Z55" s="35" t="str">
        <f t="shared" si="6"/>
        <v>Exclude</v>
      </c>
      <c r="AA55" s="33" t="str">
        <f t="shared" si="7"/>
        <v>3. Wrong intervention</v>
      </c>
    </row>
    <row r="56" spans="1:27" x14ac:dyDescent="0.25">
      <c r="A56" s="27" t="s">
        <v>244</v>
      </c>
      <c r="B56" s="28" t="s">
        <v>245</v>
      </c>
      <c r="C56" s="28">
        <v>2011</v>
      </c>
      <c r="D56" s="28" t="s">
        <v>246</v>
      </c>
      <c r="E56" s="28">
        <v>11</v>
      </c>
      <c r="G56" s="28">
        <v>26</v>
      </c>
      <c r="H56" s="28">
        <v>4198</v>
      </c>
      <c r="I56" s="28" t="s">
        <v>247</v>
      </c>
      <c r="J56" s="11" t="s">
        <v>34</v>
      </c>
      <c r="K56" s="20" t="str">
        <f t="shared" si="0"/>
        <v>Link</v>
      </c>
      <c r="L56" s="21" t="str">
        <f t="shared" si="1"/>
        <v/>
      </c>
      <c r="M56" s="31" t="str">
        <f t="shared" si="2"/>
        <v>{Auger, 2011 #4198}</v>
      </c>
      <c r="N56" s="4" t="s">
        <v>4</v>
      </c>
      <c r="O56" s="20" t="str">
        <f t="shared" si="3"/>
        <v>PDF</v>
      </c>
      <c r="P56" s="11" t="s">
        <v>2</v>
      </c>
      <c r="Q56" s="3" t="s">
        <v>36</v>
      </c>
      <c r="R56" s="276" t="s">
        <v>37</v>
      </c>
      <c r="S56" s="4" t="s">
        <v>76</v>
      </c>
      <c r="T56" s="20" t="str">
        <f t="shared" si="4"/>
        <v>PDF</v>
      </c>
      <c r="U56" s="11" t="s">
        <v>39</v>
      </c>
      <c r="V56" s="3" t="s">
        <v>36</v>
      </c>
      <c r="W56" s="3" t="s">
        <v>37</v>
      </c>
      <c r="Y56" s="12"/>
      <c r="Z56" s="35" t="str">
        <f t="shared" si="6"/>
        <v>Exclude</v>
      </c>
      <c r="AA56" s="33" t="str">
        <f t="shared" si="7"/>
        <v>3. Wrong intervention</v>
      </c>
    </row>
    <row r="57" spans="1:27" x14ac:dyDescent="0.25">
      <c r="A57" s="27" t="s">
        <v>248</v>
      </c>
      <c r="B57" s="28" t="s">
        <v>249</v>
      </c>
      <c r="C57" s="28">
        <v>2018</v>
      </c>
      <c r="D57" s="28" t="s">
        <v>250</v>
      </c>
      <c r="E57" s="28">
        <v>22</v>
      </c>
      <c r="F57" s="28">
        <v>41</v>
      </c>
      <c r="G57" s="82">
        <v>30682</v>
      </c>
      <c r="H57" s="28">
        <v>4337</v>
      </c>
      <c r="I57" s="28" t="s">
        <v>251</v>
      </c>
      <c r="J57" s="11" t="s">
        <v>34</v>
      </c>
      <c r="K57" s="20" t="str">
        <f t="shared" si="0"/>
        <v>Link</v>
      </c>
      <c r="L57" s="21" t="str">
        <f t="shared" si="1"/>
        <v/>
      </c>
      <c r="M57" s="31" t="str">
        <f t="shared" si="2"/>
        <v>{Aveyard, 2018 #4337}</v>
      </c>
      <c r="N57" s="4" t="s">
        <v>4</v>
      </c>
      <c r="O57" s="20" t="str">
        <f t="shared" si="3"/>
        <v>PDF</v>
      </c>
      <c r="P57" s="11" t="s">
        <v>2</v>
      </c>
      <c r="Q57" s="3" t="s">
        <v>36</v>
      </c>
      <c r="R57" s="276" t="s">
        <v>37</v>
      </c>
      <c r="S57" s="4" t="s">
        <v>76</v>
      </c>
      <c r="T57" s="20" t="str">
        <f t="shared" si="4"/>
        <v>PDF</v>
      </c>
      <c r="U57" s="11" t="s">
        <v>39</v>
      </c>
      <c r="V57" s="3" t="s">
        <v>36</v>
      </c>
      <c r="W57" s="3" t="s">
        <v>37</v>
      </c>
      <c r="Y57" s="12"/>
      <c r="Z57" s="35" t="str">
        <f t="shared" si="6"/>
        <v>Exclude</v>
      </c>
      <c r="AA57" s="33" t="str">
        <f t="shared" si="7"/>
        <v>3. Wrong intervention</v>
      </c>
    </row>
    <row r="58" spans="1:27" ht="15.75" x14ac:dyDescent="0.25">
      <c r="A58" s="27" t="s">
        <v>3022</v>
      </c>
      <c r="B58" s="28" t="s">
        <v>3023</v>
      </c>
      <c r="C58" s="28">
        <v>2019</v>
      </c>
      <c r="D58" s="28" t="s">
        <v>3024</v>
      </c>
      <c r="E58" s="28">
        <v>19</v>
      </c>
      <c r="F58" s="28">
        <v>1</v>
      </c>
      <c r="G58" s="28">
        <v>249</v>
      </c>
      <c r="H58" s="28">
        <v>4318</v>
      </c>
      <c r="I58" s="28" t="s">
        <v>3025</v>
      </c>
      <c r="J58" s="11" t="s">
        <v>34</v>
      </c>
      <c r="K58" s="20" t="str">
        <f t="shared" si="0"/>
        <v>Link</v>
      </c>
      <c r="L58" s="21" t="str">
        <f t="shared" si="1"/>
        <v/>
      </c>
      <c r="M58" s="31" t="str">
        <f t="shared" si="2"/>
        <v>{Avila-Tomas, 2019 #4318}</v>
      </c>
      <c r="N58" s="4" t="s">
        <v>4</v>
      </c>
      <c r="O58" s="20" t="str">
        <f t="shared" si="3"/>
        <v>PDF</v>
      </c>
      <c r="P58" s="262" t="s">
        <v>2</v>
      </c>
      <c r="Q58" s="3" t="s">
        <v>3016</v>
      </c>
      <c r="S58" s="4" t="s">
        <v>3026</v>
      </c>
      <c r="T58" s="20" t="str">
        <f t="shared" si="4"/>
        <v>PDF</v>
      </c>
      <c r="U58" s="262" t="s">
        <v>39</v>
      </c>
      <c r="V58" s="3" t="s">
        <v>3016</v>
      </c>
      <c r="X58" s="15" t="s">
        <v>3027</v>
      </c>
      <c r="Y58" s="12" t="s">
        <v>34</v>
      </c>
      <c r="Z58" s="35" t="str">
        <f t="shared" si="6"/>
        <v>Include</v>
      </c>
      <c r="AA58" s="33" t="str">
        <f t="shared" si="7"/>
        <v/>
      </c>
    </row>
    <row r="59" spans="1:27" x14ac:dyDescent="0.25">
      <c r="A59" s="27" t="s">
        <v>3011</v>
      </c>
      <c r="B59" s="28" t="s">
        <v>3012</v>
      </c>
      <c r="C59" s="28">
        <v>2020</v>
      </c>
      <c r="D59" s="28" t="s">
        <v>3013</v>
      </c>
      <c r="E59" s="28">
        <v>5</v>
      </c>
      <c r="F59" s="28">
        <v>1</v>
      </c>
      <c r="G59" s="28" t="s">
        <v>3014</v>
      </c>
      <c r="H59" s="28">
        <v>4725</v>
      </c>
      <c r="I59" s="28" t="s">
        <v>3015</v>
      </c>
      <c r="J59" s="11" t="s">
        <v>34</v>
      </c>
      <c r="K59" s="20" t="str">
        <f t="shared" si="0"/>
        <v>Link</v>
      </c>
      <c r="L59" s="21" t="str">
        <f t="shared" si="1"/>
        <v/>
      </c>
      <c r="M59" s="31" t="str">
        <f t="shared" si="2"/>
        <v>{Ávila-Tomás, 2020 #4725}</v>
      </c>
      <c r="N59" s="4" t="s">
        <v>54</v>
      </c>
      <c r="O59" s="20" t="str">
        <f t="shared" si="3"/>
        <v>PDF</v>
      </c>
      <c r="P59" s="11" t="s">
        <v>2</v>
      </c>
      <c r="Q59" s="3" t="s">
        <v>3016</v>
      </c>
      <c r="S59" s="4" t="s">
        <v>3017</v>
      </c>
      <c r="T59" s="20" t="str">
        <f t="shared" si="4"/>
        <v>PDF</v>
      </c>
      <c r="U59" s="11" t="s">
        <v>39</v>
      </c>
      <c r="V59" s="3" t="s">
        <v>3016</v>
      </c>
      <c r="Y59" s="12"/>
      <c r="Z59" s="35" t="str">
        <f t="shared" si="6"/>
        <v>Include</v>
      </c>
      <c r="AA59" s="33" t="str">
        <f t="shared" si="7"/>
        <v/>
      </c>
    </row>
    <row r="60" spans="1:27" x14ac:dyDescent="0.25">
      <c r="A60" s="27" t="s">
        <v>252</v>
      </c>
      <c r="B60" s="28" t="s">
        <v>253</v>
      </c>
      <c r="C60" s="28">
        <v>2019</v>
      </c>
      <c r="D60" s="28" t="s">
        <v>254</v>
      </c>
      <c r="E60" s="28">
        <v>7</v>
      </c>
      <c r="F60" s="28">
        <v>6</v>
      </c>
      <c r="G60" s="28" t="s">
        <v>255</v>
      </c>
      <c r="H60" s="28">
        <v>3691</v>
      </c>
      <c r="I60" s="28" t="s">
        <v>256</v>
      </c>
      <c r="J60" s="11" t="s">
        <v>34</v>
      </c>
      <c r="K60" s="20" t="str">
        <f t="shared" si="0"/>
        <v>Link</v>
      </c>
      <c r="L60" s="21" t="str">
        <f t="shared" si="1"/>
        <v/>
      </c>
      <c r="M60" s="31" t="str">
        <f t="shared" si="2"/>
        <v>{Baggett, 2019 #3691}</v>
      </c>
      <c r="N60" s="4" t="s">
        <v>1</v>
      </c>
      <c r="O60" s="20" t="str">
        <f t="shared" si="3"/>
        <v>PDF</v>
      </c>
      <c r="P60" s="11" t="s">
        <v>2</v>
      </c>
      <c r="Q60" s="3" t="s">
        <v>36</v>
      </c>
      <c r="R60" s="276" t="s">
        <v>37</v>
      </c>
      <c r="S60" s="4" t="s">
        <v>76</v>
      </c>
      <c r="T60" s="20" t="str">
        <f t="shared" si="4"/>
        <v>PDF</v>
      </c>
      <c r="U60" s="11" t="s">
        <v>39</v>
      </c>
      <c r="V60" s="3" t="s">
        <v>36</v>
      </c>
      <c r="W60" s="3" t="s">
        <v>37</v>
      </c>
      <c r="Y60" s="12" t="str">
        <f>IF(R60="Include","No",IF(V60="Include","No",""))</f>
        <v/>
      </c>
      <c r="Z60" s="35" t="str">
        <f t="shared" si="6"/>
        <v>Exclude</v>
      </c>
      <c r="AA60" s="33" t="str">
        <f t="shared" si="7"/>
        <v>3. Wrong intervention</v>
      </c>
    </row>
    <row r="61" spans="1:27" x14ac:dyDescent="0.25">
      <c r="A61" s="27" t="s">
        <v>252</v>
      </c>
      <c r="B61" s="28" t="s">
        <v>253</v>
      </c>
      <c r="C61" s="28">
        <v>2019</v>
      </c>
      <c r="D61" s="28" t="s">
        <v>254</v>
      </c>
      <c r="E61" s="28">
        <v>7</v>
      </c>
      <c r="F61" s="28">
        <v>6</v>
      </c>
      <c r="G61" s="28" t="s">
        <v>255</v>
      </c>
      <c r="H61" s="28">
        <v>3692</v>
      </c>
      <c r="I61" s="28" t="s">
        <v>256</v>
      </c>
      <c r="J61" s="11" t="s">
        <v>34</v>
      </c>
      <c r="K61" s="20" t="str">
        <f t="shared" si="0"/>
        <v>Link</v>
      </c>
      <c r="L61" s="21" t="str">
        <f t="shared" si="1"/>
        <v/>
      </c>
      <c r="M61" s="31" t="str">
        <f t="shared" si="2"/>
        <v>{Baggett, 2019 #3692}</v>
      </c>
      <c r="N61" s="4" t="s">
        <v>1</v>
      </c>
      <c r="O61" s="20" t="str">
        <f t="shared" si="3"/>
        <v>PDF</v>
      </c>
      <c r="P61" s="11" t="s">
        <v>2</v>
      </c>
      <c r="Q61" s="3" t="s">
        <v>36</v>
      </c>
      <c r="R61" s="276" t="s">
        <v>41</v>
      </c>
      <c r="S61" s="4" t="s">
        <v>257</v>
      </c>
      <c r="T61" s="20" t="str">
        <f t="shared" si="4"/>
        <v>PDF</v>
      </c>
      <c r="U61" s="11" t="s">
        <v>39</v>
      </c>
      <c r="V61" s="3" t="s">
        <v>36</v>
      </c>
      <c r="W61" s="3" t="s">
        <v>41</v>
      </c>
      <c r="Y61" s="12" t="str">
        <f>IF(R61="Include","No",IF(V61="Include","No",""))</f>
        <v/>
      </c>
      <c r="Z61" s="35" t="str">
        <f t="shared" si="6"/>
        <v>Exclude</v>
      </c>
      <c r="AA61" s="33" t="str">
        <f t="shared" si="7"/>
        <v>0. Duplicate</v>
      </c>
    </row>
    <row r="62" spans="1:27" x14ac:dyDescent="0.25">
      <c r="A62" s="27" t="s">
        <v>258</v>
      </c>
      <c r="B62" s="28" t="s">
        <v>259</v>
      </c>
      <c r="C62" s="28">
        <v>2013</v>
      </c>
      <c r="D62" s="28" t="s">
        <v>78</v>
      </c>
      <c r="E62" s="28">
        <v>15</v>
      </c>
      <c r="F62" s="28">
        <v>10</v>
      </c>
      <c r="G62" s="28" t="s">
        <v>260</v>
      </c>
      <c r="H62" s="28">
        <v>4267</v>
      </c>
      <c r="I62" s="28" t="s">
        <v>261</v>
      </c>
      <c r="J62" s="11" t="s">
        <v>34</v>
      </c>
      <c r="K62" s="20" t="str">
        <f t="shared" si="0"/>
        <v>Link</v>
      </c>
      <c r="L62" s="21" t="str">
        <f t="shared" si="1"/>
        <v/>
      </c>
      <c r="M62" s="31" t="str">
        <f t="shared" si="2"/>
        <v>{Bailey, 2013 #4267}</v>
      </c>
      <c r="N62" s="4" t="s">
        <v>4</v>
      </c>
      <c r="O62" s="20" t="str">
        <f t="shared" si="3"/>
        <v>PDF</v>
      </c>
      <c r="P62" s="11" t="s">
        <v>2</v>
      </c>
      <c r="Q62" s="3" t="s">
        <v>36</v>
      </c>
      <c r="R62" s="276" t="s">
        <v>37</v>
      </c>
      <c r="S62" s="4" t="s">
        <v>76</v>
      </c>
      <c r="T62" s="20" t="str">
        <f t="shared" si="4"/>
        <v>PDF</v>
      </c>
      <c r="U62" s="11" t="s">
        <v>39</v>
      </c>
      <c r="V62" s="3" t="s">
        <v>36</v>
      </c>
      <c r="W62" s="3" t="s">
        <v>37</v>
      </c>
      <c r="Y62" s="12"/>
      <c r="Z62" s="35" t="str">
        <f t="shared" si="6"/>
        <v>Exclude</v>
      </c>
      <c r="AA62" s="33" t="str">
        <f t="shared" si="7"/>
        <v>3. Wrong intervention</v>
      </c>
    </row>
    <row r="63" spans="1:27" x14ac:dyDescent="0.25">
      <c r="A63" s="27" t="s">
        <v>262</v>
      </c>
      <c r="B63" s="28" t="s">
        <v>263</v>
      </c>
      <c r="C63" s="28">
        <v>2015</v>
      </c>
      <c r="D63" s="28" t="s">
        <v>227</v>
      </c>
      <c r="E63" s="28">
        <v>42</v>
      </c>
      <c r="F63" s="28">
        <v>6</v>
      </c>
      <c r="G63" s="28" t="s">
        <v>264</v>
      </c>
      <c r="H63" s="28">
        <v>3761</v>
      </c>
      <c r="I63" s="28" t="s">
        <v>265</v>
      </c>
      <c r="J63" s="11" t="s">
        <v>34</v>
      </c>
      <c r="K63" s="20" t="str">
        <f t="shared" si="0"/>
        <v>Link</v>
      </c>
      <c r="L63" s="21" t="str">
        <f t="shared" si="1"/>
        <v/>
      </c>
      <c r="M63" s="31" t="str">
        <f t="shared" si="2"/>
        <v>{Bailey, 2015 #3761}</v>
      </c>
      <c r="N63" s="4" t="s">
        <v>1</v>
      </c>
      <c r="O63" s="20" t="str">
        <f t="shared" si="3"/>
        <v>PDF</v>
      </c>
      <c r="P63" s="11" t="s">
        <v>2</v>
      </c>
      <c r="Q63" s="3" t="s">
        <v>36</v>
      </c>
      <c r="R63" s="276" t="s">
        <v>70</v>
      </c>
      <c r="S63" s="4" t="s">
        <v>266</v>
      </c>
      <c r="T63" s="20" t="str">
        <f t="shared" si="4"/>
        <v>PDF</v>
      </c>
      <c r="U63" s="11" t="s">
        <v>39</v>
      </c>
      <c r="V63" s="3" t="s">
        <v>36</v>
      </c>
      <c r="W63" s="3" t="s">
        <v>37</v>
      </c>
      <c r="Y63" s="12" t="str">
        <f>IF(R63="Include","No",IF(V63="Include","No",""))</f>
        <v/>
      </c>
      <c r="Z63" s="35" t="str">
        <f t="shared" si="6"/>
        <v>Exclude</v>
      </c>
      <c r="AA63" s="33" t="str">
        <f t="shared" si="7"/>
        <v>4. Wrong setting</v>
      </c>
    </row>
    <row r="64" spans="1:27" x14ac:dyDescent="0.25">
      <c r="A64" s="27" t="s">
        <v>267</v>
      </c>
      <c r="B64" s="28" t="s">
        <v>268</v>
      </c>
      <c r="C64" s="28">
        <v>2018</v>
      </c>
      <c r="D64" s="28" t="s">
        <v>269</v>
      </c>
      <c r="E64" s="28">
        <v>86</v>
      </c>
      <c r="F64" s="28">
        <v>5</v>
      </c>
      <c r="G64" s="28" t="s">
        <v>270</v>
      </c>
      <c r="H64" s="28">
        <v>3877</v>
      </c>
      <c r="I64" s="28" t="s">
        <v>271</v>
      </c>
      <c r="J64" s="11" t="s">
        <v>34</v>
      </c>
      <c r="K64" s="20" t="str">
        <f t="shared" si="0"/>
        <v>Link</v>
      </c>
      <c r="L64" s="21" t="str">
        <f t="shared" si="1"/>
        <v/>
      </c>
      <c r="M64" s="31" t="str">
        <f t="shared" si="2"/>
        <v>{Baker, 2018 #3877}</v>
      </c>
      <c r="N64" s="4" t="s">
        <v>1</v>
      </c>
      <c r="O64" s="20" t="str">
        <f t="shared" si="3"/>
        <v>PDF</v>
      </c>
      <c r="P64" s="11" t="s">
        <v>2</v>
      </c>
      <c r="Q64" s="3" t="s">
        <v>36</v>
      </c>
      <c r="R64" s="276" t="s">
        <v>37</v>
      </c>
      <c r="S64" s="4" t="s">
        <v>76</v>
      </c>
      <c r="T64" s="20" t="str">
        <f t="shared" si="4"/>
        <v>PDF</v>
      </c>
      <c r="U64" s="11" t="s">
        <v>39</v>
      </c>
      <c r="V64" s="3" t="s">
        <v>36</v>
      </c>
      <c r="W64" s="3" t="s">
        <v>37</v>
      </c>
      <c r="Y64" s="12" t="str">
        <f>IF(R64="Include","No",IF(V64="Include","No",""))</f>
        <v/>
      </c>
      <c r="Z64" s="35" t="str">
        <f t="shared" si="6"/>
        <v>Exclude</v>
      </c>
      <c r="AA64" s="33" t="str">
        <f t="shared" si="7"/>
        <v>3. Wrong intervention</v>
      </c>
    </row>
    <row r="65" spans="1:27" x14ac:dyDescent="0.25">
      <c r="A65" s="27" t="s">
        <v>272</v>
      </c>
      <c r="B65" s="28" t="s">
        <v>273</v>
      </c>
      <c r="C65" s="28">
        <v>2019</v>
      </c>
      <c r="D65" s="28" t="s">
        <v>274</v>
      </c>
      <c r="E65" s="28">
        <v>10</v>
      </c>
      <c r="G65" s="28">
        <v>124</v>
      </c>
      <c r="H65" s="28">
        <v>4263</v>
      </c>
      <c r="I65" s="28" t="s">
        <v>275</v>
      </c>
      <c r="J65" s="11" t="s">
        <v>34</v>
      </c>
      <c r="K65" s="20" t="str">
        <f t="shared" si="0"/>
        <v>Link</v>
      </c>
      <c r="L65" s="21" t="str">
        <f t="shared" si="1"/>
        <v/>
      </c>
      <c r="M65" s="31" t="str">
        <f t="shared" si="2"/>
        <v>{Baker, 2019 #4263}</v>
      </c>
      <c r="N65" s="4" t="s">
        <v>4</v>
      </c>
      <c r="O65" s="20" t="str">
        <f t="shared" si="3"/>
        <v>PDF</v>
      </c>
      <c r="P65" s="11" t="s">
        <v>2</v>
      </c>
      <c r="Q65" s="3" t="s">
        <v>36</v>
      </c>
      <c r="R65" s="276" t="s">
        <v>37</v>
      </c>
      <c r="S65" s="4" t="s">
        <v>76</v>
      </c>
      <c r="T65" s="20" t="str">
        <f t="shared" si="4"/>
        <v>PDF</v>
      </c>
      <c r="U65" s="11" t="s">
        <v>39</v>
      </c>
      <c r="V65" s="3" t="s">
        <v>36</v>
      </c>
      <c r="W65" s="3" t="s">
        <v>37</v>
      </c>
      <c r="Y65" s="12"/>
      <c r="Z65" s="35" t="str">
        <f t="shared" si="6"/>
        <v>Exclude</v>
      </c>
      <c r="AA65" s="33" t="str">
        <f t="shared" si="7"/>
        <v>3. Wrong intervention</v>
      </c>
    </row>
    <row r="66" spans="1:27" x14ac:dyDescent="0.25">
      <c r="A66" s="27" t="s">
        <v>276</v>
      </c>
      <c r="B66" s="28" t="s">
        <v>277</v>
      </c>
      <c r="C66" s="28">
        <v>2024</v>
      </c>
      <c r="D66" s="28" t="s">
        <v>278</v>
      </c>
      <c r="E66" s="28">
        <v>58</v>
      </c>
      <c r="F66" s="28">
        <v>3</v>
      </c>
      <c r="G66" s="28" t="s">
        <v>279</v>
      </c>
      <c r="H66" s="28">
        <v>4262</v>
      </c>
      <c r="I66" s="28" t="s">
        <v>280</v>
      </c>
      <c r="J66" s="11" t="s">
        <v>34</v>
      </c>
      <c r="K66" s="20" t="str">
        <f t="shared" ref="K66:K129" si="8">IF(LEFT(I66,2)="10",HYPERLINK(_xlfn.CONCAT("https://doi.org/",I66),"Link"),IF(I66="","",HYPERLINK(I66,"Link")))</f>
        <v>Link</v>
      </c>
      <c r="L66" s="21" t="str">
        <f t="shared" ref="L66:L129" si="9">IF(A66&lt;&gt;"",IF(J66="No",_xlfn.CONCAT(IF(ISERROR(FIND(",",A66))=FALSE,LEFT(A66,FIND(",",A66)-1),A66),"-",C66,"-",H66),""),"")</f>
        <v/>
      </c>
      <c r="M66" s="31" t="str">
        <f t="shared" ref="M66:M129" si="10">IF(A66&lt;&gt;"",_xlfn.CONCAT("{",IF(ISERROR(FIND(",",A66))=FALSE,LEFT(A66,FIND(",",A66)-1),A66),", ",C66," #",H66,"}"),"")</f>
        <v>{Baker, 2024 #4262}</v>
      </c>
      <c r="N66" s="4" t="s">
        <v>4</v>
      </c>
      <c r="O66" s="20" t="str">
        <f t="shared" ref="O66:O129" si="11">IF(J66="Yes",IF(P66&lt;&gt;"",HYPERLINK(_xlfn.CONCAT(VLOOKUP(P66,AF:AG,2,FALSE),"\",IF(ISERROR(FIND(",",A66))=FALSE,LEFT(A66,FIND(",",A66)-1),A66),"-",C66,"-",H66,".pdf"),"PDF"),""),"")</f>
        <v>PDF</v>
      </c>
      <c r="P66" s="11" t="s">
        <v>2</v>
      </c>
      <c r="Q66" s="3" t="s">
        <v>36</v>
      </c>
      <c r="R66" s="276" t="s">
        <v>37</v>
      </c>
      <c r="S66" s="4" t="s">
        <v>76</v>
      </c>
      <c r="T66" s="20" t="str">
        <f t="shared" ref="T66:T129" si="12">IF(J66="Yes",IF(U66&lt;&gt;"",HYPERLINK(_xlfn.CONCAT(VLOOKUP(U66,AF:AG,2,FALSE),"\",IF(ISERROR(FIND(",",A66))=FALSE,LEFT(A66,FIND(",",A66)-1),A66),"-",C66,"-",H66,".pdf"),"PDF"),""),"")</f>
        <v>PDF</v>
      </c>
      <c r="U66" s="11" t="s">
        <v>39</v>
      </c>
      <c r="V66" s="3" t="s">
        <v>36</v>
      </c>
      <c r="W66" s="3" t="s">
        <v>37</v>
      </c>
      <c r="Y66" s="12"/>
      <c r="Z66" s="35" t="str">
        <f t="shared" ref="Z66:Z129" si="13">IF(J66="Yes",IF(Q66="","",IF(Q66="Include",IF(V66="",IF(Y66="No","Check for supplement","Include"),IF(V66="Exclude","Consensus required",IF(V66="Include",IF(Y66="No","Check for supplement","Include"),"Check required"))),IF(Q66="Exclude",IF(V66="","Check required",IF(V66="Exclude","Exclude",IF(V66="Include","Consensus required","Check required"))),"Check required"))),IF(L66="","","Find PDF"))</f>
        <v>Exclude</v>
      </c>
      <c r="AA66" s="33" t="str">
        <f t="shared" ref="AA66:AA129" si="14">IF(Z66="Exclude",R66,"")</f>
        <v>3. Wrong intervention</v>
      </c>
    </row>
    <row r="67" spans="1:27" x14ac:dyDescent="0.25">
      <c r="A67" s="27" t="s">
        <v>281</v>
      </c>
      <c r="B67" s="28" t="s">
        <v>282</v>
      </c>
      <c r="C67" s="28">
        <v>2016</v>
      </c>
      <c r="D67" s="28" t="s">
        <v>283</v>
      </c>
      <c r="E67" s="28">
        <v>26</v>
      </c>
      <c r="F67" s="28">
        <v>6</v>
      </c>
      <c r="G67" s="28" t="s">
        <v>284</v>
      </c>
      <c r="H67" s="28">
        <v>4019</v>
      </c>
      <c r="I67" s="28" t="s">
        <v>285</v>
      </c>
      <c r="J67" s="11" t="s">
        <v>34</v>
      </c>
      <c r="K67" s="20" t="str">
        <f t="shared" si="8"/>
        <v>Link</v>
      </c>
      <c r="L67" s="21" t="str">
        <f t="shared" si="9"/>
        <v/>
      </c>
      <c r="M67" s="31" t="str">
        <f t="shared" si="10"/>
        <v>{Baldus, 2016 #4019}</v>
      </c>
      <c r="N67" s="4" t="s">
        <v>1</v>
      </c>
      <c r="O67" s="20" t="str">
        <f t="shared" si="11"/>
        <v>PDF</v>
      </c>
      <c r="P67" s="11" t="s">
        <v>2</v>
      </c>
      <c r="Q67" s="3" t="s">
        <v>36</v>
      </c>
      <c r="R67" s="276" t="s">
        <v>37</v>
      </c>
      <c r="S67" s="4" t="s">
        <v>76</v>
      </c>
      <c r="T67" s="20" t="str">
        <f t="shared" si="12"/>
        <v>PDF</v>
      </c>
      <c r="U67" s="11" t="s">
        <v>39</v>
      </c>
      <c r="V67" s="3" t="s">
        <v>36</v>
      </c>
      <c r="W67" s="3" t="s">
        <v>37</v>
      </c>
      <c r="Y67" s="12" t="str">
        <f>IF(R67="Include","No",IF(V67="Include","No",""))</f>
        <v/>
      </c>
      <c r="Z67" s="35" t="str">
        <f t="shared" si="13"/>
        <v>Exclude</v>
      </c>
      <c r="AA67" s="33" t="str">
        <f t="shared" si="14"/>
        <v>3. Wrong intervention</v>
      </c>
    </row>
    <row r="68" spans="1:27" x14ac:dyDescent="0.25">
      <c r="A68" s="27" t="s">
        <v>286</v>
      </c>
      <c r="B68" s="28" t="s">
        <v>287</v>
      </c>
      <c r="C68" s="28">
        <v>2013</v>
      </c>
      <c r="D68" s="28" t="s">
        <v>288</v>
      </c>
      <c r="E68" s="28">
        <v>28</v>
      </c>
      <c r="F68" s="28">
        <v>2</v>
      </c>
      <c r="G68" s="28" t="s">
        <v>289</v>
      </c>
      <c r="H68" s="28">
        <v>4237</v>
      </c>
      <c r="I68" s="28" t="s">
        <v>290</v>
      </c>
      <c r="J68" s="11" t="s">
        <v>34</v>
      </c>
      <c r="K68" s="20" t="str">
        <f t="shared" si="8"/>
        <v>Link</v>
      </c>
      <c r="L68" s="21" t="str">
        <f t="shared" si="9"/>
        <v/>
      </c>
      <c r="M68" s="31" t="str">
        <f t="shared" si="10"/>
        <v>{Balmford, 2013 #4237}</v>
      </c>
      <c r="N68" s="4" t="s">
        <v>4</v>
      </c>
      <c r="O68" s="20" t="str">
        <f t="shared" si="11"/>
        <v>PDF</v>
      </c>
      <c r="P68" s="11" t="s">
        <v>2</v>
      </c>
      <c r="Q68" s="3" t="s">
        <v>36</v>
      </c>
      <c r="R68" s="276" t="s">
        <v>37</v>
      </c>
      <c r="S68" s="4" t="s">
        <v>291</v>
      </c>
      <c r="T68" s="20" t="str">
        <f t="shared" si="12"/>
        <v>PDF</v>
      </c>
      <c r="U68" s="11" t="s">
        <v>39</v>
      </c>
      <c r="V68" s="3" t="s">
        <v>36</v>
      </c>
      <c r="W68" s="3" t="s">
        <v>37</v>
      </c>
      <c r="Y68" s="12"/>
      <c r="Z68" s="35" t="str">
        <f t="shared" si="13"/>
        <v>Exclude</v>
      </c>
      <c r="AA68" s="33" t="str">
        <f t="shared" si="14"/>
        <v>3. Wrong intervention</v>
      </c>
    </row>
    <row r="69" spans="1:27" x14ac:dyDescent="0.25">
      <c r="A69" s="27" t="s">
        <v>292</v>
      </c>
      <c r="B69" s="28" t="s">
        <v>293</v>
      </c>
      <c r="C69" s="28">
        <v>2021</v>
      </c>
      <c r="D69" s="28" t="s">
        <v>294</v>
      </c>
      <c r="E69" s="28">
        <v>32</v>
      </c>
      <c r="F69" s="28">
        <v>3</v>
      </c>
      <c r="G69" s="28" t="s">
        <v>295</v>
      </c>
      <c r="H69" s="28">
        <v>3881</v>
      </c>
      <c r="I69" s="28" t="s">
        <v>296</v>
      </c>
      <c r="J69" s="11" t="s">
        <v>34</v>
      </c>
      <c r="K69" s="20" t="str">
        <f t="shared" si="8"/>
        <v>Link</v>
      </c>
      <c r="L69" s="21" t="str">
        <f t="shared" si="9"/>
        <v/>
      </c>
      <c r="M69" s="31" t="str">
        <f t="shared" si="10"/>
        <v>{Balmumcu, 2021 #3881}</v>
      </c>
      <c r="N69" s="4" t="s">
        <v>1</v>
      </c>
      <c r="O69" s="20" t="str">
        <f t="shared" si="11"/>
        <v>PDF</v>
      </c>
      <c r="P69" s="11" t="s">
        <v>2</v>
      </c>
      <c r="Q69" s="3" t="s">
        <v>36</v>
      </c>
      <c r="R69" s="276" t="s">
        <v>56</v>
      </c>
      <c r="S69" s="4" t="s">
        <v>297</v>
      </c>
      <c r="T69" s="20" t="str">
        <f t="shared" si="12"/>
        <v>PDF</v>
      </c>
      <c r="U69" s="11" t="s">
        <v>39</v>
      </c>
      <c r="V69" s="3" t="s">
        <v>36</v>
      </c>
      <c r="W69" s="3" t="s">
        <v>56</v>
      </c>
      <c r="Y69" s="12" t="str">
        <f>IF(R69="Include","No",IF(V69="Include","No",""))</f>
        <v/>
      </c>
      <c r="Z69" s="35" t="str">
        <f t="shared" si="13"/>
        <v>Exclude</v>
      </c>
      <c r="AA69" s="33" t="str">
        <f t="shared" si="14"/>
        <v>2. Wrong country</v>
      </c>
    </row>
    <row r="70" spans="1:27" x14ac:dyDescent="0.25">
      <c r="A70" s="27" t="s">
        <v>298</v>
      </c>
      <c r="B70" s="28" t="s">
        <v>299</v>
      </c>
      <c r="C70" s="28">
        <v>2011</v>
      </c>
      <c r="D70" s="28" t="s">
        <v>300</v>
      </c>
      <c r="E70" s="28">
        <v>12</v>
      </c>
      <c r="F70" s="28">
        <v>1</v>
      </c>
      <c r="G70" s="82">
        <v>43525</v>
      </c>
      <c r="H70" s="28">
        <v>4173</v>
      </c>
      <c r="I70" s="28" t="s">
        <v>301</v>
      </c>
      <c r="J70" s="11" t="s">
        <v>34</v>
      </c>
      <c r="K70" s="20" t="str">
        <f t="shared" si="8"/>
        <v>Link</v>
      </c>
      <c r="L70" s="21" t="str">
        <f t="shared" si="9"/>
        <v/>
      </c>
      <c r="M70" s="31" t="str">
        <f t="shared" si="10"/>
        <v>{Balvig, 2011 #4173}</v>
      </c>
      <c r="N70" s="4" t="s">
        <v>1</v>
      </c>
      <c r="O70" s="20" t="str">
        <f t="shared" si="11"/>
        <v>PDF</v>
      </c>
      <c r="P70" s="11" t="s">
        <v>2</v>
      </c>
      <c r="Q70" s="3" t="s">
        <v>36</v>
      </c>
      <c r="R70" s="276" t="s">
        <v>37</v>
      </c>
      <c r="S70" s="4" t="s">
        <v>76</v>
      </c>
      <c r="T70" s="20" t="str">
        <f t="shared" si="12"/>
        <v>PDF</v>
      </c>
      <c r="U70" s="11" t="s">
        <v>39</v>
      </c>
      <c r="V70" s="3" t="s">
        <v>36</v>
      </c>
      <c r="W70" s="3" t="s">
        <v>37</v>
      </c>
      <c r="Y70" s="12" t="str">
        <f>IF(R70="Include","No",IF(V70="Include","No",""))</f>
        <v/>
      </c>
      <c r="Z70" s="35" t="str">
        <f t="shared" si="13"/>
        <v>Exclude</v>
      </c>
      <c r="AA70" s="33" t="str">
        <f t="shared" si="14"/>
        <v>3. Wrong intervention</v>
      </c>
    </row>
    <row r="71" spans="1:27" x14ac:dyDescent="0.25">
      <c r="A71" s="27" t="s">
        <v>302</v>
      </c>
      <c r="B71" s="28" t="s">
        <v>303</v>
      </c>
      <c r="C71" s="28">
        <v>2022</v>
      </c>
      <c r="D71" s="28" t="s">
        <v>304</v>
      </c>
      <c r="E71" s="28">
        <v>48</v>
      </c>
      <c r="F71" s="28">
        <v>2</v>
      </c>
      <c r="G71" s="28" t="s">
        <v>305</v>
      </c>
      <c r="H71" s="28">
        <v>4181</v>
      </c>
      <c r="I71" s="28" t="s">
        <v>306</v>
      </c>
      <c r="J71" s="11" t="s">
        <v>34</v>
      </c>
      <c r="K71" s="20" t="str">
        <f t="shared" si="8"/>
        <v>Link</v>
      </c>
      <c r="L71" s="21" t="str">
        <f t="shared" si="9"/>
        <v/>
      </c>
      <c r="M71" s="31" t="str">
        <f t="shared" si="10"/>
        <v>{Barnabe, 2022 #4181}</v>
      </c>
      <c r="N71" s="4" t="s">
        <v>1</v>
      </c>
      <c r="O71" s="20" t="str">
        <f t="shared" si="11"/>
        <v>PDF</v>
      </c>
      <c r="P71" s="11" t="s">
        <v>2</v>
      </c>
      <c r="Q71" s="3" t="s">
        <v>36</v>
      </c>
      <c r="R71" s="276" t="s">
        <v>37</v>
      </c>
      <c r="S71" s="4" t="s">
        <v>76</v>
      </c>
      <c r="T71" s="20" t="str">
        <f t="shared" si="12"/>
        <v>PDF</v>
      </c>
      <c r="U71" s="11" t="s">
        <v>39</v>
      </c>
      <c r="V71" s="3" t="s">
        <v>36</v>
      </c>
      <c r="W71" s="3" t="s">
        <v>37</v>
      </c>
      <c r="Y71" s="12" t="str">
        <f>IF(R71="Include","No",IF(V71="Include","No",""))</f>
        <v/>
      </c>
      <c r="Z71" s="35" t="str">
        <f t="shared" si="13"/>
        <v>Exclude</v>
      </c>
      <c r="AA71" s="33" t="str">
        <f t="shared" si="14"/>
        <v>3. Wrong intervention</v>
      </c>
    </row>
    <row r="72" spans="1:27" x14ac:dyDescent="0.25">
      <c r="A72" s="27" t="s">
        <v>307</v>
      </c>
      <c r="B72" s="28" t="s">
        <v>308</v>
      </c>
      <c r="C72" s="28">
        <v>2024</v>
      </c>
      <c r="D72" s="28" t="s">
        <v>309</v>
      </c>
      <c r="E72" s="28">
        <v>36</v>
      </c>
      <c r="G72" s="28">
        <v>100737</v>
      </c>
      <c r="H72" s="28">
        <v>4772</v>
      </c>
      <c r="I72" s="28" t="s">
        <v>310</v>
      </c>
      <c r="J72" s="11" t="s">
        <v>34</v>
      </c>
      <c r="K72" s="20" t="str">
        <f t="shared" si="8"/>
        <v>Link</v>
      </c>
      <c r="L72" s="21" t="str">
        <f t="shared" si="9"/>
        <v/>
      </c>
      <c r="M72" s="31" t="str">
        <f t="shared" si="10"/>
        <v>{Barroso-Hurtado, 2024 #4772}</v>
      </c>
      <c r="N72" s="4" t="s">
        <v>54</v>
      </c>
      <c r="O72" s="20" t="str">
        <f t="shared" si="11"/>
        <v>PDF</v>
      </c>
      <c r="P72" s="11" t="s">
        <v>2</v>
      </c>
      <c r="Q72" s="3" t="s">
        <v>36</v>
      </c>
      <c r="R72" s="276" t="s">
        <v>37</v>
      </c>
      <c r="S72" s="4" t="s">
        <v>76</v>
      </c>
      <c r="T72" s="20" t="str">
        <f t="shared" si="12"/>
        <v>PDF</v>
      </c>
      <c r="U72" s="11" t="s">
        <v>39</v>
      </c>
      <c r="V72" s="3" t="s">
        <v>36</v>
      </c>
      <c r="W72" s="3" t="s">
        <v>37</v>
      </c>
      <c r="Y72" s="12"/>
      <c r="Z72" s="35" t="str">
        <f t="shared" si="13"/>
        <v>Exclude</v>
      </c>
      <c r="AA72" s="33" t="str">
        <f t="shared" si="14"/>
        <v>3. Wrong intervention</v>
      </c>
    </row>
    <row r="73" spans="1:27" x14ac:dyDescent="0.25">
      <c r="A73" s="27" t="s">
        <v>311</v>
      </c>
      <c r="B73" s="28" t="s">
        <v>312</v>
      </c>
      <c r="C73" s="28">
        <v>2025</v>
      </c>
      <c r="D73" s="28" t="s">
        <v>313</v>
      </c>
      <c r="E73" s="28">
        <v>60</v>
      </c>
      <c r="F73" s="28">
        <v>6</v>
      </c>
      <c r="G73" s="28" t="s">
        <v>314</v>
      </c>
      <c r="H73" s="28">
        <v>4755</v>
      </c>
      <c r="I73" s="28" t="s">
        <v>315</v>
      </c>
      <c r="J73" s="11" t="s">
        <v>34</v>
      </c>
      <c r="K73" s="20" t="str">
        <f t="shared" si="8"/>
        <v>Link</v>
      </c>
      <c r="L73" s="21" t="str">
        <f t="shared" si="9"/>
        <v/>
      </c>
      <c r="M73" s="31" t="str">
        <f t="shared" si="10"/>
        <v>{Barroso-Hurtado, 2025 #4755}</v>
      </c>
      <c r="N73" s="4" t="s">
        <v>54</v>
      </c>
      <c r="O73" s="20" t="str">
        <f t="shared" si="11"/>
        <v>PDF</v>
      </c>
      <c r="P73" s="11" t="s">
        <v>2</v>
      </c>
      <c r="Q73" s="3" t="s">
        <v>36</v>
      </c>
      <c r="R73" s="276" t="s">
        <v>37</v>
      </c>
      <c r="S73" s="4" t="s">
        <v>76</v>
      </c>
      <c r="T73" s="20" t="str">
        <f t="shared" si="12"/>
        <v>PDF</v>
      </c>
      <c r="U73" s="11" t="s">
        <v>39</v>
      </c>
      <c r="V73" s="3" t="s">
        <v>36</v>
      </c>
      <c r="W73" s="3" t="s">
        <v>37</v>
      </c>
      <c r="Y73" s="12"/>
      <c r="Z73" s="35" t="str">
        <f t="shared" si="13"/>
        <v>Exclude</v>
      </c>
      <c r="AA73" s="33" t="str">
        <f t="shared" si="14"/>
        <v>3. Wrong intervention</v>
      </c>
    </row>
    <row r="74" spans="1:27" x14ac:dyDescent="0.25">
      <c r="A74" s="27" t="s">
        <v>316</v>
      </c>
      <c r="B74" s="28" t="s">
        <v>317</v>
      </c>
      <c r="C74" s="28">
        <v>2015</v>
      </c>
      <c r="D74" s="28" t="s">
        <v>51</v>
      </c>
      <c r="E74" s="28">
        <v>4</v>
      </c>
      <c r="F74" s="28">
        <v>1</v>
      </c>
      <c r="G74" s="28" t="s">
        <v>318</v>
      </c>
      <c r="H74" s="28">
        <v>4215</v>
      </c>
      <c r="I74" s="28" t="s">
        <v>319</v>
      </c>
      <c r="J74" s="11" t="s">
        <v>34</v>
      </c>
      <c r="K74" s="20" t="str">
        <f t="shared" si="8"/>
        <v>Link</v>
      </c>
      <c r="L74" s="21" t="str">
        <f t="shared" si="9"/>
        <v/>
      </c>
      <c r="M74" s="31" t="str">
        <f t="shared" si="10"/>
        <v>{Baskerville, 2015 #4215}</v>
      </c>
      <c r="N74" s="4" t="s">
        <v>4</v>
      </c>
      <c r="O74" s="20" t="str">
        <f t="shared" si="11"/>
        <v>PDF</v>
      </c>
      <c r="P74" s="11" t="s">
        <v>2</v>
      </c>
      <c r="Q74" s="3" t="s">
        <v>36</v>
      </c>
      <c r="R74" s="276" t="s">
        <v>37</v>
      </c>
      <c r="S74" s="4" t="s">
        <v>76</v>
      </c>
      <c r="T74" s="20" t="str">
        <f t="shared" si="12"/>
        <v>PDF</v>
      </c>
      <c r="U74" s="11" t="s">
        <v>39</v>
      </c>
      <c r="V74" s="3" t="s">
        <v>36</v>
      </c>
      <c r="W74" s="3" t="s">
        <v>37</v>
      </c>
      <c r="Y74" s="12"/>
      <c r="Z74" s="35" t="str">
        <f t="shared" si="13"/>
        <v>Exclude</v>
      </c>
      <c r="AA74" s="33" t="str">
        <f t="shared" si="14"/>
        <v>3. Wrong intervention</v>
      </c>
    </row>
    <row r="75" spans="1:27" x14ac:dyDescent="0.25">
      <c r="A75" s="27" t="s">
        <v>320</v>
      </c>
      <c r="B75" s="28" t="s">
        <v>321</v>
      </c>
      <c r="C75" s="28">
        <v>2018</v>
      </c>
      <c r="D75" s="28" t="s">
        <v>254</v>
      </c>
      <c r="E75" s="28">
        <v>6</v>
      </c>
      <c r="F75" s="28">
        <v>10</v>
      </c>
      <c r="G75" s="28" t="s">
        <v>322</v>
      </c>
      <c r="H75" s="28">
        <v>3685</v>
      </c>
      <c r="I75" s="28" t="s">
        <v>323</v>
      </c>
      <c r="J75" s="11" t="s">
        <v>34</v>
      </c>
      <c r="K75" s="20" t="str">
        <f t="shared" si="8"/>
        <v>Link</v>
      </c>
      <c r="L75" s="21" t="str">
        <f t="shared" si="9"/>
        <v/>
      </c>
      <c r="M75" s="31" t="str">
        <f t="shared" si="10"/>
        <v>{Baskerville, 2018 #3685}</v>
      </c>
      <c r="N75" s="4" t="s">
        <v>1</v>
      </c>
      <c r="O75" s="20" t="str">
        <f t="shared" si="11"/>
        <v>PDF</v>
      </c>
      <c r="P75" s="11" t="s">
        <v>2</v>
      </c>
      <c r="Q75" s="3" t="s">
        <v>36</v>
      </c>
      <c r="R75" s="276" t="s">
        <v>37</v>
      </c>
      <c r="S75" s="4" t="s">
        <v>76</v>
      </c>
      <c r="T75" s="20" t="str">
        <f t="shared" si="12"/>
        <v>PDF</v>
      </c>
      <c r="U75" s="11" t="s">
        <v>39</v>
      </c>
      <c r="V75" s="3" t="s">
        <v>36</v>
      </c>
      <c r="W75" s="3" t="s">
        <v>37</v>
      </c>
      <c r="Y75" s="12" t="str">
        <f>IF(R75="Include","No",IF(V75="Include","No",""))</f>
        <v/>
      </c>
      <c r="Z75" s="35" t="str">
        <f t="shared" si="13"/>
        <v>Exclude</v>
      </c>
      <c r="AA75" s="33" t="str">
        <f t="shared" si="14"/>
        <v>3. Wrong intervention</v>
      </c>
    </row>
    <row r="76" spans="1:27" x14ac:dyDescent="0.25">
      <c r="A76" s="27" t="s">
        <v>320</v>
      </c>
      <c r="B76" s="28" t="s">
        <v>321</v>
      </c>
      <c r="C76" s="28">
        <v>2018</v>
      </c>
      <c r="D76" s="28" t="s">
        <v>254</v>
      </c>
      <c r="E76" s="28">
        <v>6</v>
      </c>
      <c r="F76" s="28">
        <v>10</v>
      </c>
      <c r="G76" s="28" t="s">
        <v>322</v>
      </c>
      <c r="H76" s="28">
        <v>3686</v>
      </c>
      <c r="I76" s="28" t="s">
        <v>323</v>
      </c>
      <c r="J76" s="11" t="s">
        <v>34</v>
      </c>
      <c r="K76" s="20" t="str">
        <f t="shared" si="8"/>
        <v>Link</v>
      </c>
      <c r="L76" s="21" t="str">
        <f t="shared" si="9"/>
        <v/>
      </c>
      <c r="M76" s="31" t="str">
        <f t="shared" si="10"/>
        <v>{Baskerville, 2018 #3686}</v>
      </c>
      <c r="N76" s="4" t="s">
        <v>1</v>
      </c>
      <c r="O76" s="20" t="str">
        <f t="shared" si="11"/>
        <v>PDF</v>
      </c>
      <c r="P76" s="11" t="s">
        <v>2</v>
      </c>
      <c r="Q76" s="3" t="s">
        <v>36</v>
      </c>
      <c r="R76" s="276" t="s">
        <v>41</v>
      </c>
      <c r="S76" s="4" t="s">
        <v>324</v>
      </c>
      <c r="T76" s="20" t="str">
        <f t="shared" si="12"/>
        <v>PDF</v>
      </c>
      <c r="U76" s="11" t="s">
        <v>39</v>
      </c>
      <c r="V76" s="3" t="s">
        <v>36</v>
      </c>
      <c r="W76" s="3" t="s">
        <v>41</v>
      </c>
      <c r="Y76" s="12" t="str">
        <f>IF(R76="Include","No",IF(V76="Include","No",""))</f>
        <v/>
      </c>
      <c r="Z76" s="35" t="str">
        <f t="shared" si="13"/>
        <v>Exclude</v>
      </c>
      <c r="AA76" s="33" t="str">
        <f t="shared" si="14"/>
        <v>0. Duplicate</v>
      </c>
    </row>
    <row r="77" spans="1:27" x14ac:dyDescent="0.25">
      <c r="A77" s="27" t="s">
        <v>320</v>
      </c>
      <c r="B77" s="28" t="s">
        <v>321</v>
      </c>
      <c r="C77" s="28">
        <v>2018</v>
      </c>
      <c r="D77" s="28" t="s">
        <v>254</v>
      </c>
      <c r="E77" s="28">
        <v>6</v>
      </c>
      <c r="F77" s="28">
        <v>10</v>
      </c>
      <c r="G77" s="28" t="s">
        <v>322</v>
      </c>
      <c r="H77" s="28">
        <v>3687</v>
      </c>
      <c r="I77" s="28" t="s">
        <v>323</v>
      </c>
      <c r="J77" s="11" t="s">
        <v>34</v>
      </c>
      <c r="K77" s="20" t="str">
        <f t="shared" si="8"/>
        <v>Link</v>
      </c>
      <c r="L77" s="21" t="str">
        <f t="shared" si="9"/>
        <v/>
      </c>
      <c r="M77" s="31" t="str">
        <f t="shared" si="10"/>
        <v>{Baskerville, 2018 #3687}</v>
      </c>
      <c r="N77" s="4" t="s">
        <v>1</v>
      </c>
      <c r="O77" s="20" t="str">
        <f t="shared" si="11"/>
        <v>PDF</v>
      </c>
      <c r="P77" s="11" t="s">
        <v>2</v>
      </c>
      <c r="Q77" s="3" t="s">
        <v>36</v>
      </c>
      <c r="R77" s="276" t="s">
        <v>41</v>
      </c>
      <c r="S77" s="4" t="s">
        <v>324</v>
      </c>
      <c r="T77" s="20" t="str">
        <f t="shared" si="12"/>
        <v>PDF</v>
      </c>
      <c r="U77" s="11" t="s">
        <v>39</v>
      </c>
      <c r="V77" s="3" t="s">
        <v>36</v>
      </c>
      <c r="W77" s="3" t="s">
        <v>41</v>
      </c>
      <c r="Y77" s="12" t="str">
        <f>IF(R77="Include","No",IF(V77="Include","No",""))</f>
        <v/>
      </c>
      <c r="Z77" s="35" t="str">
        <f t="shared" si="13"/>
        <v>Exclude</v>
      </c>
      <c r="AA77" s="33" t="str">
        <f t="shared" si="14"/>
        <v>0. Duplicate</v>
      </c>
    </row>
    <row r="78" spans="1:27" x14ac:dyDescent="0.25">
      <c r="A78" s="27" t="s">
        <v>320</v>
      </c>
      <c r="B78" s="28" t="s">
        <v>321</v>
      </c>
      <c r="C78" s="28">
        <v>2018</v>
      </c>
      <c r="D78" s="28" t="s">
        <v>254</v>
      </c>
      <c r="E78" s="28">
        <v>6</v>
      </c>
      <c r="F78" s="28">
        <v>10</v>
      </c>
      <c r="G78" s="28" t="s">
        <v>322</v>
      </c>
      <c r="H78" s="28">
        <v>3688</v>
      </c>
      <c r="I78" s="28" t="s">
        <v>323</v>
      </c>
      <c r="J78" s="11" t="s">
        <v>34</v>
      </c>
      <c r="K78" s="20" t="str">
        <f t="shared" si="8"/>
        <v>Link</v>
      </c>
      <c r="L78" s="21" t="str">
        <f t="shared" si="9"/>
        <v/>
      </c>
      <c r="M78" s="31" t="str">
        <f t="shared" si="10"/>
        <v>{Baskerville, 2018 #3688}</v>
      </c>
      <c r="N78" s="4" t="s">
        <v>1</v>
      </c>
      <c r="O78" s="20" t="str">
        <f t="shared" si="11"/>
        <v>PDF</v>
      </c>
      <c r="P78" s="11" t="s">
        <v>2</v>
      </c>
      <c r="Q78" s="3" t="s">
        <v>36</v>
      </c>
      <c r="R78" s="276" t="s">
        <v>41</v>
      </c>
      <c r="S78" s="4" t="s">
        <v>324</v>
      </c>
      <c r="T78" s="20" t="str">
        <f t="shared" si="12"/>
        <v>PDF</v>
      </c>
      <c r="U78" s="11" t="s">
        <v>39</v>
      </c>
      <c r="V78" s="3" t="s">
        <v>36</v>
      </c>
      <c r="W78" s="3" t="s">
        <v>41</v>
      </c>
      <c r="Y78" s="12" t="str">
        <f>IF(R78="Include","No",IF(V78="Include","No",""))</f>
        <v/>
      </c>
      <c r="Z78" s="35" t="str">
        <f t="shared" si="13"/>
        <v>Exclude</v>
      </c>
      <c r="AA78" s="33" t="str">
        <f t="shared" si="14"/>
        <v>0. Duplicate</v>
      </c>
    </row>
    <row r="79" spans="1:27" x14ac:dyDescent="0.25">
      <c r="A79" s="27" t="s">
        <v>325</v>
      </c>
      <c r="B79" s="28" t="s">
        <v>326</v>
      </c>
      <c r="C79" s="28">
        <v>2021</v>
      </c>
      <c r="D79" s="28" t="s">
        <v>327</v>
      </c>
      <c r="E79" s="28">
        <v>23</v>
      </c>
      <c r="G79" s="28" t="s">
        <v>328</v>
      </c>
      <c r="H79" s="28">
        <v>3814</v>
      </c>
      <c r="I79" s="28" t="s">
        <v>329</v>
      </c>
      <c r="J79" s="11" t="s">
        <v>34</v>
      </c>
      <c r="K79" s="20" t="str">
        <f t="shared" si="8"/>
        <v>Link</v>
      </c>
      <c r="L79" s="21" t="str">
        <f t="shared" si="9"/>
        <v/>
      </c>
      <c r="M79" s="31" t="str">
        <f t="shared" si="10"/>
        <v>{Bastian, 2021 #3814}</v>
      </c>
      <c r="N79" s="4" t="s">
        <v>1</v>
      </c>
      <c r="O79" s="20" t="str">
        <f t="shared" si="11"/>
        <v>PDF</v>
      </c>
      <c r="P79" s="11" t="s">
        <v>2</v>
      </c>
      <c r="Q79" s="3" t="s">
        <v>36</v>
      </c>
      <c r="R79" s="276" t="s">
        <v>37</v>
      </c>
      <c r="S79" s="4" t="s">
        <v>76</v>
      </c>
      <c r="T79" s="20" t="str">
        <f t="shared" si="12"/>
        <v>PDF</v>
      </c>
      <c r="U79" s="11" t="s">
        <v>39</v>
      </c>
      <c r="V79" s="3" t="s">
        <v>36</v>
      </c>
      <c r="W79" s="3" t="s">
        <v>37</v>
      </c>
      <c r="Y79" s="12" t="str">
        <f>IF(R79="Include","No",IF(V79="Include","No",""))</f>
        <v/>
      </c>
      <c r="Z79" s="35" t="str">
        <f t="shared" si="13"/>
        <v>Exclude</v>
      </c>
      <c r="AA79" s="33" t="str">
        <f t="shared" si="14"/>
        <v>3. Wrong intervention</v>
      </c>
    </row>
    <row r="80" spans="1:27" x14ac:dyDescent="0.25">
      <c r="A80" s="27" t="s">
        <v>330</v>
      </c>
      <c r="B80" s="28" t="s">
        <v>331</v>
      </c>
      <c r="C80" s="28">
        <v>2021</v>
      </c>
      <c r="D80" s="28" t="s">
        <v>332</v>
      </c>
      <c r="E80" s="28">
        <v>109</v>
      </c>
      <c r="G80" s="28">
        <v>106534</v>
      </c>
      <c r="H80" s="28">
        <v>4275</v>
      </c>
      <c r="I80" s="28" t="s">
        <v>333</v>
      </c>
      <c r="J80" s="11" t="s">
        <v>34</v>
      </c>
      <c r="K80" s="20" t="str">
        <f t="shared" si="8"/>
        <v>Link</v>
      </c>
      <c r="L80" s="21" t="str">
        <f t="shared" si="9"/>
        <v/>
      </c>
      <c r="M80" s="31" t="str">
        <f t="shared" si="10"/>
        <v>{Battalio, 2021 #4275}</v>
      </c>
      <c r="N80" s="4" t="s">
        <v>4</v>
      </c>
      <c r="O80" s="20" t="str">
        <f t="shared" si="11"/>
        <v>PDF</v>
      </c>
      <c r="P80" s="11" t="s">
        <v>2</v>
      </c>
      <c r="Q80" s="3" t="s">
        <v>36</v>
      </c>
      <c r="R80" s="276" t="s">
        <v>37</v>
      </c>
      <c r="S80" s="4" t="s">
        <v>76</v>
      </c>
      <c r="T80" s="20" t="str">
        <f t="shared" si="12"/>
        <v>PDF</v>
      </c>
      <c r="U80" s="11" t="s">
        <v>39</v>
      </c>
      <c r="V80" s="3" t="s">
        <v>36</v>
      </c>
      <c r="W80" s="3" t="s">
        <v>37</v>
      </c>
      <c r="Y80" s="12"/>
      <c r="Z80" s="35" t="str">
        <f t="shared" si="13"/>
        <v>Exclude</v>
      </c>
      <c r="AA80" s="33" t="str">
        <f t="shared" si="14"/>
        <v>3. Wrong intervention</v>
      </c>
    </row>
    <row r="81" spans="1:27" x14ac:dyDescent="0.25">
      <c r="A81" s="27" t="s">
        <v>334</v>
      </c>
      <c r="B81" s="28" t="s">
        <v>335</v>
      </c>
      <c r="C81" s="28">
        <v>2021</v>
      </c>
      <c r="D81" s="28" t="s">
        <v>336</v>
      </c>
      <c r="E81" s="28">
        <v>155</v>
      </c>
      <c r="G81" s="28" t="s">
        <v>337</v>
      </c>
      <c r="H81" s="28">
        <v>3769</v>
      </c>
      <c r="I81" s="28" t="s">
        <v>338</v>
      </c>
      <c r="J81" s="11" t="s">
        <v>34</v>
      </c>
      <c r="K81" s="20" t="str">
        <f t="shared" si="8"/>
        <v>Link</v>
      </c>
      <c r="L81" s="21" t="str">
        <f t="shared" si="9"/>
        <v/>
      </c>
      <c r="M81" s="31" t="str">
        <f t="shared" si="10"/>
        <v>{Beeres, 2021 #3769}</v>
      </c>
      <c r="N81" s="4" t="s">
        <v>1</v>
      </c>
      <c r="O81" s="20" t="str">
        <f t="shared" si="11"/>
        <v>PDF</v>
      </c>
      <c r="P81" s="11" t="s">
        <v>2</v>
      </c>
      <c r="Q81" s="3" t="s">
        <v>36</v>
      </c>
      <c r="R81" s="276" t="s">
        <v>37</v>
      </c>
      <c r="S81" s="4" t="s">
        <v>76</v>
      </c>
      <c r="T81" s="20" t="str">
        <f t="shared" si="12"/>
        <v>PDF</v>
      </c>
      <c r="U81" s="11" t="s">
        <v>39</v>
      </c>
      <c r="V81" s="3" t="s">
        <v>36</v>
      </c>
      <c r="W81" s="3" t="s">
        <v>37</v>
      </c>
      <c r="Y81" s="12" t="str">
        <f>IF(R81="Include","No",IF(V81="Include","No",""))</f>
        <v/>
      </c>
      <c r="Z81" s="35" t="str">
        <f t="shared" si="13"/>
        <v>Exclude</v>
      </c>
      <c r="AA81" s="33" t="str">
        <f t="shared" si="14"/>
        <v>3. Wrong intervention</v>
      </c>
    </row>
    <row r="82" spans="1:27" x14ac:dyDescent="0.25">
      <c r="A82" s="27" t="s">
        <v>334</v>
      </c>
      <c r="B82" s="28" t="s">
        <v>335</v>
      </c>
      <c r="C82" s="28">
        <v>2021</v>
      </c>
      <c r="D82" s="28" t="s">
        <v>336</v>
      </c>
      <c r="E82" s="28">
        <v>155</v>
      </c>
      <c r="G82" s="28" t="s">
        <v>337</v>
      </c>
      <c r="H82" s="28">
        <v>3770</v>
      </c>
      <c r="I82" s="28" t="s">
        <v>338</v>
      </c>
      <c r="J82" s="11" t="s">
        <v>34</v>
      </c>
      <c r="K82" s="20" t="str">
        <f t="shared" si="8"/>
        <v>Link</v>
      </c>
      <c r="L82" s="21" t="str">
        <f t="shared" si="9"/>
        <v/>
      </c>
      <c r="M82" s="31" t="str">
        <f t="shared" si="10"/>
        <v>{Beeres, 2021 #3770}</v>
      </c>
      <c r="N82" s="4" t="s">
        <v>1</v>
      </c>
      <c r="O82" s="20" t="str">
        <f t="shared" si="11"/>
        <v>PDF</v>
      </c>
      <c r="P82" s="11" t="s">
        <v>2</v>
      </c>
      <c r="Q82" s="3" t="s">
        <v>36</v>
      </c>
      <c r="R82" s="276" t="s">
        <v>41</v>
      </c>
      <c r="S82" s="4" t="s">
        <v>339</v>
      </c>
      <c r="T82" s="20" t="str">
        <f t="shared" si="12"/>
        <v>PDF</v>
      </c>
      <c r="U82" s="11" t="s">
        <v>39</v>
      </c>
      <c r="V82" s="3" t="s">
        <v>36</v>
      </c>
      <c r="W82" s="3" t="s">
        <v>41</v>
      </c>
      <c r="Y82" s="12" t="str">
        <f>IF(R82="Include","No",IF(V82="Include","No",""))</f>
        <v/>
      </c>
      <c r="Z82" s="35" t="str">
        <f t="shared" si="13"/>
        <v>Exclude</v>
      </c>
      <c r="AA82" s="33" t="str">
        <f t="shared" si="14"/>
        <v>0. Duplicate</v>
      </c>
    </row>
    <row r="83" spans="1:27" x14ac:dyDescent="0.25">
      <c r="A83" s="27" t="s">
        <v>340</v>
      </c>
      <c r="B83" s="28" t="s">
        <v>341</v>
      </c>
      <c r="C83" s="28">
        <v>2011</v>
      </c>
      <c r="D83" s="28" t="s">
        <v>342</v>
      </c>
      <c r="E83" s="28">
        <v>12</v>
      </c>
      <c r="F83" s="28">
        <v>1</v>
      </c>
      <c r="G83" s="28" t="s">
        <v>343</v>
      </c>
      <c r="H83" s="28">
        <v>4163</v>
      </c>
      <c r="I83" s="28" t="s">
        <v>344</v>
      </c>
      <c r="J83" s="11" t="s">
        <v>34</v>
      </c>
      <c r="K83" s="20" t="str">
        <f t="shared" si="8"/>
        <v>Link</v>
      </c>
      <c r="L83" s="21" t="str">
        <f t="shared" si="9"/>
        <v/>
      </c>
      <c r="M83" s="31" t="str">
        <f t="shared" si="10"/>
        <v>{Begh, 2011 #4163}</v>
      </c>
      <c r="N83" s="4" t="s">
        <v>1</v>
      </c>
      <c r="O83" s="20" t="str">
        <f t="shared" si="11"/>
        <v>PDF</v>
      </c>
      <c r="P83" s="11" t="s">
        <v>2</v>
      </c>
      <c r="Q83" s="3" t="s">
        <v>36</v>
      </c>
      <c r="R83" s="276" t="s">
        <v>70</v>
      </c>
      <c r="S83" s="4" t="s">
        <v>345</v>
      </c>
      <c r="T83" s="20" t="str">
        <f t="shared" si="12"/>
        <v>PDF</v>
      </c>
      <c r="U83" s="11" t="s">
        <v>39</v>
      </c>
      <c r="V83" s="3" t="s">
        <v>36</v>
      </c>
      <c r="W83" s="3" t="s">
        <v>70</v>
      </c>
      <c r="Y83" s="12" t="str">
        <f>IF(R83="Include","No",IF(V83="Include","No",""))</f>
        <v/>
      </c>
      <c r="Z83" s="35" t="str">
        <f t="shared" si="13"/>
        <v>Exclude</v>
      </c>
      <c r="AA83" s="33" t="str">
        <f t="shared" si="14"/>
        <v>4. Wrong setting</v>
      </c>
    </row>
    <row r="84" spans="1:27" x14ac:dyDescent="0.25">
      <c r="A84" s="27" t="s">
        <v>346</v>
      </c>
      <c r="B84" s="28" t="s">
        <v>347</v>
      </c>
      <c r="C84" s="28">
        <v>2024</v>
      </c>
      <c r="D84" s="28" t="s">
        <v>78</v>
      </c>
      <c r="E84" s="28">
        <v>26</v>
      </c>
      <c r="F84" s="28">
        <v>5</v>
      </c>
      <c r="G84" s="28" t="s">
        <v>348</v>
      </c>
      <c r="H84" s="28">
        <v>4727</v>
      </c>
      <c r="I84" s="28" t="s">
        <v>349</v>
      </c>
      <c r="J84" s="11" t="s">
        <v>34</v>
      </c>
      <c r="K84" s="20" t="str">
        <f t="shared" si="8"/>
        <v>Link</v>
      </c>
      <c r="L84" s="21" t="str">
        <f t="shared" si="9"/>
        <v/>
      </c>
      <c r="M84" s="31" t="str">
        <f t="shared" si="10"/>
        <v>{Bendotti, 2024 #4727}</v>
      </c>
      <c r="N84" s="4" t="s">
        <v>54</v>
      </c>
      <c r="O84" s="20" t="str">
        <f t="shared" si="11"/>
        <v>PDF</v>
      </c>
      <c r="P84" s="11" t="s">
        <v>2</v>
      </c>
      <c r="Q84" s="3" t="s">
        <v>36</v>
      </c>
      <c r="R84" s="276" t="s">
        <v>40</v>
      </c>
      <c r="S84" s="4" t="s">
        <v>350</v>
      </c>
      <c r="T84" s="20" t="str">
        <f t="shared" si="12"/>
        <v>PDF</v>
      </c>
      <c r="U84" s="11" t="s">
        <v>39</v>
      </c>
      <c r="V84" s="3" t="s">
        <v>36</v>
      </c>
      <c r="W84" s="3" t="s">
        <v>40</v>
      </c>
      <c r="Y84" s="12"/>
      <c r="Z84" s="35" t="str">
        <f t="shared" si="13"/>
        <v>Exclude</v>
      </c>
      <c r="AA84" s="33" t="str">
        <f t="shared" si="14"/>
        <v>5. Wrong study design</v>
      </c>
    </row>
    <row r="85" spans="1:27" x14ac:dyDescent="0.25">
      <c r="A85" s="27" t="s">
        <v>351</v>
      </c>
      <c r="B85" s="28" t="s">
        <v>352</v>
      </c>
      <c r="C85" s="28">
        <v>2020</v>
      </c>
      <c r="D85" s="28" t="s">
        <v>353</v>
      </c>
      <c r="E85" s="28">
        <v>15</v>
      </c>
      <c r="F85" s="28">
        <v>3</v>
      </c>
      <c r="G85" s="28" t="s">
        <v>354</v>
      </c>
      <c r="H85" s="28">
        <v>4068</v>
      </c>
      <c r="I85" s="28" t="s">
        <v>355</v>
      </c>
      <c r="J85" s="11" t="s">
        <v>34</v>
      </c>
      <c r="K85" s="20" t="str">
        <f t="shared" si="8"/>
        <v>Link</v>
      </c>
      <c r="L85" s="21" t="str">
        <f t="shared" si="9"/>
        <v/>
      </c>
      <c r="M85" s="31" t="str">
        <f t="shared" si="10"/>
        <v>{Bendtsen, 2020 #4068}</v>
      </c>
      <c r="N85" s="4" t="s">
        <v>1</v>
      </c>
      <c r="O85" s="20" t="str">
        <f t="shared" si="11"/>
        <v>PDF</v>
      </c>
      <c r="P85" s="11" t="s">
        <v>2</v>
      </c>
      <c r="Q85" s="3" t="s">
        <v>36</v>
      </c>
      <c r="R85" s="276" t="s">
        <v>40</v>
      </c>
      <c r="S85" s="4" t="s">
        <v>356</v>
      </c>
      <c r="T85" s="20" t="str">
        <f t="shared" si="12"/>
        <v>PDF</v>
      </c>
      <c r="U85" s="11" t="s">
        <v>39</v>
      </c>
      <c r="V85" s="3" t="s">
        <v>36</v>
      </c>
      <c r="W85" s="3" t="s">
        <v>40</v>
      </c>
      <c r="Y85" s="12" t="str">
        <f>IF(R85="Include","No",IF(V85="Include","No",""))</f>
        <v/>
      </c>
      <c r="Z85" s="35" t="str">
        <f t="shared" si="13"/>
        <v>Exclude</v>
      </c>
      <c r="AA85" s="33" t="str">
        <f t="shared" si="14"/>
        <v>5. Wrong study design</v>
      </c>
    </row>
    <row r="86" spans="1:27" x14ac:dyDescent="0.25">
      <c r="A86" s="27" t="s">
        <v>351</v>
      </c>
      <c r="B86" s="28" t="s">
        <v>352</v>
      </c>
      <c r="C86" s="28">
        <v>2020</v>
      </c>
      <c r="D86" s="28" t="s">
        <v>131</v>
      </c>
      <c r="E86" s="28">
        <v>15</v>
      </c>
      <c r="F86" s="28">
        <v>3</v>
      </c>
      <c r="G86" s="28" t="s">
        <v>357</v>
      </c>
      <c r="H86" s="28">
        <v>4242</v>
      </c>
      <c r="I86" s="28" t="s">
        <v>355</v>
      </c>
      <c r="J86" s="11" t="s">
        <v>34</v>
      </c>
      <c r="K86" s="20" t="str">
        <f t="shared" si="8"/>
        <v>Link</v>
      </c>
      <c r="L86" s="21" t="str">
        <f t="shared" si="9"/>
        <v/>
      </c>
      <c r="M86" s="31" t="str">
        <f t="shared" si="10"/>
        <v>{Bendtsen, 2020 #4242}</v>
      </c>
      <c r="N86" s="4" t="s">
        <v>4</v>
      </c>
      <c r="O86" s="20" t="str">
        <f t="shared" si="11"/>
        <v>PDF</v>
      </c>
      <c r="P86" s="11" t="s">
        <v>2</v>
      </c>
      <c r="Q86" s="3" t="s">
        <v>36</v>
      </c>
      <c r="R86" s="276" t="s">
        <v>41</v>
      </c>
      <c r="S86" s="4" t="s">
        <v>358</v>
      </c>
      <c r="T86" s="20" t="str">
        <f t="shared" si="12"/>
        <v>PDF</v>
      </c>
      <c r="U86" s="11" t="s">
        <v>39</v>
      </c>
      <c r="V86" s="3" t="s">
        <v>36</v>
      </c>
      <c r="W86" s="3" t="s">
        <v>41</v>
      </c>
      <c r="Y86" s="12"/>
      <c r="Z86" s="35" t="str">
        <f t="shared" si="13"/>
        <v>Exclude</v>
      </c>
      <c r="AA86" s="33" t="str">
        <f t="shared" si="14"/>
        <v>0. Duplicate</v>
      </c>
    </row>
    <row r="87" spans="1:27" x14ac:dyDescent="0.25">
      <c r="A87" s="27" t="s">
        <v>359</v>
      </c>
      <c r="B87" s="28" t="s">
        <v>360</v>
      </c>
      <c r="C87" s="28">
        <v>2021</v>
      </c>
      <c r="D87" s="28" t="s">
        <v>254</v>
      </c>
      <c r="E87" s="28">
        <v>9</v>
      </c>
      <c r="F87" s="28">
        <v>10</v>
      </c>
      <c r="G87" s="28" t="s">
        <v>361</v>
      </c>
      <c r="H87" s="28">
        <v>3731</v>
      </c>
      <c r="I87" s="28" t="s">
        <v>362</v>
      </c>
      <c r="J87" s="11" t="s">
        <v>34</v>
      </c>
      <c r="K87" s="20" t="str">
        <f t="shared" si="8"/>
        <v>Link</v>
      </c>
      <c r="L87" s="21" t="str">
        <f t="shared" si="9"/>
        <v/>
      </c>
      <c r="M87" s="31" t="str">
        <f t="shared" si="10"/>
        <v>{Bendtsen, 2021 #3731}</v>
      </c>
      <c r="N87" s="4" t="s">
        <v>1</v>
      </c>
      <c r="O87" s="20" t="str">
        <f t="shared" si="11"/>
        <v>PDF</v>
      </c>
      <c r="P87" s="11" t="s">
        <v>2</v>
      </c>
      <c r="Q87" s="3" t="s">
        <v>36</v>
      </c>
      <c r="R87" s="276" t="s">
        <v>37</v>
      </c>
      <c r="S87" s="4" t="s">
        <v>76</v>
      </c>
      <c r="T87" s="20" t="str">
        <f t="shared" si="12"/>
        <v>PDF</v>
      </c>
      <c r="U87" s="11" t="s">
        <v>39</v>
      </c>
      <c r="V87" s="3" t="s">
        <v>36</v>
      </c>
      <c r="W87" s="3" t="s">
        <v>37</v>
      </c>
      <c r="Y87" s="12" t="str">
        <f>IF(R87="Include","No",IF(V87="Include","No",""))</f>
        <v/>
      </c>
      <c r="Z87" s="35" t="str">
        <f t="shared" si="13"/>
        <v>Exclude</v>
      </c>
      <c r="AA87" s="33" t="str">
        <f t="shared" si="14"/>
        <v>3. Wrong intervention</v>
      </c>
    </row>
    <row r="88" spans="1:27" x14ac:dyDescent="0.25">
      <c r="A88" s="27" t="s">
        <v>359</v>
      </c>
      <c r="B88" s="28" t="s">
        <v>360</v>
      </c>
      <c r="C88" s="28">
        <v>2021</v>
      </c>
      <c r="D88" s="28" t="s">
        <v>254</v>
      </c>
      <c r="E88" s="28">
        <v>9</v>
      </c>
      <c r="F88" s="28">
        <v>10</v>
      </c>
      <c r="G88" s="28" t="s">
        <v>361</v>
      </c>
      <c r="H88" s="28">
        <v>3732</v>
      </c>
      <c r="I88" s="28" t="s">
        <v>362</v>
      </c>
      <c r="J88" s="11" t="s">
        <v>34</v>
      </c>
      <c r="K88" s="20" t="str">
        <f t="shared" si="8"/>
        <v>Link</v>
      </c>
      <c r="L88" s="21" t="str">
        <f t="shared" si="9"/>
        <v/>
      </c>
      <c r="M88" s="31" t="str">
        <f t="shared" si="10"/>
        <v>{Bendtsen, 2021 #3732}</v>
      </c>
      <c r="N88" s="4" t="s">
        <v>1</v>
      </c>
      <c r="O88" s="20" t="str">
        <f t="shared" si="11"/>
        <v>PDF</v>
      </c>
      <c r="P88" s="11" t="s">
        <v>2</v>
      </c>
      <c r="Q88" s="3" t="s">
        <v>36</v>
      </c>
      <c r="R88" s="276" t="s">
        <v>41</v>
      </c>
      <c r="S88" s="4" t="s">
        <v>363</v>
      </c>
      <c r="T88" s="20" t="str">
        <f t="shared" si="12"/>
        <v>PDF</v>
      </c>
      <c r="U88" s="11" t="s">
        <v>39</v>
      </c>
      <c r="V88" s="3" t="s">
        <v>36</v>
      </c>
      <c r="W88" s="3" t="s">
        <v>41</v>
      </c>
      <c r="Y88" s="12" t="str">
        <f>IF(R88="Include","No",IF(V88="Include","No",""))</f>
        <v/>
      </c>
      <c r="Z88" s="35" t="str">
        <f t="shared" si="13"/>
        <v>Exclude</v>
      </c>
      <c r="AA88" s="33" t="str">
        <f t="shared" si="14"/>
        <v>0. Duplicate</v>
      </c>
    </row>
    <row r="89" spans="1:27" x14ac:dyDescent="0.25">
      <c r="A89" s="27" t="s">
        <v>359</v>
      </c>
      <c r="B89" s="28" t="s">
        <v>360</v>
      </c>
      <c r="C89" s="28">
        <v>2021</v>
      </c>
      <c r="D89" s="28" t="s">
        <v>254</v>
      </c>
      <c r="E89" s="28">
        <v>9</v>
      </c>
      <c r="F89" s="28">
        <v>10</v>
      </c>
      <c r="G89" s="28" t="s">
        <v>361</v>
      </c>
      <c r="H89" s="28">
        <v>3733</v>
      </c>
      <c r="I89" s="28" t="s">
        <v>362</v>
      </c>
      <c r="J89" s="11" t="s">
        <v>34</v>
      </c>
      <c r="K89" s="20" t="str">
        <f t="shared" si="8"/>
        <v>Link</v>
      </c>
      <c r="L89" s="21" t="str">
        <f t="shared" si="9"/>
        <v/>
      </c>
      <c r="M89" s="31" t="str">
        <f t="shared" si="10"/>
        <v>{Bendtsen, 2021 #3733}</v>
      </c>
      <c r="N89" s="4" t="s">
        <v>1</v>
      </c>
      <c r="O89" s="20" t="str">
        <f t="shared" si="11"/>
        <v>PDF</v>
      </c>
      <c r="P89" s="11" t="s">
        <v>2</v>
      </c>
      <c r="Q89" s="3" t="s">
        <v>36</v>
      </c>
      <c r="R89" s="276" t="s">
        <v>41</v>
      </c>
      <c r="S89" s="4" t="s">
        <v>363</v>
      </c>
      <c r="T89" s="20" t="str">
        <f t="shared" si="12"/>
        <v>PDF</v>
      </c>
      <c r="U89" s="11" t="s">
        <v>39</v>
      </c>
      <c r="V89" s="3" t="s">
        <v>36</v>
      </c>
      <c r="W89" s="3" t="s">
        <v>41</v>
      </c>
      <c r="Y89" s="12" t="str">
        <f>IF(R89="Include","No",IF(V89="Include","No",""))</f>
        <v/>
      </c>
      <c r="Z89" s="35" t="str">
        <f t="shared" si="13"/>
        <v>Exclude</v>
      </c>
      <c r="AA89" s="33" t="str">
        <f t="shared" si="14"/>
        <v>0. Duplicate</v>
      </c>
    </row>
    <row r="90" spans="1:27" x14ac:dyDescent="0.25">
      <c r="A90" s="27" t="s">
        <v>364</v>
      </c>
      <c r="B90" s="28" t="s">
        <v>365</v>
      </c>
      <c r="C90" s="28">
        <v>2022</v>
      </c>
      <c r="D90" s="28" t="s">
        <v>366</v>
      </c>
      <c r="E90" s="28">
        <v>4</v>
      </c>
      <c r="G90" s="28" t="s">
        <v>367</v>
      </c>
      <c r="H90" s="28">
        <v>3994</v>
      </c>
      <c r="I90" s="28" t="s">
        <v>368</v>
      </c>
      <c r="J90" s="11" t="s">
        <v>34</v>
      </c>
      <c r="K90" s="20" t="str">
        <f t="shared" si="8"/>
        <v>Link</v>
      </c>
      <c r="L90" s="21" t="str">
        <f t="shared" si="9"/>
        <v/>
      </c>
      <c r="M90" s="31" t="str">
        <f t="shared" si="10"/>
        <v>{Benson, 2022 #3994}</v>
      </c>
      <c r="N90" s="4" t="s">
        <v>1</v>
      </c>
      <c r="O90" s="20" t="str">
        <f t="shared" si="11"/>
        <v>PDF</v>
      </c>
      <c r="P90" s="11" t="s">
        <v>2</v>
      </c>
      <c r="Q90" s="3" t="s">
        <v>36</v>
      </c>
      <c r="R90" s="276" t="s">
        <v>40</v>
      </c>
      <c r="S90" s="4" t="s">
        <v>356</v>
      </c>
      <c r="T90" s="20" t="str">
        <f t="shared" si="12"/>
        <v>PDF</v>
      </c>
      <c r="U90" s="11" t="s">
        <v>39</v>
      </c>
      <c r="V90" s="3" t="s">
        <v>36</v>
      </c>
      <c r="W90" s="3" t="s">
        <v>40</v>
      </c>
      <c r="Y90" s="12" t="str">
        <f>IF(R90="Include","No",IF(V90="Include","No",""))</f>
        <v/>
      </c>
      <c r="Z90" s="35" t="str">
        <f t="shared" si="13"/>
        <v>Exclude</v>
      </c>
      <c r="AA90" s="33" t="str">
        <f t="shared" si="14"/>
        <v>5. Wrong study design</v>
      </c>
    </row>
    <row r="91" spans="1:27" x14ac:dyDescent="0.25">
      <c r="A91" s="27" t="s">
        <v>369</v>
      </c>
      <c r="B91" s="28" t="s">
        <v>365</v>
      </c>
      <c r="C91" s="28">
        <v>2022</v>
      </c>
      <c r="D91" s="28" t="s">
        <v>370</v>
      </c>
      <c r="E91" s="28">
        <v>4</v>
      </c>
      <c r="G91" s="28">
        <v>864003</v>
      </c>
      <c r="H91" s="28">
        <v>4261</v>
      </c>
      <c r="I91" s="28" t="s">
        <v>368</v>
      </c>
      <c r="J91" s="11" t="s">
        <v>34</v>
      </c>
      <c r="K91" s="20" t="str">
        <f t="shared" si="8"/>
        <v>Link</v>
      </c>
      <c r="L91" s="21" t="str">
        <f t="shared" si="9"/>
        <v/>
      </c>
      <c r="M91" s="31" t="str">
        <f t="shared" si="10"/>
        <v>{Benson, 2022 #4261}</v>
      </c>
      <c r="N91" s="4" t="s">
        <v>4</v>
      </c>
      <c r="O91" s="20" t="str">
        <f t="shared" si="11"/>
        <v>PDF</v>
      </c>
      <c r="P91" s="11" t="s">
        <v>2</v>
      </c>
      <c r="Q91" s="3" t="s">
        <v>36</v>
      </c>
      <c r="R91" s="276" t="s">
        <v>41</v>
      </c>
      <c r="S91" s="4" t="s">
        <v>371</v>
      </c>
      <c r="T91" s="20" t="str">
        <f t="shared" si="12"/>
        <v>PDF</v>
      </c>
      <c r="U91" s="11" t="s">
        <v>39</v>
      </c>
      <c r="V91" s="3" t="s">
        <v>36</v>
      </c>
      <c r="W91" s="3" t="s">
        <v>41</v>
      </c>
      <c r="Y91" s="12"/>
      <c r="Z91" s="35" t="str">
        <f t="shared" si="13"/>
        <v>Exclude</v>
      </c>
      <c r="AA91" s="33" t="str">
        <f t="shared" si="14"/>
        <v>0. Duplicate</v>
      </c>
    </row>
    <row r="92" spans="1:27" x14ac:dyDescent="0.25">
      <c r="A92" s="27" t="s">
        <v>372</v>
      </c>
      <c r="B92" s="28" t="s">
        <v>373</v>
      </c>
      <c r="C92" s="28">
        <v>2021</v>
      </c>
      <c r="D92" s="28" t="s">
        <v>374</v>
      </c>
      <c r="E92" s="28">
        <v>375</v>
      </c>
      <c r="G92" s="28" t="s">
        <v>375</v>
      </c>
      <c r="H92" s="28">
        <v>3888</v>
      </c>
      <c r="I92" s="28" t="s">
        <v>376</v>
      </c>
      <c r="J92" s="11" t="s">
        <v>34</v>
      </c>
      <c r="K92" s="20" t="str">
        <f t="shared" si="8"/>
        <v>Link</v>
      </c>
      <c r="L92" s="21" t="str">
        <f t="shared" si="9"/>
        <v/>
      </c>
      <c r="M92" s="31" t="str">
        <f t="shared" si="10"/>
        <v>{Berlin, 2021 #3888}</v>
      </c>
      <c r="N92" s="4" t="s">
        <v>1</v>
      </c>
      <c r="O92" s="20" t="str">
        <f t="shared" si="11"/>
        <v>PDF</v>
      </c>
      <c r="P92" s="11" t="s">
        <v>2</v>
      </c>
      <c r="Q92" s="3" t="s">
        <v>36</v>
      </c>
      <c r="R92" s="276" t="s">
        <v>37</v>
      </c>
      <c r="S92" s="4" t="s">
        <v>76</v>
      </c>
      <c r="T92" s="20" t="str">
        <f t="shared" si="12"/>
        <v>PDF</v>
      </c>
      <c r="U92" s="11" t="s">
        <v>39</v>
      </c>
      <c r="V92" s="3" t="s">
        <v>36</v>
      </c>
      <c r="W92" s="3" t="s">
        <v>70</v>
      </c>
      <c r="Y92" s="12" t="str">
        <f>IF(R92="Include","No",IF(V92="Include","No",""))</f>
        <v/>
      </c>
      <c r="Z92" s="35" t="str">
        <f t="shared" si="13"/>
        <v>Exclude</v>
      </c>
      <c r="AA92" s="33" t="str">
        <f t="shared" si="14"/>
        <v>3. Wrong intervention</v>
      </c>
    </row>
    <row r="93" spans="1:27" x14ac:dyDescent="0.25">
      <c r="A93" s="27" t="s">
        <v>377</v>
      </c>
      <c r="B93" s="28" t="s">
        <v>378</v>
      </c>
      <c r="C93" s="28">
        <v>2015</v>
      </c>
      <c r="D93" s="28" t="s">
        <v>379</v>
      </c>
      <c r="E93" s="28">
        <v>11</v>
      </c>
      <c r="F93" s="28">
        <v>3</v>
      </c>
      <c r="G93" s="28" t="s">
        <v>380</v>
      </c>
      <c r="H93" s="28">
        <v>3895</v>
      </c>
      <c r="I93" s="28" t="s">
        <v>381</v>
      </c>
      <c r="J93" s="11" t="s">
        <v>34</v>
      </c>
      <c r="K93" s="20" t="str">
        <f t="shared" si="8"/>
        <v>Link</v>
      </c>
      <c r="L93" s="21" t="str">
        <f t="shared" si="9"/>
        <v/>
      </c>
      <c r="M93" s="31" t="str">
        <f t="shared" si="10"/>
        <v>{Bernard, 2015 #3895}</v>
      </c>
      <c r="N93" s="4" t="s">
        <v>1</v>
      </c>
      <c r="O93" s="20" t="str">
        <f t="shared" si="11"/>
        <v>PDF</v>
      </c>
      <c r="P93" s="11" t="s">
        <v>2</v>
      </c>
      <c r="Q93" s="3" t="s">
        <v>36</v>
      </c>
      <c r="R93" s="276" t="s">
        <v>37</v>
      </c>
      <c r="S93" s="4" t="s">
        <v>76</v>
      </c>
      <c r="T93" s="20" t="str">
        <f t="shared" si="12"/>
        <v>PDF</v>
      </c>
      <c r="U93" s="11" t="s">
        <v>39</v>
      </c>
      <c r="V93" s="3" t="s">
        <v>36</v>
      </c>
      <c r="W93" s="3" t="s">
        <v>37</v>
      </c>
      <c r="Y93" s="12" t="str">
        <f>IF(R93="Include","No",IF(V93="Include","No",""))</f>
        <v/>
      </c>
      <c r="Z93" s="35" t="str">
        <f t="shared" si="13"/>
        <v>Exclude</v>
      </c>
      <c r="AA93" s="33" t="str">
        <f t="shared" si="14"/>
        <v>3. Wrong intervention</v>
      </c>
    </row>
    <row r="94" spans="1:27" x14ac:dyDescent="0.25">
      <c r="A94" s="27" t="s">
        <v>377</v>
      </c>
      <c r="B94" s="28" t="s">
        <v>378</v>
      </c>
      <c r="C94" s="28">
        <v>2015</v>
      </c>
      <c r="D94" s="28" t="s">
        <v>379</v>
      </c>
      <c r="E94" s="28">
        <v>11</v>
      </c>
      <c r="F94" s="28">
        <v>3</v>
      </c>
      <c r="G94" s="28" t="s">
        <v>380</v>
      </c>
      <c r="H94" s="28">
        <v>3896</v>
      </c>
      <c r="I94" s="28" t="s">
        <v>381</v>
      </c>
      <c r="J94" s="11" t="s">
        <v>34</v>
      </c>
      <c r="K94" s="20" t="str">
        <f t="shared" si="8"/>
        <v>Link</v>
      </c>
      <c r="L94" s="21" t="str">
        <f t="shared" si="9"/>
        <v/>
      </c>
      <c r="M94" s="31" t="str">
        <f t="shared" si="10"/>
        <v>{Bernard, 2015 #3896}</v>
      </c>
      <c r="N94" s="4" t="s">
        <v>1</v>
      </c>
      <c r="O94" s="20" t="str">
        <f t="shared" si="11"/>
        <v>PDF</v>
      </c>
      <c r="P94" s="11" t="s">
        <v>2</v>
      </c>
      <c r="Q94" s="3" t="s">
        <v>36</v>
      </c>
      <c r="R94" s="276" t="s">
        <v>41</v>
      </c>
      <c r="S94" s="4" t="s">
        <v>382</v>
      </c>
      <c r="T94" s="20" t="str">
        <f t="shared" si="12"/>
        <v>PDF</v>
      </c>
      <c r="U94" s="11" t="s">
        <v>39</v>
      </c>
      <c r="V94" s="3" t="s">
        <v>36</v>
      </c>
      <c r="W94" s="3" t="s">
        <v>41</v>
      </c>
      <c r="Y94" s="12" t="str">
        <f>IF(R94="Include","No",IF(V94="Include","No",""))</f>
        <v/>
      </c>
      <c r="Z94" s="35" t="str">
        <f t="shared" si="13"/>
        <v>Exclude</v>
      </c>
      <c r="AA94" s="33" t="str">
        <f t="shared" si="14"/>
        <v>0. Duplicate</v>
      </c>
    </row>
    <row r="95" spans="1:27" x14ac:dyDescent="0.25">
      <c r="A95" s="27" t="s">
        <v>383</v>
      </c>
      <c r="B95" s="28" t="s">
        <v>384</v>
      </c>
      <c r="C95" s="28">
        <v>2020</v>
      </c>
      <c r="D95" s="28" t="s">
        <v>342</v>
      </c>
      <c r="E95" s="28">
        <v>21</v>
      </c>
      <c r="F95" s="28">
        <v>1</v>
      </c>
      <c r="G95" s="28">
        <v>937</v>
      </c>
      <c r="H95" s="28">
        <v>4209</v>
      </c>
      <c r="I95" s="28" t="s">
        <v>385</v>
      </c>
      <c r="J95" s="11" t="s">
        <v>34</v>
      </c>
      <c r="K95" s="20" t="str">
        <f t="shared" si="8"/>
        <v>Link</v>
      </c>
      <c r="L95" s="21" t="str">
        <f t="shared" si="9"/>
        <v/>
      </c>
      <c r="M95" s="31" t="str">
        <f t="shared" si="10"/>
        <v>{Bilevicius, 2020 #4209}</v>
      </c>
      <c r="N95" s="4" t="s">
        <v>4</v>
      </c>
      <c r="O95" s="20" t="str">
        <f t="shared" si="11"/>
        <v>PDF</v>
      </c>
      <c r="P95" s="11" t="s">
        <v>2</v>
      </c>
      <c r="Q95" s="3" t="s">
        <v>36</v>
      </c>
      <c r="R95" s="276" t="s">
        <v>37</v>
      </c>
      <c r="S95" s="4" t="s">
        <v>76</v>
      </c>
      <c r="T95" s="20" t="str">
        <f t="shared" si="12"/>
        <v>PDF</v>
      </c>
      <c r="U95" s="11" t="s">
        <v>39</v>
      </c>
      <c r="V95" s="3" t="s">
        <v>36</v>
      </c>
      <c r="W95" s="3" t="s">
        <v>37</v>
      </c>
      <c r="Y95" s="12" t="str">
        <f>IF(R95="Include","No",IF(V95="Include","No",""))</f>
        <v/>
      </c>
      <c r="Z95" s="35" t="str">
        <f t="shared" si="13"/>
        <v>Exclude</v>
      </c>
      <c r="AA95" s="33" t="str">
        <f t="shared" si="14"/>
        <v>3. Wrong intervention</v>
      </c>
    </row>
    <row r="96" spans="1:27" x14ac:dyDescent="0.25">
      <c r="A96" s="27" t="s">
        <v>386</v>
      </c>
      <c r="B96" s="28" t="s">
        <v>387</v>
      </c>
      <c r="C96" s="28">
        <v>2014</v>
      </c>
      <c r="D96" s="28" t="s">
        <v>213</v>
      </c>
      <c r="E96" s="28">
        <v>4</v>
      </c>
      <c r="F96" s="28">
        <v>7</v>
      </c>
      <c r="G96" s="28" t="s">
        <v>388</v>
      </c>
      <c r="H96" s="28">
        <v>5491</v>
      </c>
      <c r="I96" s="28" t="s">
        <v>389</v>
      </c>
      <c r="J96" s="11" t="s">
        <v>34</v>
      </c>
      <c r="K96" s="20" t="str">
        <f t="shared" si="8"/>
        <v>Link</v>
      </c>
      <c r="L96" s="21" t="str">
        <f t="shared" si="9"/>
        <v/>
      </c>
      <c r="M96" s="31" t="str">
        <f t="shared" si="10"/>
        <v>{BinDhim, 2014 #5491}</v>
      </c>
      <c r="N96" s="4" t="s">
        <v>116</v>
      </c>
      <c r="O96" s="20" t="str">
        <f t="shared" si="11"/>
        <v>PDF</v>
      </c>
      <c r="P96" s="11" t="s">
        <v>2</v>
      </c>
      <c r="Q96" s="3" t="s">
        <v>36</v>
      </c>
      <c r="R96" s="276" t="s">
        <v>37</v>
      </c>
      <c r="S96" s="4" t="s">
        <v>76</v>
      </c>
      <c r="T96" s="20" t="str">
        <f t="shared" si="12"/>
        <v>PDF</v>
      </c>
      <c r="U96" s="11" t="s">
        <v>39</v>
      </c>
      <c r="V96" s="3" t="s">
        <v>36</v>
      </c>
      <c r="W96" s="3" t="s">
        <v>37</v>
      </c>
      <c r="Y96" s="12"/>
      <c r="Z96" s="35" t="str">
        <f t="shared" si="13"/>
        <v>Exclude</v>
      </c>
      <c r="AA96" s="33" t="str">
        <f t="shared" si="14"/>
        <v>3. Wrong intervention</v>
      </c>
    </row>
    <row r="97" spans="1:27" x14ac:dyDescent="0.25">
      <c r="A97" s="27" t="s">
        <v>386</v>
      </c>
      <c r="B97" s="28" t="s">
        <v>390</v>
      </c>
      <c r="C97" s="28">
        <v>2018</v>
      </c>
      <c r="D97" s="28" t="s">
        <v>120</v>
      </c>
      <c r="E97" s="28">
        <v>8</v>
      </c>
      <c r="F97" s="28">
        <v>1</v>
      </c>
      <c r="G97" s="28" t="s">
        <v>391</v>
      </c>
      <c r="H97" s="28">
        <v>3883</v>
      </c>
      <c r="I97" s="28" t="s">
        <v>392</v>
      </c>
      <c r="J97" s="11" t="s">
        <v>34</v>
      </c>
      <c r="K97" s="20" t="str">
        <f t="shared" si="8"/>
        <v>Link</v>
      </c>
      <c r="L97" s="21" t="str">
        <f t="shared" si="9"/>
        <v/>
      </c>
      <c r="M97" s="31" t="str">
        <f t="shared" si="10"/>
        <v>{BinDhim, 2018 #3883}</v>
      </c>
      <c r="N97" s="4" t="s">
        <v>1</v>
      </c>
      <c r="O97" s="20" t="str">
        <f t="shared" si="11"/>
        <v>PDF</v>
      </c>
      <c r="P97" s="11" t="s">
        <v>2</v>
      </c>
      <c r="Q97" s="3" t="s">
        <v>36</v>
      </c>
      <c r="R97" s="276" t="s">
        <v>37</v>
      </c>
      <c r="S97" s="4" t="s">
        <v>76</v>
      </c>
      <c r="T97" s="20" t="str">
        <f t="shared" si="12"/>
        <v>PDF</v>
      </c>
      <c r="U97" s="11" t="s">
        <v>39</v>
      </c>
      <c r="V97" s="3" t="s">
        <v>36</v>
      </c>
      <c r="W97" s="3" t="s">
        <v>37</v>
      </c>
      <c r="Y97" s="12" t="str">
        <f t="shared" ref="Y97:Y103" si="15">IF(R97="Include","No",IF(V97="Include","No",""))</f>
        <v/>
      </c>
      <c r="Z97" s="35" t="str">
        <f t="shared" si="13"/>
        <v>Exclude</v>
      </c>
      <c r="AA97" s="33" t="str">
        <f t="shared" si="14"/>
        <v>3. Wrong intervention</v>
      </c>
    </row>
    <row r="98" spans="1:27" x14ac:dyDescent="0.25">
      <c r="A98" s="27" t="s">
        <v>386</v>
      </c>
      <c r="B98" s="28" t="s">
        <v>390</v>
      </c>
      <c r="C98" s="28">
        <v>2018</v>
      </c>
      <c r="D98" s="28" t="s">
        <v>120</v>
      </c>
      <c r="E98" s="28">
        <v>8</v>
      </c>
      <c r="F98" s="28">
        <v>1</v>
      </c>
      <c r="G98" s="28" t="s">
        <v>391</v>
      </c>
      <c r="H98" s="28">
        <v>3884</v>
      </c>
      <c r="I98" s="28" t="s">
        <v>392</v>
      </c>
      <c r="J98" s="11" t="s">
        <v>34</v>
      </c>
      <c r="K98" s="20" t="str">
        <f t="shared" si="8"/>
        <v>Link</v>
      </c>
      <c r="L98" s="21" t="str">
        <f t="shared" si="9"/>
        <v/>
      </c>
      <c r="M98" s="31" t="str">
        <f t="shared" si="10"/>
        <v>{BinDhim, 2018 #3884}</v>
      </c>
      <c r="N98" s="4" t="s">
        <v>1</v>
      </c>
      <c r="O98" s="20" t="str">
        <f t="shared" si="11"/>
        <v>PDF</v>
      </c>
      <c r="P98" s="11" t="s">
        <v>2</v>
      </c>
      <c r="Q98" s="3" t="s">
        <v>36</v>
      </c>
      <c r="R98" s="276" t="s">
        <v>41</v>
      </c>
      <c r="S98" s="4" t="s">
        <v>393</v>
      </c>
      <c r="T98" s="20" t="str">
        <f t="shared" si="12"/>
        <v>PDF</v>
      </c>
      <c r="U98" s="11" t="s">
        <v>39</v>
      </c>
      <c r="V98" s="3" t="s">
        <v>36</v>
      </c>
      <c r="W98" s="3" t="s">
        <v>41</v>
      </c>
      <c r="Y98" s="12" t="str">
        <f t="shared" si="15"/>
        <v/>
      </c>
      <c r="Z98" s="35" t="str">
        <f t="shared" si="13"/>
        <v>Exclude</v>
      </c>
      <c r="AA98" s="33" t="str">
        <f t="shared" si="14"/>
        <v>0. Duplicate</v>
      </c>
    </row>
    <row r="99" spans="1:27" x14ac:dyDescent="0.25">
      <c r="A99" s="27" t="s">
        <v>394</v>
      </c>
      <c r="B99" s="28" t="s">
        <v>395</v>
      </c>
      <c r="C99" s="28">
        <v>2010</v>
      </c>
      <c r="D99" s="28" t="s">
        <v>396</v>
      </c>
      <c r="E99" s="28">
        <v>19</v>
      </c>
      <c r="F99" s="28">
        <v>6</v>
      </c>
      <c r="G99" s="28" t="s">
        <v>397</v>
      </c>
      <c r="H99" s="28">
        <v>3909</v>
      </c>
      <c r="I99" s="28" t="s">
        <v>398</v>
      </c>
      <c r="J99" s="11" t="s">
        <v>34</v>
      </c>
      <c r="K99" s="20" t="str">
        <f t="shared" si="8"/>
        <v>Link</v>
      </c>
      <c r="L99" s="21" t="str">
        <f t="shared" si="9"/>
        <v/>
      </c>
      <c r="M99" s="31" t="str">
        <f t="shared" si="10"/>
        <v>{Bize, 2010 #3909}</v>
      </c>
      <c r="N99" s="4" t="s">
        <v>1</v>
      </c>
      <c r="O99" s="20" t="str">
        <f t="shared" si="11"/>
        <v>PDF</v>
      </c>
      <c r="P99" s="11" t="s">
        <v>2</v>
      </c>
      <c r="Q99" s="3" t="s">
        <v>36</v>
      </c>
      <c r="R99" s="276" t="s">
        <v>37</v>
      </c>
      <c r="S99" s="4" t="s">
        <v>76</v>
      </c>
      <c r="T99" s="20" t="str">
        <f t="shared" si="12"/>
        <v>PDF</v>
      </c>
      <c r="U99" s="11" t="s">
        <v>39</v>
      </c>
      <c r="V99" s="3" t="s">
        <v>36</v>
      </c>
      <c r="W99" s="3" t="s">
        <v>37</v>
      </c>
      <c r="Y99" s="12" t="str">
        <f t="shared" si="15"/>
        <v/>
      </c>
      <c r="Z99" s="35" t="str">
        <f t="shared" si="13"/>
        <v>Exclude</v>
      </c>
      <c r="AA99" s="33" t="str">
        <f t="shared" si="14"/>
        <v>3. Wrong intervention</v>
      </c>
    </row>
    <row r="100" spans="1:27" x14ac:dyDescent="0.25">
      <c r="A100" s="27" t="s">
        <v>394</v>
      </c>
      <c r="B100" s="28" t="s">
        <v>395</v>
      </c>
      <c r="C100" s="28">
        <v>2010</v>
      </c>
      <c r="D100" s="28" t="s">
        <v>399</v>
      </c>
      <c r="E100" s="28">
        <v>19</v>
      </c>
      <c r="F100" s="28">
        <v>6</v>
      </c>
      <c r="G100" s="28" t="s">
        <v>397</v>
      </c>
      <c r="H100" s="28">
        <v>3914</v>
      </c>
      <c r="I100" s="28" t="s">
        <v>398</v>
      </c>
      <c r="J100" s="11" t="s">
        <v>34</v>
      </c>
      <c r="K100" s="20" t="str">
        <f t="shared" si="8"/>
        <v>Link</v>
      </c>
      <c r="L100" s="21" t="str">
        <f t="shared" si="9"/>
        <v/>
      </c>
      <c r="M100" s="31" t="str">
        <f t="shared" si="10"/>
        <v>{Bize, 2010 #3914}</v>
      </c>
      <c r="N100" s="4" t="s">
        <v>1</v>
      </c>
      <c r="O100" s="20" t="str">
        <f t="shared" si="11"/>
        <v>PDF</v>
      </c>
      <c r="P100" s="11" t="s">
        <v>2</v>
      </c>
      <c r="Q100" s="3" t="s">
        <v>36</v>
      </c>
      <c r="R100" s="276" t="s">
        <v>41</v>
      </c>
      <c r="S100" s="4" t="s">
        <v>400</v>
      </c>
      <c r="T100" s="20" t="str">
        <f t="shared" si="12"/>
        <v>PDF</v>
      </c>
      <c r="U100" s="11" t="s">
        <v>39</v>
      </c>
      <c r="V100" s="3" t="s">
        <v>36</v>
      </c>
      <c r="W100" s="3" t="s">
        <v>41</v>
      </c>
      <c r="Y100" s="12" t="str">
        <f t="shared" si="15"/>
        <v/>
      </c>
      <c r="Z100" s="35" t="str">
        <f t="shared" si="13"/>
        <v>Exclude</v>
      </c>
      <c r="AA100" s="33" t="str">
        <f t="shared" si="14"/>
        <v>0. Duplicate</v>
      </c>
    </row>
    <row r="101" spans="1:27" x14ac:dyDescent="0.25">
      <c r="A101" s="27" t="s">
        <v>401</v>
      </c>
      <c r="B101" s="28" t="s">
        <v>402</v>
      </c>
      <c r="C101" s="28">
        <v>2017</v>
      </c>
      <c r="D101" s="28" t="s">
        <v>403</v>
      </c>
      <c r="E101" s="28">
        <v>41</v>
      </c>
      <c r="F101" s="28">
        <v>4</v>
      </c>
      <c r="G101" s="28" t="s">
        <v>404</v>
      </c>
      <c r="H101" s="28">
        <v>4144</v>
      </c>
      <c r="I101" s="28" t="s">
        <v>405</v>
      </c>
      <c r="J101" s="11" t="s">
        <v>34</v>
      </c>
      <c r="K101" s="20" t="str">
        <f t="shared" si="8"/>
        <v>Link</v>
      </c>
      <c r="L101" s="21" t="str">
        <f t="shared" si="9"/>
        <v/>
      </c>
      <c r="M101" s="31" t="str">
        <f t="shared" si="10"/>
        <v>{Blank, 2017 #4144}</v>
      </c>
      <c r="N101" s="4" t="s">
        <v>1</v>
      </c>
      <c r="O101" s="20" t="str">
        <f t="shared" si="11"/>
        <v>PDF</v>
      </c>
      <c r="P101" s="11" t="s">
        <v>2</v>
      </c>
      <c r="Q101" s="3" t="s">
        <v>36</v>
      </c>
      <c r="R101" s="276" t="s">
        <v>40</v>
      </c>
      <c r="S101" s="4" t="s">
        <v>356</v>
      </c>
      <c r="T101" s="20" t="str">
        <f t="shared" si="12"/>
        <v>PDF</v>
      </c>
      <c r="U101" s="11" t="s">
        <v>39</v>
      </c>
      <c r="V101" s="3" t="s">
        <v>36</v>
      </c>
      <c r="W101" s="3" t="s">
        <v>40</v>
      </c>
      <c r="Y101" s="12" t="str">
        <f t="shared" si="15"/>
        <v/>
      </c>
      <c r="Z101" s="35" t="str">
        <f t="shared" si="13"/>
        <v>Exclude</v>
      </c>
      <c r="AA101" s="33" t="str">
        <f t="shared" si="14"/>
        <v>5. Wrong study design</v>
      </c>
    </row>
    <row r="102" spans="1:27" x14ac:dyDescent="0.25">
      <c r="A102" s="27" t="s">
        <v>406</v>
      </c>
      <c r="B102" s="28" t="s">
        <v>407</v>
      </c>
      <c r="C102" s="28">
        <v>2019</v>
      </c>
      <c r="D102" s="28" t="s">
        <v>408</v>
      </c>
      <c r="E102" s="28">
        <v>28</v>
      </c>
      <c r="F102" s="28">
        <v>5</v>
      </c>
      <c r="G102" s="28" t="s">
        <v>409</v>
      </c>
      <c r="H102" s="28">
        <v>4107</v>
      </c>
      <c r="I102" s="28" t="s">
        <v>410</v>
      </c>
      <c r="J102" s="11" t="s">
        <v>34</v>
      </c>
      <c r="K102" s="20" t="str">
        <f t="shared" si="8"/>
        <v>Link</v>
      </c>
      <c r="L102" s="21" t="str">
        <f t="shared" si="9"/>
        <v/>
      </c>
      <c r="M102" s="31" t="str">
        <f t="shared" si="10"/>
        <v>{Bloom, 2019 #4107}</v>
      </c>
      <c r="N102" s="4" t="s">
        <v>1</v>
      </c>
      <c r="O102" s="20" t="str">
        <f t="shared" si="11"/>
        <v>PDF</v>
      </c>
      <c r="P102" s="11" t="s">
        <v>2</v>
      </c>
      <c r="Q102" s="3" t="s">
        <v>36</v>
      </c>
      <c r="R102" s="276" t="s">
        <v>37</v>
      </c>
      <c r="S102" s="4" t="s">
        <v>76</v>
      </c>
      <c r="T102" s="20" t="str">
        <f t="shared" si="12"/>
        <v>PDF</v>
      </c>
      <c r="U102" s="11" t="s">
        <v>39</v>
      </c>
      <c r="V102" s="3" t="s">
        <v>36</v>
      </c>
      <c r="W102" s="3" t="s">
        <v>37</v>
      </c>
      <c r="Y102" s="12" t="str">
        <f t="shared" si="15"/>
        <v/>
      </c>
      <c r="Z102" s="35" t="str">
        <f t="shared" si="13"/>
        <v>Exclude</v>
      </c>
      <c r="AA102" s="33" t="str">
        <f t="shared" si="14"/>
        <v>3. Wrong intervention</v>
      </c>
    </row>
    <row r="103" spans="1:27" x14ac:dyDescent="0.25">
      <c r="A103" s="27" t="s">
        <v>411</v>
      </c>
      <c r="B103" s="28" t="s">
        <v>412</v>
      </c>
      <c r="C103" s="28">
        <v>2020</v>
      </c>
      <c r="D103" s="28" t="s">
        <v>73</v>
      </c>
      <c r="E103" s="28">
        <v>22</v>
      </c>
      <c r="F103" s="28">
        <v>9</v>
      </c>
      <c r="G103" s="28" t="s">
        <v>413</v>
      </c>
      <c r="H103" s="28">
        <v>3818</v>
      </c>
      <c r="I103" s="28" t="s">
        <v>414</v>
      </c>
      <c r="J103" s="11" t="s">
        <v>34</v>
      </c>
      <c r="K103" s="20" t="str">
        <f t="shared" si="8"/>
        <v>Link</v>
      </c>
      <c r="L103" s="21" t="str">
        <f t="shared" si="9"/>
        <v/>
      </c>
      <c r="M103" s="31" t="str">
        <f t="shared" si="10"/>
        <v>{Bloom, 2020 #3818}</v>
      </c>
      <c r="N103" s="4" t="s">
        <v>1</v>
      </c>
      <c r="O103" s="20" t="str">
        <f t="shared" si="11"/>
        <v>PDF</v>
      </c>
      <c r="P103" s="11" t="s">
        <v>2</v>
      </c>
      <c r="Q103" s="3" t="s">
        <v>36</v>
      </c>
      <c r="R103" s="276" t="s">
        <v>37</v>
      </c>
      <c r="S103" s="4" t="s">
        <v>76</v>
      </c>
      <c r="T103" s="20" t="str">
        <f t="shared" si="12"/>
        <v>PDF</v>
      </c>
      <c r="U103" s="11" t="s">
        <v>39</v>
      </c>
      <c r="V103" s="3" t="s">
        <v>36</v>
      </c>
      <c r="W103" s="3" t="s">
        <v>37</v>
      </c>
      <c r="Y103" s="12" t="str">
        <f t="shared" si="15"/>
        <v/>
      </c>
      <c r="Z103" s="35" t="str">
        <f t="shared" si="13"/>
        <v>Exclude</v>
      </c>
      <c r="AA103" s="33" t="str">
        <f t="shared" si="14"/>
        <v>3. Wrong intervention</v>
      </c>
    </row>
    <row r="104" spans="1:27" x14ac:dyDescent="0.25">
      <c r="A104" s="27" t="s">
        <v>415</v>
      </c>
      <c r="B104" s="28" t="s">
        <v>416</v>
      </c>
      <c r="C104" s="28">
        <v>2015</v>
      </c>
      <c r="D104" s="28" t="s">
        <v>250</v>
      </c>
      <c r="E104" s="28">
        <v>19</v>
      </c>
      <c r="F104" s="28">
        <v>59</v>
      </c>
      <c r="G104" s="28" t="s">
        <v>417</v>
      </c>
      <c r="H104" s="28">
        <v>4221</v>
      </c>
      <c r="I104" s="28" t="s">
        <v>418</v>
      </c>
      <c r="J104" s="11" t="s">
        <v>34</v>
      </c>
      <c r="K104" s="20" t="str">
        <f t="shared" si="8"/>
        <v>Link</v>
      </c>
      <c r="L104" s="21" t="str">
        <f t="shared" si="9"/>
        <v/>
      </c>
      <c r="M104" s="31" t="str">
        <f t="shared" si="10"/>
        <v>{Blyth, 2015 #4221}</v>
      </c>
      <c r="N104" s="4" t="s">
        <v>4</v>
      </c>
      <c r="O104" s="20" t="str">
        <f t="shared" si="11"/>
        <v>PDF</v>
      </c>
      <c r="P104" s="11" t="s">
        <v>2</v>
      </c>
      <c r="Q104" s="3" t="s">
        <v>36</v>
      </c>
      <c r="R104" s="276" t="s">
        <v>37</v>
      </c>
      <c r="S104" s="4" t="s">
        <v>76</v>
      </c>
      <c r="T104" s="20" t="str">
        <f t="shared" si="12"/>
        <v>PDF</v>
      </c>
      <c r="U104" s="11" t="s">
        <v>39</v>
      </c>
      <c r="V104" s="3" t="s">
        <v>36</v>
      </c>
      <c r="W104" s="3" t="s">
        <v>37</v>
      </c>
      <c r="Y104" s="12"/>
      <c r="Z104" s="35" t="str">
        <f t="shared" si="13"/>
        <v>Exclude</v>
      </c>
      <c r="AA104" s="33" t="str">
        <f t="shared" si="14"/>
        <v>3. Wrong intervention</v>
      </c>
    </row>
    <row r="105" spans="1:27" x14ac:dyDescent="0.25">
      <c r="A105" s="27" t="s">
        <v>419</v>
      </c>
      <c r="B105" s="28" t="s">
        <v>420</v>
      </c>
      <c r="C105" s="28">
        <v>2013</v>
      </c>
      <c r="D105" s="28" t="s">
        <v>254</v>
      </c>
      <c r="E105" s="28">
        <v>1</v>
      </c>
      <c r="F105" s="28">
        <v>2</v>
      </c>
      <c r="G105" s="28" t="s">
        <v>421</v>
      </c>
      <c r="H105" s="28">
        <v>3709</v>
      </c>
      <c r="I105" s="28" t="s">
        <v>422</v>
      </c>
      <c r="J105" s="11" t="s">
        <v>34</v>
      </c>
      <c r="K105" s="20" t="str">
        <f t="shared" si="8"/>
        <v>Link</v>
      </c>
      <c r="L105" s="21" t="str">
        <f t="shared" si="9"/>
        <v/>
      </c>
      <c r="M105" s="31" t="str">
        <f t="shared" si="10"/>
        <v>{Bock, 2013 #3709}</v>
      </c>
      <c r="N105" s="4" t="s">
        <v>1</v>
      </c>
      <c r="O105" s="20" t="str">
        <f t="shared" si="11"/>
        <v>PDF</v>
      </c>
      <c r="P105" s="11" t="s">
        <v>2</v>
      </c>
      <c r="Q105" s="3" t="s">
        <v>36</v>
      </c>
      <c r="R105" s="276" t="s">
        <v>37</v>
      </c>
      <c r="S105" s="4" t="s">
        <v>76</v>
      </c>
      <c r="T105" s="20" t="str">
        <f t="shared" si="12"/>
        <v>PDF</v>
      </c>
      <c r="U105" s="11" t="s">
        <v>39</v>
      </c>
      <c r="V105" s="3" t="s">
        <v>36</v>
      </c>
      <c r="W105" s="3" t="s">
        <v>37</v>
      </c>
      <c r="Y105" s="12" t="str">
        <f t="shared" ref="Y105:Y118" si="16">IF(R105="Include","No",IF(V105="Include","No",""))</f>
        <v/>
      </c>
      <c r="Z105" s="35" t="str">
        <f t="shared" si="13"/>
        <v>Exclude</v>
      </c>
      <c r="AA105" s="33" t="str">
        <f t="shared" si="14"/>
        <v>3. Wrong intervention</v>
      </c>
    </row>
    <row r="106" spans="1:27" x14ac:dyDescent="0.25">
      <c r="A106" s="27" t="s">
        <v>419</v>
      </c>
      <c r="B106" s="28" t="s">
        <v>420</v>
      </c>
      <c r="C106" s="28">
        <v>2013</v>
      </c>
      <c r="D106" s="28" t="s">
        <v>254</v>
      </c>
      <c r="E106" s="28">
        <v>1</v>
      </c>
      <c r="F106" s="28">
        <v>2</v>
      </c>
      <c r="G106" s="28" t="s">
        <v>421</v>
      </c>
      <c r="H106" s="28">
        <v>3710</v>
      </c>
      <c r="I106" s="28" t="s">
        <v>422</v>
      </c>
      <c r="J106" s="11" t="s">
        <v>34</v>
      </c>
      <c r="K106" s="20" t="str">
        <f t="shared" si="8"/>
        <v>Link</v>
      </c>
      <c r="L106" s="21" t="str">
        <f t="shared" si="9"/>
        <v/>
      </c>
      <c r="M106" s="31" t="str">
        <f t="shared" si="10"/>
        <v>{Bock, 2013 #3710}</v>
      </c>
      <c r="N106" s="4" t="s">
        <v>1</v>
      </c>
      <c r="O106" s="20" t="str">
        <f t="shared" si="11"/>
        <v>PDF</v>
      </c>
      <c r="P106" s="11" t="s">
        <v>2</v>
      </c>
      <c r="Q106" s="3" t="s">
        <v>36</v>
      </c>
      <c r="R106" s="276" t="s">
        <v>41</v>
      </c>
      <c r="S106" s="4" t="s">
        <v>423</v>
      </c>
      <c r="T106" s="20" t="str">
        <f t="shared" si="12"/>
        <v>PDF</v>
      </c>
      <c r="U106" s="11" t="s">
        <v>39</v>
      </c>
      <c r="V106" s="3" t="s">
        <v>36</v>
      </c>
      <c r="W106" s="3" t="s">
        <v>41</v>
      </c>
      <c r="Y106" s="12" t="str">
        <f t="shared" si="16"/>
        <v/>
      </c>
      <c r="Z106" s="35" t="str">
        <f t="shared" si="13"/>
        <v>Exclude</v>
      </c>
      <c r="AA106" s="33" t="str">
        <f t="shared" si="14"/>
        <v>0. Duplicate</v>
      </c>
    </row>
    <row r="107" spans="1:27" x14ac:dyDescent="0.25">
      <c r="A107" s="27" t="s">
        <v>424</v>
      </c>
      <c r="B107" s="28" t="s">
        <v>425</v>
      </c>
      <c r="C107" s="28">
        <v>2014</v>
      </c>
      <c r="D107" s="28" t="s">
        <v>78</v>
      </c>
      <c r="E107" s="28">
        <v>16</v>
      </c>
      <c r="F107" s="28">
        <v>4</v>
      </c>
      <c r="G107" s="28" t="s">
        <v>426</v>
      </c>
      <c r="H107" s="28">
        <v>4088</v>
      </c>
      <c r="I107" s="28" t="s">
        <v>427</v>
      </c>
      <c r="J107" s="11" t="s">
        <v>34</v>
      </c>
      <c r="K107" s="20" t="str">
        <f t="shared" si="8"/>
        <v>Link</v>
      </c>
      <c r="L107" s="21" t="str">
        <f t="shared" si="9"/>
        <v/>
      </c>
      <c r="M107" s="31" t="str">
        <f t="shared" si="10"/>
        <v>{Bock, 2014 #4088}</v>
      </c>
      <c r="N107" s="4" t="s">
        <v>1</v>
      </c>
      <c r="O107" s="20" t="str">
        <f t="shared" si="11"/>
        <v>PDF</v>
      </c>
      <c r="P107" s="11" t="s">
        <v>2</v>
      </c>
      <c r="Q107" s="3" t="s">
        <v>36</v>
      </c>
      <c r="R107" s="276" t="s">
        <v>70</v>
      </c>
      <c r="S107" s="4" t="s">
        <v>428</v>
      </c>
      <c r="T107" s="20" t="str">
        <f t="shared" si="12"/>
        <v>PDF</v>
      </c>
      <c r="U107" s="11" t="s">
        <v>39</v>
      </c>
      <c r="V107" s="3" t="s">
        <v>36</v>
      </c>
      <c r="W107" s="3" t="s">
        <v>37</v>
      </c>
      <c r="Y107" s="12" t="str">
        <f t="shared" si="16"/>
        <v/>
      </c>
      <c r="Z107" s="35" t="str">
        <f t="shared" si="13"/>
        <v>Exclude</v>
      </c>
      <c r="AA107" s="33" t="str">
        <f t="shared" si="14"/>
        <v>4. Wrong setting</v>
      </c>
    </row>
    <row r="108" spans="1:27" x14ac:dyDescent="0.25">
      <c r="A108" s="27" t="s">
        <v>429</v>
      </c>
      <c r="B108" s="28" t="s">
        <v>430</v>
      </c>
      <c r="C108" s="28">
        <v>2018</v>
      </c>
      <c r="D108" s="28" t="s">
        <v>431</v>
      </c>
      <c r="E108" s="28">
        <v>33</v>
      </c>
      <c r="F108" s="28">
        <v>4</v>
      </c>
      <c r="G108" s="28" t="s">
        <v>432</v>
      </c>
      <c r="H108" s="28">
        <v>4154</v>
      </c>
      <c r="I108" s="28" t="s">
        <v>433</v>
      </c>
      <c r="J108" s="11" t="s">
        <v>34</v>
      </c>
      <c r="K108" s="20" t="str">
        <f t="shared" si="8"/>
        <v>Link</v>
      </c>
      <c r="L108" s="21" t="str">
        <f t="shared" si="9"/>
        <v/>
      </c>
      <c r="M108" s="31" t="str">
        <f t="shared" si="10"/>
        <v>{Bold, 2018 #4154}</v>
      </c>
      <c r="N108" s="4" t="s">
        <v>1</v>
      </c>
      <c r="O108" s="20" t="str">
        <f t="shared" si="11"/>
        <v>PDF</v>
      </c>
      <c r="P108" s="11" t="s">
        <v>2</v>
      </c>
      <c r="Q108" s="3" t="s">
        <v>36</v>
      </c>
      <c r="R108" s="276" t="s">
        <v>37</v>
      </c>
      <c r="S108" s="4" t="s">
        <v>76</v>
      </c>
      <c r="T108" s="20" t="str">
        <f t="shared" si="12"/>
        <v>PDF</v>
      </c>
      <c r="U108" s="11" t="s">
        <v>39</v>
      </c>
      <c r="V108" s="3" t="s">
        <v>36</v>
      </c>
      <c r="W108" s="3" t="s">
        <v>37</v>
      </c>
      <c r="Y108" s="12" t="str">
        <f t="shared" si="16"/>
        <v/>
      </c>
      <c r="Z108" s="35" t="str">
        <f t="shared" si="13"/>
        <v>Exclude</v>
      </c>
      <c r="AA108" s="33" t="str">
        <f t="shared" si="14"/>
        <v>3. Wrong intervention</v>
      </c>
    </row>
    <row r="109" spans="1:27" x14ac:dyDescent="0.25">
      <c r="A109" s="27" t="s">
        <v>434</v>
      </c>
      <c r="B109" s="28" t="s">
        <v>435</v>
      </c>
      <c r="C109" s="28">
        <v>2020</v>
      </c>
      <c r="D109" s="28" t="s">
        <v>120</v>
      </c>
      <c r="E109" s="28">
        <v>10</v>
      </c>
      <c r="F109" s="28">
        <v>5</v>
      </c>
      <c r="G109" s="28" t="s">
        <v>436</v>
      </c>
      <c r="H109" s="28">
        <v>4034</v>
      </c>
      <c r="I109" s="28" t="s">
        <v>437</v>
      </c>
      <c r="J109" s="11" t="s">
        <v>34</v>
      </c>
      <c r="K109" s="20" t="str">
        <f t="shared" si="8"/>
        <v>Link</v>
      </c>
      <c r="L109" s="21" t="str">
        <f t="shared" si="9"/>
        <v/>
      </c>
      <c r="M109" s="31" t="str">
        <f t="shared" si="10"/>
        <v>{Bonell, 2020 #4034}</v>
      </c>
      <c r="N109" s="4" t="s">
        <v>1</v>
      </c>
      <c r="O109" s="20" t="str">
        <f t="shared" si="11"/>
        <v>PDF</v>
      </c>
      <c r="P109" s="11" t="s">
        <v>2</v>
      </c>
      <c r="Q109" s="3" t="s">
        <v>36</v>
      </c>
      <c r="R109" s="276" t="s">
        <v>37</v>
      </c>
      <c r="S109" s="4" t="s">
        <v>76</v>
      </c>
      <c r="T109" s="20" t="str">
        <f t="shared" si="12"/>
        <v>PDF</v>
      </c>
      <c r="U109" s="11" t="s">
        <v>39</v>
      </c>
      <c r="V109" s="3" t="s">
        <v>36</v>
      </c>
      <c r="W109" s="3" t="s">
        <v>40</v>
      </c>
      <c r="Y109" s="12" t="str">
        <f t="shared" si="16"/>
        <v/>
      </c>
      <c r="Z109" s="35" t="str">
        <f t="shared" si="13"/>
        <v>Exclude</v>
      </c>
      <c r="AA109" s="33" t="str">
        <f t="shared" si="14"/>
        <v>3. Wrong intervention</v>
      </c>
    </row>
    <row r="110" spans="1:27" x14ac:dyDescent="0.25">
      <c r="A110" s="27" t="s">
        <v>434</v>
      </c>
      <c r="B110" s="28" t="s">
        <v>435</v>
      </c>
      <c r="C110" s="28">
        <v>2020</v>
      </c>
      <c r="D110" s="28" t="s">
        <v>120</v>
      </c>
      <c r="E110" s="28">
        <v>10</v>
      </c>
      <c r="F110" s="28">
        <v>5</v>
      </c>
      <c r="G110" s="28" t="s">
        <v>436</v>
      </c>
      <c r="H110" s="28">
        <v>4035</v>
      </c>
      <c r="I110" s="28" t="s">
        <v>437</v>
      </c>
      <c r="J110" s="11" t="s">
        <v>34</v>
      </c>
      <c r="K110" s="20" t="str">
        <f t="shared" si="8"/>
        <v>Link</v>
      </c>
      <c r="L110" s="21" t="str">
        <f t="shared" si="9"/>
        <v/>
      </c>
      <c r="M110" s="31" t="str">
        <f t="shared" si="10"/>
        <v>{Bonell, 2020 #4035}</v>
      </c>
      <c r="N110" s="4" t="s">
        <v>1</v>
      </c>
      <c r="O110" s="20" t="str">
        <f t="shared" si="11"/>
        <v>PDF</v>
      </c>
      <c r="P110" s="11" t="s">
        <v>2</v>
      </c>
      <c r="Q110" s="3" t="s">
        <v>36</v>
      </c>
      <c r="R110" s="276" t="s">
        <v>41</v>
      </c>
      <c r="S110" s="4" t="s">
        <v>438</v>
      </c>
      <c r="T110" s="20" t="str">
        <f t="shared" si="12"/>
        <v>PDF</v>
      </c>
      <c r="U110" s="11" t="s">
        <v>39</v>
      </c>
      <c r="V110" s="3" t="s">
        <v>36</v>
      </c>
      <c r="W110" s="3" t="s">
        <v>41</v>
      </c>
      <c r="Y110" s="12" t="str">
        <f t="shared" si="16"/>
        <v/>
      </c>
      <c r="Z110" s="35" t="str">
        <f t="shared" si="13"/>
        <v>Exclude</v>
      </c>
      <c r="AA110" s="33" t="str">
        <f t="shared" si="14"/>
        <v>0. Duplicate</v>
      </c>
    </row>
    <row r="111" spans="1:27" x14ac:dyDescent="0.25">
      <c r="A111" s="27" t="s">
        <v>439</v>
      </c>
      <c r="B111" s="28" t="s">
        <v>440</v>
      </c>
      <c r="C111" s="28">
        <v>2018</v>
      </c>
      <c r="D111" s="28" t="s">
        <v>336</v>
      </c>
      <c r="E111" s="28">
        <v>112</v>
      </c>
      <c r="G111" s="28" t="s">
        <v>441</v>
      </c>
      <c r="H111" s="28">
        <v>3911</v>
      </c>
      <c r="I111" s="28" t="s">
        <v>442</v>
      </c>
      <c r="J111" s="11" t="s">
        <v>34</v>
      </c>
      <c r="K111" s="20" t="str">
        <f t="shared" si="8"/>
        <v>Link</v>
      </c>
      <c r="L111" s="21" t="str">
        <f t="shared" si="9"/>
        <v/>
      </c>
      <c r="M111" s="31" t="str">
        <f t="shared" si="10"/>
        <v>{Bonevski, 2018 #3911}</v>
      </c>
      <c r="N111" s="4" t="s">
        <v>1</v>
      </c>
      <c r="O111" s="20" t="str">
        <f t="shared" si="11"/>
        <v>PDF</v>
      </c>
      <c r="P111" s="11" t="s">
        <v>2</v>
      </c>
      <c r="Q111" s="3" t="s">
        <v>36</v>
      </c>
      <c r="R111" s="276" t="s">
        <v>37</v>
      </c>
      <c r="S111" s="4" t="s">
        <v>76</v>
      </c>
      <c r="T111" s="20" t="str">
        <f t="shared" si="12"/>
        <v>PDF</v>
      </c>
      <c r="U111" s="11" t="s">
        <v>39</v>
      </c>
      <c r="V111" s="3" t="s">
        <v>36</v>
      </c>
      <c r="W111" s="3" t="s">
        <v>37</v>
      </c>
      <c r="Y111" s="12" t="str">
        <f t="shared" si="16"/>
        <v/>
      </c>
      <c r="Z111" s="35" t="str">
        <f t="shared" si="13"/>
        <v>Exclude</v>
      </c>
      <c r="AA111" s="33" t="str">
        <f t="shared" si="14"/>
        <v>3. Wrong intervention</v>
      </c>
    </row>
    <row r="112" spans="1:27" x14ac:dyDescent="0.25">
      <c r="A112" s="27" t="s">
        <v>439</v>
      </c>
      <c r="B112" s="28" t="s">
        <v>440</v>
      </c>
      <c r="C112" s="28">
        <v>2018</v>
      </c>
      <c r="D112" s="28" t="s">
        <v>198</v>
      </c>
      <c r="E112" s="28">
        <v>112</v>
      </c>
      <c r="G112" s="28" t="s">
        <v>441</v>
      </c>
      <c r="H112" s="28">
        <v>3916</v>
      </c>
      <c r="I112" s="28" t="s">
        <v>442</v>
      </c>
      <c r="J112" s="11" t="s">
        <v>34</v>
      </c>
      <c r="K112" s="20" t="str">
        <f t="shared" si="8"/>
        <v>Link</v>
      </c>
      <c r="L112" s="21" t="str">
        <f t="shared" si="9"/>
        <v/>
      </c>
      <c r="M112" s="31" t="str">
        <f t="shared" si="10"/>
        <v>{Bonevski, 2018 #3916}</v>
      </c>
      <c r="N112" s="4" t="s">
        <v>1</v>
      </c>
      <c r="O112" s="20" t="str">
        <f t="shared" si="11"/>
        <v>PDF</v>
      </c>
      <c r="P112" s="11" t="s">
        <v>2</v>
      </c>
      <c r="Q112" s="3" t="s">
        <v>36</v>
      </c>
      <c r="R112" s="276" t="s">
        <v>41</v>
      </c>
      <c r="S112" s="4" t="s">
        <v>443</v>
      </c>
      <c r="T112" s="20" t="str">
        <f t="shared" si="12"/>
        <v>PDF</v>
      </c>
      <c r="U112" s="11" t="s">
        <v>39</v>
      </c>
      <c r="V112" s="3" t="s">
        <v>36</v>
      </c>
      <c r="W112" s="3" t="s">
        <v>41</v>
      </c>
      <c r="Y112" s="12" t="str">
        <f t="shared" si="16"/>
        <v/>
      </c>
      <c r="Z112" s="35" t="str">
        <f t="shared" si="13"/>
        <v>Exclude</v>
      </c>
      <c r="AA112" s="33" t="str">
        <f t="shared" si="14"/>
        <v>0. Duplicate</v>
      </c>
    </row>
    <row r="113" spans="1:27" x14ac:dyDescent="0.25">
      <c r="A113" s="27" t="s">
        <v>444</v>
      </c>
      <c r="B113" s="28" t="s">
        <v>445</v>
      </c>
      <c r="C113" s="28">
        <v>2013</v>
      </c>
      <c r="D113" s="28" t="s">
        <v>446</v>
      </c>
      <c r="E113" s="28">
        <v>13</v>
      </c>
      <c r="G113" s="28">
        <v>235</v>
      </c>
      <c r="H113" s="28">
        <v>4229</v>
      </c>
      <c r="I113" s="28" t="s">
        <v>447</v>
      </c>
      <c r="J113" s="11" t="s">
        <v>34</v>
      </c>
      <c r="K113" s="20" t="str">
        <f t="shared" si="8"/>
        <v>Link</v>
      </c>
      <c r="L113" s="21" t="str">
        <f t="shared" si="9"/>
        <v/>
      </c>
      <c r="M113" s="31" t="str">
        <f t="shared" si="10"/>
        <v>{Borland, 2013 #4229}</v>
      </c>
      <c r="N113" s="4" t="s">
        <v>4</v>
      </c>
      <c r="O113" s="20" t="str">
        <f t="shared" si="11"/>
        <v>PDF</v>
      </c>
      <c r="P113" s="11" t="s">
        <v>2</v>
      </c>
      <c r="Q113" s="3" t="s">
        <v>36</v>
      </c>
      <c r="R113" s="276" t="s">
        <v>37</v>
      </c>
      <c r="S113" s="4" t="s">
        <v>76</v>
      </c>
      <c r="T113" s="20" t="str">
        <f t="shared" si="12"/>
        <v>PDF</v>
      </c>
      <c r="U113" s="11" t="s">
        <v>39</v>
      </c>
      <c r="V113" s="3" t="s">
        <v>36</v>
      </c>
      <c r="W113" s="3" t="s">
        <v>37</v>
      </c>
      <c r="Y113" s="12" t="str">
        <f t="shared" si="16"/>
        <v/>
      </c>
      <c r="Z113" s="35" t="str">
        <f t="shared" si="13"/>
        <v>Exclude</v>
      </c>
      <c r="AA113" s="33" t="str">
        <f t="shared" si="14"/>
        <v>3. Wrong intervention</v>
      </c>
    </row>
    <row r="114" spans="1:27" x14ac:dyDescent="0.25">
      <c r="A114" s="27" t="s">
        <v>448</v>
      </c>
      <c r="B114" s="28" t="s">
        <v>449</v>
      </c>
      <c r="C114" s="28">
        <v>2010</v>
      </c>
      <c r="D114" s="28" t="s">
        <v>269</v>
      </c>
      <c r="E114" s="28">
        <v>78</v>
      </c>
      <c r="F114" s="28">
        <v>1</v>
      </c>
      <c r="G114" s="28" t="s">
        <v>450</v>
      </c>
      <c r="H114" s="28">
        <v>3898</v>
      </c>
      <c r="I114" s="28" t="s">
        <v>451</v>
      </c>
      <c r="J114" s="11" t="s">
        <v>34</v>
      </c>
      <c r="K114" s="20" t="str">
        <f t="shared" si="8"/>
        <v>Link</v>
      </c>
      <c r="L114" s="21" t="str">
        <f t="shared" si="9"/>
        <v/>
      </c>
      <c r="M114" s="31" t="str">
        <f t="shared" si="10"/>
        <v>{Borrelli, 2010 #3898}</v>
      </c>
      <c r="N114" s="4" t="s">
        <v>1</v>
      </c>
      <c r="O114" s="20" t="str">
        <f t="shared" si="11"/>
        <v>PDF</v>
      </c>
      <c r="P114" s="11" t="s">
        <v>2</v>
      </c>
      <c r="Q114" s="3" t="s">
        <v>36</v>
      </c>
      <c r="R114" s="276" t="s">
        <v>37</v>
      </c>
      <c r="S114" s="4" t="s">
        <v>76</v>
      </c>
      <c r="T114" s="20" t="str">
        <f t="shared" si="12"/>
        <v>PDF</v>
      </c>
      <c r="U114" s="11" t="s">
        <v>39</v>
      </c>
      <c r="V114" s="3" t="s">
        <v>36</v>
      </c>
      <c r="W114" s="3" t="s">
        <v>37</v>
      </c>
      <c r="Y114" s="12" t="str">
        <f t="shared" si="16"/>
        <v/>
      </c>
      <c r="Z114" s="35" t="str">
        <f t="shared" si="13"/>
        <v>Exclude</v>
      </c>
      <c r="AA114" s="33" t="str">
        <f t="shared" si="14"/>
        <v>3. Wrong intervention</v>
      </c>
    </row>
    <row r="115" spans="1:27" x14ac:dyDescent="0.25">
      <c r="A115" s="27" t="s">
        <v>452</v>
      </c>
      <c r="B115" s="28" t="s">
        <v>453</v>
      </c>
      <c r="C115" s="28">
        <v>2016</v>
      </c>
      <c r="D115" s="28" t="s">
        <v>454</v>
      </c>
      <c r="E115" s="28">
        <v>111</v>
      </c>
      <c r="F115" s="28">
        <v>9</v>
      </c>
      <c r="G115" s="28" t="s">
        <v>455</v>
      </c>
      <c r="H115" s="28">
        <v>4015</v>
      </c>
      <c r="I115" s="28" t="s">
        <v>456</v>
      </c>
      <c r="J115" s="11" t="s">
        <v>34</v>
      </c>
      <c r="K115" s="20" t="str">
        <f t="shared" si="8"/>
        <v>Link</v>
      </c>
      <c r="L115" s="21" t="str">
        <f t="shared" si="9"/>
        <v/>
      </c>
      <c r="M115" s="31" t="str">
        <f t="shared" si="10"/>
        <v>{Borrelli, 2016 #4015}</v>
      </c>
      <c r="N115" s="4" t="s">
        <v>1</v>
      </c>
      <c r="O115" s="20" t="str">
        <f t="shared" si="11"/>
        <v>PDF</v>
      </c>
      <c r="P115" s="11" t="s">
        <v>2</v>
      </c>
      <c r="Q115" s="3" t="s">
        <v>36</v>
      </c>
      <c r="R115" s="276" t="s">
        <v>37</v>
      </c>
      <c r="S115" s="4" t="s">
        <v>76</v>
      </c>
      <c r="T115" s="20" t="str">
        <f t="shared" si="12"/>
        <v>PDF</v>
      </c>
      <c r="U115" s="11" t="s">
        <v>39</v>
      </c>
      <c r="V115" s="3" t="s">
        <v>36</v>
      </c>
      <c r="W115" s="3" t="s">
        <v>37</v>
      </c>
      <c r="Y115" s="12" t="str">
        <f t="shared" si="16"/>
        <v/>
      </c>
      <c r="Z115" s="35" t="str">
        <f t="shared" si="13"/>
        <v>Exclude</v>
      </c>
      <c r="AA115" s="33" t="str">
        <f t="shared" si="14"/>
        <v>3. Wrong intervention</v>
      </c>
    </row>
    <row r="116" spans="1:27" x14ac:dyDescent="0.25">
      <c r="A116" s="27" t="s">
        <v>457</v>
      </c>
      <c r="B116" s="28" t="s">
        <v>458</v>
      </c>
      <c r="C116" s="28">
        <v>2019</v>
      </c>
      <c r="D116" s="28" t="s">
        <v>269</v>
      </c>
      <c r="E116" s="28">
        <v>87</v>
      </c>
      <c r="F116" s="28">
        <v>9</v>
      </c>
      <c r="G116" s="28" t="s">
        <v>459</v>
      </c>
      <c r="H116" s="28">
        <v>3880</v>
      </c>
      <c r="I116" s="28" t="s">
        <v>460</v>
      </c>
      <c r="J116" s="11" t="s">
        <v>34</v>
      </c>
      <c r="K116" s="20" t="str">
        <f t="shared" si="8"/>
        <v>Link</v>
      </c>
      <c r="L116" s="21" t="str">
        <f t="shared" si="9"/>
        <v/>
      </c>
      <c r="M116" s="31" t="str">
        <f t="shared" si="10"/>
        <v>{Bos, 2019 #3880}</v>
      </c>
      <c r="N116" s="4" t="s">
        <v>1</v>
      </c>
      <c r="O116" s="20" t="str">
        <f t="shared" si="11"/>
        <v>PDF</v>
      </c>
      <c r="P116" s="11" t="s">
        <v>2</v>
      </c>
      <c r="Q116" s="3" t="s">
        <v>36</v>
      </c>
      <c r="R116" s="276" t="s">
        <v>37</v>
      </c>
      <c r="S116" s="4" t="s">
        <v>76</v>
      </c>
      <c r="T116" s="20" t="str">
        <f t="shared" si="12"/>
        <v>PDF</v>
      </c>
      <c r="U116" s="11" t="s">
        <v>39</v>
      </c>
      <c r="V116" s="3" t="s">
        <v>36</v>
      </c>
      <c r="W116" s="3" t="s">
        <v>37</v>
      </c>
      <c r="Y116" s="12" t="str">
        <f t="shared" si="16"/>
        <v/>
      </c>
      <c r="Z116" s="35" t="str">
        <f t="shared" si="13"/>
        <v>Exclude</v>
      </c>
      <c r="AA116" s="33" t="str">
        <f t="shared" si="14"/>
        <v>3. Wrong intervention</v>
      </c>
    </row>
    <row r="117" spans="1:27" x14ac:dyDescent="0.25">
      <c r="A117" s="27" t="s">
        <v>461</v>
      </c>
      <c r="B117" s="28" t="s">
        <v>462</v>
      </c>
      <c r="C117" s="28">
        <v>2012</v>
      </c>
      <c r="D117" s="28" t="s">
        <v>152</v>
      </c>
      <c r="E117" s="28">
        <v>14</v>
      </c>
      <c r="F117" s="28">
        <v>3</v>
      </c>
      <c r="G117" s="28" t="s">
        <v>463</v>
      </c>
      <c r="H117" s="28">
        <v>4052</v>
      </c>
      <c r="I117" s="28" t="s">
        <v>464</v>
      </c>
      <c r="J117" s="11" t="s">
        <v>34</v>
      </c>
      <c r="K117" s="20" t="str">
        <f t="shared" si="8"/>
        <v>Link</v>
      </c>
      <c r="L117" s="21" t="str">
        <f t="shared" si="9"/>
        <v/>
      </c>
      <c r="M117" s="31" t="str">
        <f t="shared" si="10"/>
        <v>{Bowen, 2012 #4052}</v>
      </c>
      <c r="N117" s="4" t="s">
        <v>1</v>
      </c>
      <c r="O117" s="20" t="str">
        <f t="shared" si="11"/>
        <v>PDF</v>
      </c>
      <c r="P117" s="11" t="s">
        <v>2</v>
      </c>
      <c r="Q117" s="3" t="s">
        <v>36</v>
      </c>
      <c r="R117" s="276" t="s">
        <v>37</v>
      </c>
      <c r="S117" s="4" t="s">
        <v>76</v>
      </c>
      <c r="T117" s="20" t="str">
        <f t="shared" si="12"/>
        <v>PDF</v>
      </c>
      <c r="U117" s="11" t="s">
        <v>39</v>
      </c>
      <c r="V117" s="3" t="s">
        <v>36</v>
      </c>
      <c r="W117" s="3" t="s">
        <v>37</v>
      </c>
      <c r="Y117" s="12" t="str">
        <f t="shared" si="16"/>
        <v/>
      </c>
      <c r="Z117" s="35" t="str">
        <f t="shared" si="13"/>
        <v>Exclude</v>
      </c>
      <c r="AA117" s="33" t="str">
        <f t="shared" si="14"/>
        <v>3. Wrong intervention</v>
      </c>
    </row>
    <row r="118" spans="1:27" x14ac:dyDescent="0.25">
      <c r="A118" s="27" t="s">
        <v>465</v>
      </c>
      <c r="B118" s="28" t="s">
        <v>466</v>
      </c>
      <c r="C118" s="28">
        <v>2014</v>
      </c>
      <c r="D118" s="28" t="s">
        <v>467</v>
      </c>
      <c r="G118" s="28" t="s">
        <v>468</v>
      </c>
      <c r="H118" s="28">
        <v>4109</v>
      </c>
      <c r="I118" s="28" t="s">
        <v>469</v>
      </c>
      <c r="J118" s="11" t="s">
        <v>34</v>
      </c>
      <c r="K118" s="20" t="str">
        <f t="shared" si="8"/>
        <v>Link</v>
      </c>
      <c r="L118" s="21" t="str">
        <f t="shared" si="9"/>
        <v/>
      </c>
      <c r="M118" s="31" t="str">
        <f t="shared" si="10"/>
        <v>{Bowen, 2014 #4109}</v>
      </c>
      <c r="N118" s="4" t="s">
        <v>1</v>
      </c>
      <c r="O118" s="20" t="str">
        <f t="shared" si="11"/>
        <v>PDF</v>
      </c>
      <c r="P118" s="11" t="s">
        <v>2</v>
      </c>
      <c r="Q118" s="3" t="s">
        <v>36</v>
      </c>
      <c r="R118" s="276" t="s">
        <v>40</v>
      </c>
      <c r="S118" s="4" t="s">
        <v>470</v>
      </c>
      <c r="T118" s="20" t="str">
        <f t="shared" si="12"/>
        <v>PDF</v>
      </c>
      <c r="U118" s="11" t="s">
        <v>39</v>
      </c>
      <c r="V118" s="3" t="s">
        <v>36</v>
      </c>
      <c r="W118" s="3" t="s">
        <v>40</v>
      </c>
      <c r="Y118" s="12" t="str">
        <f t="shared" si="16"/>
        <v/>
      </c>
      <c r="Z118" s="35" t="str">
        <f t="shared" si="13"/>
        <v>Exclude</v>
      </c>
      <c r="AA118" s="33" t="str">
        <f t="shared" si="14"/>
        <v>5. Wrong study design</v>
      </c>
    </row>
    <row r="119" spans="1:27" x14ac:dyDescent="0.25">
      <c r="A119" s="27" t="s">
        <v>471</v>
      </c>
      <c r="B119" s="28" t="s">
        <v>472</v>
      </c>
      <c r="C119" s="28">
        <v>2016</v>
      </c>
      <c r="D119" s="28" t="s">
        <v>94</v>
      </c>
      <c r="E119" s="28">
        <v>51</v>
      </c>
      <c r="F119" s="28">
        <v>1</v>
      </c>
      <c r="G119" s="28" t="s">
        <v>473</v>
      </c>
      <c r="H119" s="28">
        <v>5942</v>
      </c>
      <c r="I119" s="28" t="s">
        <v>474</v>
      </c>
      <c r="J119" s="11" t="s">
        <v>34</v>
      </c>
      <c r="K119" s="20" t="str">
        <f t="shared" si="8"/>
        <v>Link</v>
      </c>
      <c r="L119" s="21" t="str">
        <f t="shared" si="9"/>
        <v/>
      </c>
      <c r="M119" s="31" t="str">
        <f t="shared" si="10"/>
        <v>{Brandon, 2016 #5942}</v>
      </c>
      <c r="N119" s="4" t="s">
        <v>35</v>
      </c>
      <c r="O119" s="20" t="str">
        <f t="shared" si="11"/>
        <v>PDF</v>
      </c>
      <c r="P119" s="11" t="s">
        <v>2</v>
      </c>
      <c r="Q119" s="3" t="s">
        <v>36</v>
      </c>
      <c r="R119" s="276" t="s">
        <v>37</v>
      </c>
      <c r="S119" s="4" t="s">
        <v>76</v>
      </c>
      <c r="T119" s="20" t="str">
        <f t="shared" si="12"/>
        <v>PDF</v>
      </c>
      <c r="U119" s="11" t="s">
        <v>39</v>
      </c>
      <c r="V119" s="3" t="s">
        <v>36</v>
      </c>
      <c r="W119" s="3" t="s">
        <v>37</v>
      </c>
      <c r="Y119" s="12"/>
      <c r="Z119" s="35" t="str">
        <f t="shared" si="13"/>
        <v>Exclude</v>
      </c>
      <c r="AA119" s="33" t="str">
        <f t="shared" si="14"/>
        <v>3. Wrong intervention</v>
      </c>
    </row>
    <row r="120" spans="1:27" x14ac:dyDescent="0.25">
      <c r="A120" s="27" t="s">
        <v>475</v>
      </c>
      <c r="B120" s="28" t="s">
        <v>476</v>
      </c>
      <c r="C120" s="28">
        <v>2017</v>
      </c>
      <c r="D120" s="28" t="s">
        <v>73</v>
      </c>
      <c r="E120" s="28">
        <v>20</v>
      </c>
      <c r="F120" s="28">
        <v>10</v>
      </c>
      <c r="G120" s="28" t="s">
        <v>477</v>
      </c>
      <c r="H120" s="28">
        <v>4084</v>
      </c>
      <c r="I120" s="28" t="s">
        <v>478</v>
      </c>
      <c r="J120" s="11" t="s">
        <v>34</v>
      </c>
      <c r="K120" s="20" t="str">
        <f t="shared" si="8"/>
        <v>Link</v>
      </c>
      <c r="L120" s="21" t="str">
        <f t="shared" si="9"/>
        <v/>
      </c>
      <c r="M120" s="31" t="str">
        <f t="shared" si="10"/>
        <v>{Brandon, 2017 #4084}</v>
      </c>
      <c r="N120" s="4" t="s">
        <v>1</v>
      </c>
      <c r="O120" s="20" t="str">
        <f t="shared" si="11"/>
        <v>PDF</v>
      </c>
      <c r="P120" s="11" t="s">
        <v>2</v>
      </c>
      <c r="Q120" s="3" t="s">
        <v>36</v>
      </c>
      <c r="R120" s="276" t="s">
        <v>37</v>
      </c>
      <c r="S120" s="4" t="s">
        <v>76</v>
      </c>
      <c r="T120" s="20" t="str">
        <f t="shared" si="12"/>
        <v>PDF</v>
      </c>
      <c r="U120" s="11" t="s">
        <v>39</v>
      </c>
      <c r="V120" s="3" t="s">
        <v>36</v>
      </c>
      <c r="W120" s="3" t="s">
        <v>37</v>
      </c>
      <c r="Y120" s="12" t="str">
        <f t="shared" ref="Y120:Y125" si="17">IF(R120="Include","No",IF(V120="Include","No",""))</f>
        <v/>
      </c>
      <c r="Z120" s="35" t="str">
        <f t="shared" si="13"/>
        <v>Exclude</v>
      </c>
      <c r="AA120" s="33" t="str">
        <f t="shared" si="14"/>
        <v>3. Wrong intervention</v>
      </c>
    </row>
    <row r="121" spans="1:27" x14ac:dyDescent="0.25">
      <c r="A121" s="27" t="s">
        <v>479</v>
      </c>
      <c r="B121" s="28" t="s">
        <v>480</v>
      </c>
      <c r="C121" s="28">
        <v>2021</v>
      </c>
      <c r="D121" s="28" t="s">
        <v>269</v>
      </c>
      <c r="E121" s="28">
        <v>89</v>
      </c>
      <c r="F121" s="28">
        <v>4</v>
      </c>
      <c r="G121" s="28" t="s">
        <v>481</v>
      </c>
      <c r="H121" s="28">
        <v>3906</v>
      </c>
      <c r="I121" s="28" t="s">
        <v>482</v>
      </c>
      <c r="J121" s="11" t="s">
        <v>34</v>
      </c>
      <c r="K121" s="20" t="str">
        <f t="shared" si="8"/>
        <v>Link</v>
      </c>
      <c r="L121" s="21" t="str">
        <f t="shared" si="9"/>
        <v/>
      </c>
      <c r="M121" s="31" t="str">
        <f t="shared" si="10"/>
        <v>{Brett, 2021 #3906}</v>
      </c>
      <c r="N121" s="4" t="s">
        <v>1</v>
      </c>
      <c r="O121" s="20" t="str">
        <f t="shared" si="11"/>
        <v>PDF</v>
      </c>
      <c r="P121" s="11" t="s">
        <v>2</v>
      </c>
      <c r="Q121" s="3" t="s">
        <v>36</v>
      </c>
      <c r="R121" s="276" t="s">
        <v>37</v>
      </c>
      <c r="S121" s="4" t="s">
        <v>76</v>
      </c>
      <c r="T121" s="20" t="str">
        <f t="shared" si="12"/>
        <v>PDF</v>
      </c>
      <c r="U121" s="11" t="s">
        <v>39</v>
      </c>
      <c r="V121" s="3" t="s">
        <v>36</v>
      </c>
      <c r="W121" s="3" t="s">
        <v>37</v>
      </c>
      <c r="Y121" s="12" t="str">
        <f t="shared" si="17"/>
        <v/>
      </c>
      <c r="Z121" s="35" t="str">
        <f t="shared" si="13"/>
        <v>Exclude</v>
      </c>
      <c r="AA121" s="33" t="str">
        <f t="shared" si="14"/>
        <v>3. Wrong intervention</v>
      </c>
    </row>
    <row r="122" spans="1:27" x14ac:dyDescent="0.25">
      <c r="A122" s="27" t="s">
        <v>483</v>
      </c>
      <c r="B122" s="28" t="s">
        <v>484</v>
      </c>
      <c r="C122" s="28">
        <v>2011</v>
      </c>
      <c r="D122" s="28" t="s">
        <v>485</v>
      </c>
      <c r="E122" s="28">
        <v>119</v>
      </c>
      <c r="F122" s="28">
        <v>1</v>
      </c>
      <c r="G122" s="28" t="s">
        <v>486</v>
      </c>
      <c r="H122" s="28">
        <v>3644</v>
      </c>
      <c r="I122" s="28" t="s">
        <v>487</v>
      </c>
      <c r="J122" s="11" t="s">
        <v>34</v>
      </c>
      <c r="K122" s="20" t="str">
        <f t="shared" si="8"/>
        <v>Link</v>
      </c>
      <c r="L122" s="21" t="str">
        <f t="shared" si="9"/>
        <v/>
      </c>
      <c r="M122" s="31" t="str">
        <f t="shared" si="10"/>
        <v>{Brewer, 2011 #3644}</v>
      </c>
      <c r="N122" s="4" t="s">
        <v>1</v>
      </c>
      <c r="O122" s="20" t="str">
        <f t="shared" si="11"/>
        <v>PDF</v>
      </c>
      <c r="P122" s="11" t="s">
        <v>2</v>
      </c>
      <c r="Q122" s="3" t="s">
        <v>36</v>
      </c>
      <c r="R122" s="276" t="s">
        <v>37</v>
      </c>
      <c r="S122" s="4" t="s">
        <v>76</v>
      </c>
      <c r="T122" s="20" t="str">
        <f t="shared" si="12"/>
        <v>PDF</v>
      </c>
      <c r="U122" s="11" t="s">
        <v>39</v>
      </c>
      <c r="V122" s="3" t="s">
        <v>36</v>
      </c>
      <c r="W122" s="3" t="s">
        <v>37</v>
      </c>
      <c r="Y122" s="12" t="str">
        <f t="shared" si="17"/>
        <v/>
      </c>
      <c r="Z122" s="35" t="str">
        <f t="shared" si="13"/>
        <v>Exclude</v>
      </c>
      <c r="AA122" s="33" t="str">
        <f t="shared" si="14"/>
        <v>3. Wrong intervention</v>
      </c>
    </row>
    <row r="123" spans="1:27" x14ac:dyDescent="0.25">
      <c r="A123" s="27" t="s">
        <v>488</v>
      </c>
      <c r="B123" s="28" t="s">
        <v>489</v>
      </c>
      <c r="C123" s="28">
        <v>2013</v>
      </c>
      <c r="D123" s="28" t="s">
        <v>73</v>
      </c>
      <c r="E123" s="28">
        <v>15</v>
      </c>
      <c r="F123" s="28">
        <v>10</v>
      </c>
      <c r="G123" s="28" t="s">
        <v>490</v>
      </c>
      <c r="H123" s="28">
        <v>3892</v>
      </c>
      <c r="I123" s="28" t="s">
        <v>491</v>
      </c>
      <c r="J123" s="11" t="s">
        <v>34</v>
      </c>
      <c r="K123" s="20" t="str">
        <f t="shared" si="8"/>
        <v>Link</v>
      </c>
      <c r="L123" s="21" t="str">
        <f t="shared" si="9"/>
        <v/>
      </c>
      <c r="M123" s="31" t="str">
        <f t="shared" si="10"/>
        <v>{Bricker, 2013 #3892}</v>
      </c>
      <c r="N123" s="4" t="s">
        <v>1</v>
      </c>
      <c r="O123" s="20" t="str">
        <f t="shared" si="11"/>
        <v>PDF</v>
      </c>
      <c r="P123" s="11" t="s">
        <v>2</v>
      </c>
      <c r="Q123" s="3" t="s">
        <v>36</v>
      </c>
      <c r="R123" s="276" t="s">
        <v>37</v>
      </c>
      <c r="S123" s="4" t="s">
        <v>76</v>
      </c>
      <c r="T123" s="20" t="str">
        <f t="shared" si="12"/>
        <v>PDF</v>
      </c>
      <c r="U123" s="11" t="s">
        <v>39</v>
      </c>
      <c r="V123" s="3" t="s">
        <v>36</v>
      </c>
      <c r="W123" s="3" t="s">
        <v>37</v>
      </c>
      <c r="Y123" s="12" t="str">
        <f t="shared" si="17"/>
        <v/>
      </c>
      <c r="Z123" s="35" t="str">
        <f t="shared" si="13"/>
        <v>Exclude</v>
      </c>
      <c r="AA123" s="33" t="str">
        <f t="shared" si="14"/>
        <v>3. Wrong intervention</v>
      </c>
    </row>
    <row r="124" spans="1:27" x14ac:dyDescent="0.25">
      <c r="A124" s="27" t="s">
        <v>492</v>
      </c>
      <c r="B124" s="28" t="s">
        <v>493</v>
      </c>
      <c r="C124" s="28">
        <v>2014</v>
      </c>
      <c r="D124" s="28" t="s">
        <v>485</v>
      </c>
      <c r="E124" s="28">
        <v>143</v>
      </c>
      <c r="F124" s="28">
        <v>1</v>
      </c>
      <c r="G124" s="28" t="s">
        <v>494</v>
      </c>
      <c r="H124" s="28">
        <v>3668</v>
      </c>
      <c r="I124" s="28" t="s">
        <v>495</v>
      </c>
      <c r="J124" s="11" t="s">
        <v>34</v>
      </c>
      <c r="K124" s="20" t="str">
        <f t="shared" si="8"/>
        <v>Link</v>
      </c>
      <c r="L124" s="21" t="str">
        <f t="shared" si="9"/>
        <v/>
      </c>
      <c r="M124" s="31" t="str">
        <f t="shared" si="10"/>
        <v>{Bricker, 2014 #3668}</v>
      </c>
      <c r="N124" s="4" t="s">
        <v>1</v>
      </c>
      <c r="O124" s="20" t="str">
        <f t="shared" si="11"/>
        <v>PDF</v>
      </c>
      <c r="P124" s="11" t="s">
        <v>2</v>
      </c>
      <c r="Q124" s="3" t="s">
        <v>36</v>
      </c>
      <c r="R124" s="276" t="s">
        <v>37</v>
      </c>
      <c r="S124" s="4" t="s">
        <v>76</v>
      </c>
      <c r="T124" s="20" t="str">
        <f t="shared" si="12"/>
        <v>PDF</v>
      </c>
      <c r="U124" s="11" t="s">
        <v>39</v>
      </c>
      <c r="V124" s="3" t="s">
        <v>36</v>
      </c>
      <c r="W124" s="3" t="s">
        <v>37</v>
      </c>
      <c r="Y124" s="12" t="str">
        <f t="shared" si="17"/>
        <v/>
      </c>
      <c r="Z124" s="35" t="str">
        <f t="shared" si="13"/>
        <v>Exclude</v>
      </c>
      <c r="AA124" s="33" t="str">
        <f t="shared" si="14"/>
        <v>3. Wrong intervention</v>
      </c>
    </row>
    <row r="125" spans="1:27" x14ac:dyDescent="0.25">
      <c r="A125" s="27" t="s">
        <v>492</v>
      </c>
      <c r="B125" s="28" t="s">
        <v>493</v>
      </c>
      <c r="C125" s="28">
        <v>2014</v>
      </c>
      <c r="D125" s="28" t="s">
        <v>496</v>
      </c>
      <c r="E125" s="28">
        <v>143</v>
      </c>
      <c r="G125" s="28" t="s">
        <v>494</v>
      </c>
      <c r="H125" s="28">
        <v>3735</v>
      </c>
      <c r="I125" s="28" t="s">
        <v>495</v>
      </c>
      <c r="J125" s="11" t="s">
        <v>34</v>
      </c>
      <c r="K125" s="20" t="str">
        <f t="shared" si="8"/>
        <v>Link</v>
      </c>
      <c r="L125" s="21" t="str">
        <f t="shared" si="9"/>
        <v/>
      </c>
      <c r="M125" s="31" t="str">
        <f t="shared" si="10"/>
        <v>{Bricker, 2014 #3735}</v>
      </c>
      <c r="N125" s="4" t="s">
        <v>1</v>
      </c>
      <c r="O125" s="20" t="str">
        <f t="shared" si="11"/>
        <v>PDF</v>
      </c>
      <c r="P125" s="11" t="s">
        <v>2</v>
      </c>
      <c r="Q125" s="3" t="s">
        <v>36</v>
      </c>
      <c r="R125" s="276" t="s">
        <v>41</v>
      </c>
      <c r="S125" s="4" t="s">
        <v>497</v>
      </c>
      <c r="T125" s="20" t="str">
        <f t="shared" si="12"/>
        <v>PDF</v>
      </c>
      <c r="U125" s="11" t="s">
        <v>39</v>
      </c>
      <c r="V125" s="3" t="s">
        <v>36</v>
      </c>
      <c r="W125" s="3" t="s">
        <v>41</v>
      </c>
      <c r="Y125" s="12" t="str">
        <f t="shared" si="17"/>
        <v/>
      </c>
      <c r="Z125" s="35" t="str">
        <f t="shared" si="13"/>
        <v>Exclude</v>
      </c>
      <c r="AA125" s="33" t="str">
        <f t="shared" si="14"/>
        <v>0. Duplicate</v>
      </c>
    </row>
    <row r="126" spans="1:27" x14ac:dyDescent="0.25">
      <c r="A126" s="27" t="s">
        <v>492</v>
      </c>
      <c r="B126" s="28" t="s">
        <v>493</v>
      </c>
      <c r="C126" s="28">
        <v>2014</v>
      </c>
      <c r="D126" s="28" t="s">
        <v>496</v>
      </c>
      <c r="E126" s="28">
        <v>143</v>
      </c>
      <c r="G126" s="28" t="s">
        <v>494</v>
      </c>
      <c r="H126" s="28">
        <v>4272</v>
      </c>
      <c r="I126" s="28" t="s">
        <v>495</v>
      </c>
      <c r="J126" s="11" t="s">
        <v>34</v>
      </c>
      <c r="K126" s="20" t="str">
        <f t="shared" si="8"/>
        <v>Link</v>
      </c>
      <c r="L126" s="21" t="str">
        <f t="shared" si="9"/>
        <v/>
      </c>
      <c r="M126" s="31" t="str">
        <f t="shared" si="10"/>
        <v>{Bricker, 2014 #4272}</v>
      </c>
      <c r="N126" s="4" t="s">
        <v>4</v>
      </c>
      <c r="O126" s="20" t="str">
        <f t="shared" si="11"/>
        <v>PDF</v>
      </c>
      <c r="P126" s="11" t="s">
        <v>2</v>
      </c>
      <c r="Q126" s="3" t="s">
        <v>36</v>
      </c>
      <c r="R126" s="276" t="s">
        <v>41</v>
      </c>
      <c r="S126" s="4" t="s">
        <v>497</v>
      </c>
      <c r="T126" s="20" t="str">
        <f t="shared" si="12"/>
        <v>PDF</v>
      </c>
      <c r="U126" s="11" t="s">
        <v>39</v>
      </c>
      <c r="V126" s="3" t="s">
        <v>36</v>
      </c>
      <c r="W126" s="3" t="s">
        <v>41</v>
      </c>
      <c r="Y126" s="12"/>
      <c r="Z126" s="35" t="str">
        <f t="shared" si="13"/>
        <v>Exclude</v>
      </c>
      <c r="AA126" s="33" t="str">
        <f t="shared" si="14"/>
        <v>0. Duplicate</v>
      </c>
    </row>
    <row r="127" spans="1:27" x14ac:dyDescent="0.25">
      <c r="A127" s="27" t="s">
        <v>498</v>
      </c>
      <c r="B127" s="28" t="s">
        <v>499</v>
      </c>
      <c r="C127" s="28">
        <v>2014</v>
      </c>
      <c r="D127" s="28" t="s">
        <v>78</v>
      </c>
      <c r="E127" s="28">
        <v>16</v>
      </c>
      <c r="F127" s="28">
        <v>11</v>
      </c>
      <c r="G127" s="28" t="s">
        <v>500</v>
      </c>
      <c r="H127" s="28">
        <v>5482</v>
      </c>
      <c r="I127" s="28" t="s">
        <v>501</v>
      </c>
      <c r="J127" s="11" t="s">
        <v>34</v>
      </c>
      <c r="K127" s="20" t="str">
        <f t="shared" si="8"/>
        <v>Link</v>
      </c>
      <c r="L127" s="21" t="str">
        <f t="shared" si="9"/>
        <v/>
      </c>
      <c r="M127" s="31" t="str">
        <f t="shared" si="10"/>
        <v>{Bricker, 2014 #5482}</v>
      </c>
      <c r="N127" s="4" t="s">
        <v>116</v>
      </c>
      <c r="O127" s="20" t="str">
        <f t="shared" si="11"/>
        <v>PDF</v>
      </c>
      <c r="P127" s="11" t="s">
        <v>2</v>
      </c>
      <c r="Q127" s="3" t="s">
        <v>36</v>
      </c>
      <c r="R127" s="276" t="s">
        <v>37</v>
      </c>
      <c r="S127" s="4" t="s">
        <v>76</v>
      </c>
      <c r="T127" s="20" t="str">
        <f t="shared" si="12"/>
        <v>PDF</v>
      </c>
      <c r="U127" s="11" t="s">
        <v>39</v>
      </c>
      <c r="V127" s="3" t="s">
        <v>36</v>
      </c>
      <c r="W127" s="3" t="s">
        <v>37</v>
      </c>
      <c r="Y127" s="12"/>
      <c r="Z127" s="35" t="str">
        <f t="shared" si="13"/>
        <v>Exclude</v>
      </c>
      <c r="AA127" s="33" t="str">
        <f t="shared" si="14"/>
        <v>3. Wrong intervention</v>
      </c>
    </row>
    <row r="128" spans="1:27" x14ac:dyDescent="0.25">
      <c r="A128" s="27" t="s">
        <v>502</v>
      </c>
      <c r="B128" s="28" t="s">
        <v>503</v>
      </c>
      <c r="C128" s="28">
        <v>2018</v>
      </c>
      <c r="D128" s="28" t="s">
        <v>44</v>
      </c>
      <c r="E128" s="28">
        <v>113</v>
      </c>
      <c r="F128" s="28">
        <v>5</v>
      </c>
      <c r="G128" s="28" t="s">
        <v>504</v>
      </c>
      <c r="H128" s="28">
        <v>3639</v>
      </c>
      <c r="I128" s="28" t="s">
        <v>505</v>
      </c>
      <c r="J128" s="11" t="s">
        <v>34</v>
      </c>
      <c r="K128" s="20" t="str">
        <f t="shared" si="8"/>
        <v>Link</v>
      </c>
      <c r="L128" s="21" t="str">
        <f t="shared" si="9"/>
        <v/>
      </c>
      <c r="M128" s="31" t="str">
        <f t="shared" si="10"/>
        <v>{Bricker, 2018 #3639}</v>
      </c>
      <c r="N128" s="4" t="s">
        <v>1</v>
      </c>
      <c r="O128" s="20" t="str">
        <f t="shared" si="11"/>
        <v>PDF</v>
      </c>
      <c r="P128" s="11" t="s">
        <v>2</v>
      </c>
      <c r="Q128" s="3" t="s">
        <v>36</v>
      </c>
      <c r="R128" s="276" t="s">
        <v>37</v>
      </c>
      <c r="S128" s="4" t="s">
        <v>76</v>
      </c>
      <c r="T128" s="20" t="str">
        <f t="shared" si="12"/>
        <v>PDF</v>
      </c>
      <c r="U128" s="11" t="s">
        <v>39</v>
      </c>
      <c r="V128" s="3" t="s">
        <v>36</v>
      </c>
      <c r="W128" s="3" t="s">
        <v>37</v>
      </c>
      <c r="Y128" s="12" t="str">
        <f t="shared" ref="Y128:Y134" si="18">IF(R128="Include","No",IF(V128="Include","No",""))</f>
        <v/>
      </c>
      <c r="Z128" s="35" t="str">
        <f t="shared" si="13"/>
        <v>Exclude</v>
      </c>
      <c r="AA128" s="33" t="str">
        <f t="shared" si="14"/>
        <v>3. Wrong intervention</v>
      </c>
    </row>
    <row r="129" spans="1:27" x14ac:dyDescent="0.25">
      <c r="A129" s="27" t="s">
        <v>502</v>
      </c>
      <c r="B129" s="28" t="s">
        <v>503</v>
      </c>
      <c r="C129" s="28">
        <v>2018</v>
      </c>
      <c r="D129" s="28" t="s">
        <v>44</v>
      </c>
      <c r="E129" s="28">
        <v>113</v>
      </c>
      <c r="F129" s="28">
        <v>5</v>
      </c>
      <c r="G129" s="28" t="s">
        <v>504</v>
      </c>
      <c r="H129" s="28">
        <v>3640</v>
      </c>
      <c r="I129" s="28" t="s">
        <v>505</v>
      </c>
      <c r="J129" s="11" t="s">
        <v>34</v>
      </c>
      <c r="K129" s="20" t="str">
        <f t="shared" si="8"/>
        <v>Link</v>
      </c>
      <c r="L129" s="21" t="str">
        <f t="shared" si="9"/>
        <v/>
      </c>
      <c r="M129" s="31" t="str">
        <f t="shared" si="10"/>
        <v>{Bricker, 2018 #3640}</v>
      </c>
      <c r="N129" s="4" t="s">
        <v>1</v>
      </c>
      <c r="O129" s="20" t="str">
        <f t="shared" si="11"/>
        <v>PDF</v>
      </c>
      <c r="P129" s="11" t="s">
        <v>2</v>
      </c>
      <c r="Q129" s="3" t="s">
        <v>36</v>
      </c>
      <c r="R129" s="276" t="s">
        <v>41</v>
      </c>
      <c r="S129" s="4" t="s">
        <v>506</v>
      </c>
      <c r="T129" s="20" t="str">
        <f t="shared" si="12"/>
        <v>PDF</v>
      </c>
      <c r="U129" s="11" t="s">
        <v>39</v>
      </c>
      <c r="V129" s="3" t="s">
        <v>36</v>
      </c>
      <c r="W129" s="3" t="s">
        <v>41</v>
      </c>
      <c r="Y129" s="12" t="str">
        <f t="shared" si="18"/>
        <v/>
      </c>
      <c r="Z129" s="35" t="str">
        <f t="shared" si="13"/>
        <v>Exclude</v>
      </c>
      <c r="AA129" s="33" t="str">
        <f t="shared" si="14"/>
        <v>0. Duplicate</v>
      </c>
    </row>
    <row r="130" spans="1:27" x14ac:dyDescent="0.25">
      <c r="A130" s="27" t="s">
        <v>507</v>
      </c>
      <c r="B130" s="28" t="s">
        <v>508</v>
      </c>
      <c r="C130" s="28">
        <v>2020</v>
      </c>
      <c r="D130" s="28" t="s">
        <v>509</v>
      </c>
      <c r="E130" s="28">
        <v>4</v>
      </c>
      <c r="F130" s="28">
        <v>1</v>
      </c>
      <c r="G130" s="28" t="s">
        <v>510</v>
      </c>
      <c r="H130" s="28">
        <v>3712</v>
      </c>
      <c r="I130" s="28" t="s">
        <v>511</v>
      </c>
      <c r="J130" s="11" t="s">
        <v>34</v>
      </c>
      <c r="K130" s="20" t="str">
        <f t="shared" ref="K130:K193" si="19">IF(LEFT(I130,2)="10",HYPERLINK(_xlfn.CONCAT("https://doi.org/",I130),"Link"),IF(I130="","",HYPERLINK(I130,"Link")))</f>
        <v>Link</v>
      </c>
      <c r="L130" s="21" t="str">
        <f t="shared" ref="L130:L193" si="20">IF(A130&lt;&gt;"",IF(J130="No",_xlfn.CONCAT(IF(ISERROR(FIND(",",A130))=FALSE,LEFT(A130,FIND(",",A130)-1),A130),"-",C130,"-",H130),""),"")</f>
        <v/>
      </c>
      <c r="M130" s="31" t="str">
        <f t="shared" ref="M130:M193" si="21">IF(A130&lt;&gt;"",_xlfn.CONCAT("{",IF(ISERROR(FIND(",",A130))=FALSE,LEFT(A130,FIND(",",A130)-1),A130),", ",C130," #",H130,"}"),"")</f>
        <v>{Bricker, 2020 #3712}</v>
      </c>
      <c r="N130" s="4" t="s">
        <v>1</v>
      </c>
      <c r="O130" s="20" t="str">
        <f t="shared" ref="O130:O193" si="22">IF(J130="Yes",IF(P130&lt;&gt;"",HYPERLINK(_xlfn.CONCAT(VLOOKUP(P130,AF:AG,2,FALSE),"\",IF(ISERROR(FIND(",",A130))=FALSE,LEFT(A130,FIND(",",A130)-1),A130),"-",C130,"-",H130,".pdf"),"PDF"),""),"")</f>
        <v>PDF</v>
      </c>
      <c r="P130" s="11" t="s">
        <v>2</v>
      </c>
      <c r="Q130" s="3" t="s">
        <v>36</v>
      </c>
      <c r="R130" s="276" t="s">
        <v>37</v>
      </c>
      <c r="S130" s="4" t="s">
        <v>76</v>
      </c>
      <c r="T130" s="20" t="str">
        <f t="shared" ref="T130:T193" si="23">IF(J130="Yes",IF(U130&lt;&gt;"",HYPERLINK(_xlfn.CONCAT(VLOOKUP(U130,AF:AG,2,FALSE),"\",IF(ISERROR(FIND(",",A130))=FALSE,LEFT(A130,FIND(",",A130)-1),A130),"-",C130,"-",H130,".pdf"),"PDF"),""),"")</f>
        <v>PDF</v>
      </c>
      <c r="U130" s="11" t="s">
        <v>39</v>
      </c>
      <c r="V130" s="3" t="s">
        <v>36</v>
      </c>
      <c r="W130" s="3" t="s">
        <v>37</v>
      </c>
      <c r="Y130" s="12" t="str">
        <f t="shared" si="18"/>
        <v/>
      </c>
      <c r="Z130" s="35" t="str">
        <f t="shared" ref="Z130:Z193" si="24">IF(J130="Yes",IF(Q130="","",IF(Q130="Include",IF(V130="",IF(Y130="No","Check for supplement","Include"),IF(V130="Exclude","Consensus required",IF(V130="Include",IF(Y130="No","Check for supplement","Include"),"Check required"))),IF(Q130="Exclude",IF(V130="","Check required",IF(V130="Exclude","Exclude",IF(V130="Include","Consensus required","Check required"))),"Check required"))),IF(L130="","","Find PDF"))</f>
        <v>Exclude</v>
      </c>
      <c r="AA130" s="33" t="str">
        <f t="shared" ref="AA130:AA193" si="25">IF(Z130="Exclude",R130,"")</f>
        <v>3. Wrong intervention</v>
      </c>
    </row>
    <row r="131" spans="1:27" x14ac:dyDescent="0.25">
      <c r="A131" s="27" t="s">
        <v>512</v>
      </c>
      <c r="B131" s="28" t="s">
        <v>513</v>
      </c>
      <c r="C131" s="28">
        <v>2020</v>
      </c>
      <c r="D131" s="28" t="s">
        <v>514</v>
      </c>
      <c r="E131" s="28">
        <v>180</v>
      </c>
      <c r="F131" s="28">
        <v>11</v>
      </c>
      <c r="G131" s="28" t="s">
        <v>515</v>
      </c>
      <c r="H131" s="28">
        <v>3779</v>
      </c>
      <c r="I131" s="28" t="s">
        <v>516</v>
      </c>
      <c r="J131" s="11" t="s">
        <v>34</v>
      </c>
      <c r="K131" s="20" t="str">
        <f t="shared" si="19"/>
        <v>Link</v>
      </c>
      <c r="L131" s="21" t="str">
        <f t="shared" si="20"/>
        <v/>
      </c>
      <c r="M131" s="31" t="str">
        <f t="shared" si="21"/>
        <v>{Bricker, 2020 #3779}</v>
      </c>
      <c r="N131" s="4" t="s">
        <v>1</v>
      </c>
      <c r="O131" s="20" t="str">
        <f t="shared" si="22"/>
        <v>PDF</v>
      </c>
      <c r="P131" s="11" t="s">
        <v>2</v>
      </c>
      <c r="Q131" s="3" t="s">
        <v>36</v>
      </c>
      <c r="R131" s="276" t="s">
        <v>37</v>
      </c>
      <c r="S131" s="4" t="s">
        <v>76</v>
      </c>
      <c r="T131" s="20" t="str">
        <f t="shared" si="23"/>
        <v>PDF</v>
      </c>
      <c r="U131" s="11" t="s">
        <v>39</v>
      </c>
      <c r="V131" s="3" t="s">
        <v>36</v>
      </c>
      <c r="W131" s="3" t="s">
        <v>37</v>
      </c>
      <c r="Y131" s="12" t="str">
        <f t="shared" si="18"/>
        <v/>
      </c>
      <c r="Z131" s="35" t="str">
        <f t="shared" si="24"/>
        <v>Exclude</v>
      </c>
      <c r="AA131" s="33" t="str">
        <f t="shared" si="25"/>
        <v>3. Wrong intervention</v>
      </c>
    </row>
    <row r="132" spans="1:27" x14ac:dyDescent="0.25">
      <c r="A132" s="27" t="s">
        <v>512</v>
      </c>
      <c r="B132" s="28" t="s">
        <v>513</v>
      </c>
      <c r="C132" s="28">
        <v>2020</v>
      </c>
      <c r="D132" s="28" t="s">
        <v>514</v>
      </c>
      <c r="E132" s="28">
        <v>180</v>
      </c>
      <c r="F132" s="28">
        <v>11</v>
      </c>
      <c r="G132" s="28" t="s">
        <v>515</v>
      </c>
      <c r="H132" s="28">
        <v>3780</v>
      </c>
      <c r="I132" s="28" t="s">
        <v>516</v>
      </c>
      <c r="J132" s="11" t="s">
        <v>34</v>
      </c>
      <c r="K132" s="20" t="str">
        <f t="shared" si="19"/>
        <v>Link</v>
      </c>
      <c r="L132" s="21" t="str">
        <f t="shared" si="20"/>
        <v/>
      </c>
      <c r="M132" s="31" t="str">
        <f t="shared" si="21"/>
        <v>{Bricker, 2020 #3780}</v>
      </c>
      <c r="N132" s="4" t="s">
        <v>1</v>
      </c>
      <c r="O132" s="20" t="str">
        <f t="shared" si="22"/>
        <v>PDF</v>
      </c>
      <c r="P132" s="11" t="s">
        <v>2</v>
      </c>
      <c r="Q132" s="3" t="s">
        <v>36</v>
      </c>
      <c r="R132" s="276" t="s">
        <v>41</v>
      </c>
      <c r="S132" s="4" t="s">
        <v>517</v>
      </c>
      <c r="T132" s="20" t="str">
        <f t="shared" si="23"/>
        <v>PDF</v>
      </c>
      <c r="U132" s="11" t="s">
        <v>39</v>
      </c>
      <c r="V132" s="3" t="s">
        <v>36</v>
      </c>
      <c r="W132" s="3" t="s">
        <v>41</v>
      </c>
      <c r="Y132" s="12" t="str">
        <f t="shared" si="18"/>
        <v/>
      </c>
      <c r="Z132" s="35" t="str">
        <f t="shared" si="24"/>
        <v>Exclude</v>
      </c>
      <c r="AA132" s="33" t="str">
        <f t="shared" si="25"/>
        <v>0. Duplicate</v>
      </c>
    </row>
    <row r="133" spans="1:27" x14ac:dyDescent="0.25">
      <c r="A133" s="27" t="s">
        <v>512</v>
      </c>
      <c r="B133" s="28" t="s">
        <v>513</v>
      </c>
      <c r="C133" s="28">
        <v>2020</v>
      </c>
      <c r="D133" s="28" t="s">
        <v>514</v>
      </c>
      <c r="E133" s="28">
        <v>180</v>
      </c>
      <c r="F133" s="28">
        <v>11</v>
      </c>
      <c r="G133" s="28" t="s">
        <v>515</v>
      </c>
      <c r="H133" s="28">
        <v>3781</v>
      </c>
      <c r="I133" s="28" t="s">
        <v>516</v>
      </c>
      <c r="J133" s="11" t="s">
        <v>34</v>
      </c>
      <c r="K133" s="20" t="str">
        <f t="shared" si="19"/>
        <v>Link</v>
      </c>
      <c r="L133" s="21" t="str">
        <f t="shared" si="20"/>
        <v/>
      </c>
      <c r="M133" s="31" t="str">
        <f t="shared" si="21"/>
        <v>{Bricker, 2020 #3781}</v>
      </c>
      <c r="N133" s="4" t="s">
        <v>1</v>
      </c>
      <c r="O133" s="20" t="str">
        <f t="shared" si="22"/>
        <v>PDF</v>
      </c>
      <c r="P133" s="11" t="s">
        <v>2</v>
      </c>
      <c r="Q133" s="3" t="s">
        <v>36</v>
      </c>
      <c r="R133" s="276" t="s">
        <v>41</v>
      </c>
      <c r="S133" s="4" t="s">
        <v>517</v>
      </c>
      <c r="T133" s="20" t="str">
        <f t="shared" si="23"/>
        <v>PDF</v>
      </c>
      <c r="U133" s="11" t="s">
        <v>39</v>
      </c>
      <c r="V133" s="3" t="s">
        <v>36</v>
      </c>
      <c r="W133" s="3" t="s">
        <v>41</v>
      </c>
      <c r="Y133" s="12" t="str">
        <f t="shared" si="18"/>
        <v/>
      </c>
      <c r="Z133" s="35" t="str">
        <f t="shared" si="24"/>
        <v>Exclude</v>
      </c>
      <c r="AA133" s="33" t="str">
        <f t="shared" si="25"/>
        <v>0. Duplicate</v>
      </c>
    </row>
    <row r="134" spans="1:27" x14ac:dyDescent="0.25">
      <c r="A134" s="27" t="s">
        <v>512</v>
      </c>
      <c r="B134" s="28" t="s">
        <v>513</v>
      </c>
      <c r="C134" s="28">
        <v>2020</v>
      </c>
      <c r="D134" s="28" t="s">
        <v>514</v>
      </c>
      <c r="E134" s="28">
        <v>180</v>
      </c>
      <c r="F134" s="28">
        <v>11</v>
      </c>
      <c r="G134" s="28" t="s">
        <v>515</v>
      </c>
      <c r="H134" s="28">
        <v>3782</v>
      </c>
      <c r="I134" s="28" t="s">
        <v>516</v>
      </c>
      <c r="J134" s="11" t="s">
        <v>34</v>
      </c>
      <c r="K134" s="20" t="str">
        <f t="shared" si="19"/>
        <v>Link</v>
      </c>
      <c r="L134" s="21" t="str">
        <f t="shared" si="20"/>
        <v/>
      </c>
      <c r="M134" s="31" t="str">
        <f t="shared" si="21"/>
        <v>{Bricker, 2020 #3782}</v>
      </c>
      <c r="N134" s="4" t="s">
        <v>1</v>
      </c>
      <c r="O134" s="20" t="str">
        <f t="shared" si="22"/>
        <v>PDF</v>
      </c>
      <c r="P134" s="11" t="s">
        <v>2</v>
      </c>
      <c r="Q134" s="3" t="s">
        <v>36</v>
      </c>
      <c r="R134" s="276" t="s">
        <v>41</v>
      </c>
      <c r="S134" s="4" t="s">
        <v>517</v>
      </c>
      <c r="T134" s="20" t="str">
        <f t="shared" si="23"/>
        <v>PDF</v>
      </c>
      <c r="U134" s="11" t="s">
        <v>39</v>
      </c>
      <c r="V134" s="3" t="s">
        <v>36</v>
      </c>
      <c r="W134" s="3" t="s">
        <v>41</v>
      </c>
      <c r="Y134" s="12" t="str">
        <f t="shared" si="18"/>
        <v/>
      </c>
      <c r="Z134" s="35" t="str">
        <f t="shared" si="24"/>
        <v>Exclude</v>
      </c>
      <c r="AA134" s="33" t="str">
        <f t="shared" si="25"/>
        <v>0. Duplicate</v>
      </c>
    </row>
    <row r="135" spans="1:27" x14ac:dyDescent="0.25">
      <c r="A135" s="27" t="s">
        <v>507</v>
      </c>
      <c r="B135" s="28" t="s">
        <v>508</v>
      </c>
      <c r="C135" s="28">
        <v>2020</v>
      </c>
      <c r="D135" s="28" t="s">
        <v>157</v>
      </c>
      <c r="E135" s="28">
        <v>4</v>
      </c>
      <c r="F135" s="28">
        <v>1</v>
      </c>
      <c r="G135" s="28" t="s">
        <v>518</v>
      </c>
      <c r="H135" s="28">
        <v>4276</v>
      </c>
      <c r="I135" s="28" t="s">
        <v>511</v>
      </c>
      <c r="J135" s="11" t="s">
        <v>34</v>
      </c>
      <c r="K135" s="20" t="str">
        <f t="shared" si="19"/>
        <v>Link</v>
      </c>
      <c r="L135" s="21" t="str">
        <f t="shared" si="20"/>
        <v/>
      </c>
      <c r="M135" s="31" t="str">
        <f t="shared" si="21"/>
        <v>{Bricker, 2020 #4276}</v>
      </c>
      <c r="N135" s="4" t="s">
        <v>4</v>
      </c>
      <c r="O135" s="20" t="str">
        <f t="shared" si="22"/>
        <v>PDF</v>
      </c>
      <c r="P135" s="11" t="s">
        <v>2</v>
      </c>
      <c r="Q135" s="3" t="s">
        <v>36</v>
      </c>
      <c r="R135" s="276" t="s">
        <v>41</v>
      </c>
      <c r="S135" s="4" t="s">
        <v>519</v>
      </c>
      <c r="T135" s="20" t="str">
        <f t="shared" si="23"/>
        <v>PDF</v>
      </c>
      <c r="U135" s="11" t="s">
        <v>39</v>
      </c>
      <c r="V135" s="3" t="s">
        <v>36</v>
      </c>
      <c r="W135" s="3" t="s">
        <v>41</v>
      </c>
      <c r="Y135" s="12"/>
      <c r="Z135" s="35" t="str">
        <f t="shared" si="24"/>
        <v>Exclude</v>
      </c>
      <c r="AA135" s="33" t="str">
        <f t="shared" si="25"/>
        <v>0. Duplicate</v>
      </c>
    </row>
    <row r="136" spans="1:27" x14ac:dyDescent="0.25">
      <c r="A136" s="27" t="s">
        <v>520</v>
      </c>
      <c r="B136" s="28" t="s">
        <v>521</v>
      </c>
      <c r="C136" s="28">
        <v>2022</v>
      </c>
      <c r="D136" s="28" t="s">
        <v>73</v>
      </c>
      <c r="E136" s="28">
        <v>24</v>
      </c>
      <c r="F136" s="28">
        <v>10</v>
      </c>
      <c r="G136" s="28" t="s">
        <v>522</v>
      </c>
      <c r="H136" s="28">
        <v>3608</v>
      </c>
      <c r="I136" s="28" t="s">
        <v>523</v>
      </c>
      <c r="J136" s="11" t="s">
        <v>34</v>
      </c>
      <c r="K136" s="20" t="str">
        <f t="shared" si="19"/>
        <v>Link</v>
      </c>
      <c r="L136" s="21" t="str">
        <f t="shared" si="20"/>
        <v/>
      </c>
      <c r="M136" s="31" t="str">
        <f t="shared" si="21"/>
        <v>{Bricker, 2022 #3608}</v>
      </c>
      <c r="N136" s="4" t="s">
        <v>1</v>
      </c>
      <c r="O136" s="20" t="str">
        <f t="shared" si="22"/>
        <v>PDF</v>
      </c>
      <c r="P136" s="11" t="s">
        <v>2</v>
      </c>
      <c r="Q136" s="3" t="s">
        <v>36</v>
      </c>
      <c r="R136" s="276" t="s">
        <v>37</v>
      </c>
      <c r="S136" s="4" t="s">
        <v>76</v>
      </c>
      <c r="T136" s="20" t="str">
        <f t="shared" si="23"/>
        <v>PDF</v>
      </c>
      <c r="U136" s="11" t="s">
        <v>39</v>
      </c>
      <c r="V136" s="3" t="s">
        <v>36</v>
      </c>
      <c r="W136" s="3" t="s">
        <v>37</v>
      </c>
      <c r="Y136" s="12" t="str">
        <f>IF(R136="Include","No",IF(V136="Include","No",""))</f>
        <v/>
      </c>
      <c r="Z136" s="35" t="str">
        <f t="shared" si="24"/>
        <v>Exclude</v>
      </c>
      <c r="AA136" s="33" t="str">
        <f t="shared" si="25"/>
        <v>3. Wrong intervention</v>
      </c>
    </row>
    <row r="137" spans="1:27" x14ac:dyDescent="0.25">
      <c r="A137" s="27" t="s">
        <v>524</v>
      </c>
      <c r="B137" s="28" t="s">
        <v>525</v>
      </c>
      <c r="C137" s="28">
        <v>2022</v>
      </c>
      <c r="D137" s="28" t="s">
        <v>152</v>
      </c>
      <c r="E137" s="28">
        <v>24</v>
      </c>
      <c r="F137" s="28">
        <v>8</v>
      </c>
      <c r="G137" s="28" t="s">
        <v>526</v>
      </c>
      <c r="H137" s="28">
        <v>4735</v>
      </c>
      <c r="I137" s="28" t="s">
        <v>527</v>
      </c>
      <c r="J137" s="11" t="s">
        <v>34</v>
      </c>
      <c r="K137" s="20" t="str">
        <f t="shared" si="19"/>
        <v>Link</v>
      </c>
      <c r="L137" s="21" t="str">
        <f t="shared" si="20"/>
        <v/>
      </c>
      <c r="M137" s="31" t="str">
        <f t="shared" si="21"/>
        <v>{Bricker, 2022 #4735}</v>
      </c>
      <c r="N137" s="4" t="s">
        <v>54</v>
      </c>
      <c r="O137" s="20" t="str">
        <f t="shared" si="22"/>
        <v>PDF</v>
      </c>
      <c r="P137" s="11" t="s">
        <v>2</v>
      </c>
      <c r="Q137" s="3" t="s">
        <v>36</v>
      </c>
      <c r="R137" s="276" t="s">
        <v>37</v>
      </c>
      <c r="S137" s="4" t="s">
        <v>76</v>
      </c>
      <c r="T137" s="20" t="str">
        <f t="shared" si="23"/>
        <v>PDF</v>
      </c>
      <c r="U137" s="11" t="s">
        <v>39</v>
      </c>
      <c r="V137" s="3" t="s">
        <v>36</v>
      </c>
      <c r="W137" s="3" t="s">
        <v>37</v>
      </c>
      <c r="Y137" s="12"/>
      <c r="Z137" s="35" t="str">
        <f t="shared" si="24"/>
        <v>Exclude</v>
      </c>
      <c r="AA137" s="33" t="str">
        <f t="shared" si="25"/>
        <v>3. Wrong intervention</v>
      </c>
    </row>
    <row r="138" spans="1:27" x14ac:dyDescent="0.25">
      <c r="A138" s="27" t="s">
        <v>536</v>
      </c>
      <c r="B138" s="28" t="s">
        <v>537</v>
      </c>
      <c r="C138" s="28">
        <v>2024</v>
      </c>
      <c r="D138" s="28" t="s">
        <v>538</v>
      </c>
      <c r="E138" s="28">
        <v>12</v>
      </c>
      <c r="G138" s="28" t="s">
        <v>539</v>
      </c>
      <c r="H138" s="28">
        <v>4204</v>
      </c>
      <c r="I138" s="28" t="s">
        <v>540</v>
      </c>
      <c r="J138" s="11" t="s">
        <v>34</v>
      </c>
      <c r="K138" s="20" t="str">
        <f t="shared" si="19"/>
        <v>Link</v>
      </c>
      <c r="L138" s="21" t="str">
        <f t="shared" si="20"/>
        <v/>
      </c>
      <c r="M138" s="31" t="str">
        <f t="shared" si="21"/>
        <v>{Bricker, 2024 #4204}</v>
      </c>
      <c r="N138" s="4" t="s">
        <v>4</v>
      </c>
      <c r="O138" s="20" t="str">
        <f t="shared" si="22"/>
        <v>PDF</v>
      </c>
      <c r="P138" s="241" t="s">
        <v>2</v>
      </c>
      <c r="Q138" s="3" t="s">
        <v>3016</v>
      </c>
      <c r="T138" s="20" t="str">
        <f t="shared" si="23"/>
        <v>PDF</v>
      </c>
      <c r="U138" s="241" t="s">
        <v>39</v>
      </c>
      <c r="V138" s="3" t="s">
        <v>3016</v>
      </c>
      <c r="X138" s="15" t="s">
        <v>3028</v>
      </c>
      <c r="Y138" s="12" t="s">
        <v>34</v>
      </c>
      <c r="Z138" s="35" t="str">
        <f t="shared" si="24"/>
        <v>Include</v>
      </c>
      <c r="AA138" s="33" t="str">
        <f t="shared" si="25"/>
        <v/>
      </c>
    </row>
    <row r="139" spans="1:27" x14ac:dyDescent="0.25">
      <c r="A139" s="27" t="s">
        <v>528</v>
      </c>
      <c r="B139" s="28" t="s">
        <v>529</v>
      </c>
      <c r="C139" s="28">
        <v>2024</v>
      </c>
      <c r="D139" s="28" t="s">
        <v>332</v>
      </c>
      <c r="E139" s="28">
        <v>147</v>
      </c>
      <c r="G139" s="28">
        <v>107727</v>
      </c>
      <c r="H139" s="28">
        <v>4230</v>
      </c>
      <c r="I139" s="28" t="s">
        <v>530</v>
      </c>
      <c r="J139" s="11" t="s">
        <v>34</v>
      </c>
      <c r="K139" s="20" t="str">
        <f t="shared" si="19"/>
        <v>Link</v>
      </c>
      <c r="L139" s="21" t="str">
        <f t="shared" si="20"/>
        <v/>
      </c>
      <c r="M139" s="31" t="str">
        <f t="shared" si="21"/>
        <v>{Bricker, 2024 #4230}</v>
      </c>
      <c r="N139" s="4" t="s">
        <v>4</v>
      </c>
      <c r="O139" s="20" t="str">
        <f t="shared" si="22"/>
        <v>PDF</v>
      </c>
      <c r="P139" s="241" t="s">
        <v>2</v>
      </c>
      <c r="Q139" s="3" t="s">
        <v>3016</v>
      </c>
      <c r="S139" s="4" t="s">
        <v>3029</v>
      </c>
      <c r="T139" s="20" t="str">
        <f t="shared" si="23"/>
        <v>PDF</v>
      </c>
      <c r="U139" s="241" t="s">
        <v>39</v>
      </c>
      <c r="V139" s="3" t="s">
        <v>3016</v>
      </c>
      <c r="Y139" s="12" t="s">
        <v>34</v>
      </c>
      <c r="Z139" s="35" t="str">
        <f t="shared" si="24"/>
        <v>Include</v>
      </c>
      <c r="AA139" s="33" t="str">
        <f t="shared" si="25"/>
        <v/>
      </c>
    </row>
    <row r="140" spans="1:27" x14ac:dyDescent="0.25">
      <c r="A140" s="27" t="s">
        <v>528</v>
      </c>
      <c r="B140" s="28" t="s">
        <v>529</v>
      </c>
      <c r="C140" s="28">
        <v>2024</v>
      </c>
      <c r="D140" s="28" t="s">
        <v>332</v>
      </c>
      <c r="E140" s="28">
        <v>147</v>
      </c>
      <c r="G140" s="28">
        <v>107727</v>
      </c>
      <c r="H140" s="28">
        <v>4729</v>
      </c>
      <c r="I140" s="28" t="s">
        <v>530</v>
      </c>
      <c r="J140" s="11" t="s">
        <v>34</v>
      </c>
      <c r="K140" s="20" t="str">
        <f t="shared" si="19"/>
        <v>Link</v>
      </c>
      <c r="L140" s="21" t="str">
        <f t="shared" si="20"/>
        <v/>
      </c>
      <c r="M140" s="31" t="str">
        <f t="shared" si="21"/>
        <v>{Bricker, 2024 #4729}</v>
      </c>
      <c r="N140" s="4" t="s">
        <v>54</v>
      </c>
      <c r="O140" s="20" t="str">
        <f t="shared" si="22"/>
        <v>PDF</v>
      </c>
      <c r="P140" s="11" t="s">
        <v>2</v>
      </c>
      <c r="Q140" s="3" t="s">
        <v>36</v>
      </c>
      <c r="R140" s="276" t="s">
        <v>41</v>
      </c>
      <c r="S140" s="4" t="s">
        <v>531</v>
      </c>
      <c r="T140" s="20" t="str">
        <f t="shared" si="23"/>
        <v>PDF</v>
      </c>
      <c r="U140" s="11" t="s">
        <v>39</v>
      </c>
      <c r="V140" s="3" t="s">
        <v>36</v>
      </c>
      <c r="W140" s="3" t="s">
        <v>41</v>
      </c>
      <c r="Y140" s="12"/>
      <c r="Z140" s="35" t="str">
        <f t="shared" si="24"/>
        <v>Exclude</v>
      </c>
      <c r="AA140" s="33" t="str">
        <f t="shared" si="25"/>
        <v>0. Duplicate</v>
      </c>
    </row>
    <row r="141" spans="1:27" x14ac:dyDescent="0.25">
      <c r="A141" s="27" t="s">
        <v>532</v>
      </c>
      <c r="B141" s="28" t="s">
        <v>533</v>
      </c>
      <c r="C141" s="28">
        <v>2024</v>
      </c>
      <c r="D141" s="28" t="s">
        <v>454</v>
      </c>
      <c r="E141" s="28">
        <v>119</v>
      </c>
      <c r="F141" s="28">
        <v>4</v>
      </c>
      <c r="G141" s="28" t="s">
        <v>534</v>
      </c>
      <c r="H141" s="28">
        <v>4738</v>
      </c>
      <c r="I141" s="28" t="s">
        <v>535</v>
      </c>
      <c r="J141" s="11" t="s">
        <v>34</v>
      </c>
      <c r="K141" s="20" t="str">
        <f t="shared" si="19"/>
        <v>Link</v>
      </c>
      <c r="L141" s="21" t="str">
        <f t="shared" si="20"/>
        <v/>
      </c>
      <c r="M141" s="31" t="str">
        <f t="shared" si="21"/>
        <v>{Bricker, 2024 #4738}</v>
      </c>
      <c r="N141" s="4" t="s">
        <v>54</v>
      </c>
      <c r="O141" s="20" t="str">
        <f t="shared" si="22"/>
        <v>PDF</v>
      </c>
      <c r="P141" s="11" t="s">
        <v>2</v>
      </c>
      <c r="Q141" s="3" t="s">
        <v>36</v>
      </c>
      <c r="R141" s="276" t="s">
        <v>37</v>
      </c>
      <c r="S141" s="4" t="s">
        <v>76</v>
      </c>
      <c r="T141" s="20" t="str">
        <f t="shared" si="23"/>
        <v>PDF</v>
      </c>
      <c r="U141" s="11" t="s">
        <v>39</v>
      </c>
      <c r="V141" s="3" t="s">
        <v>36</v>
      </c>
      <c r="W141" s="3" t="s">
        <v>37</v>
      </c>
      <c r="Y141" s="12"/>
      <c r="Z141" s="35" t="str">
        <f t="shared" si="24"/>
        <v>Exclude</v>
      </c>
      <c r="AA141" s="33" t="str">
        <f t="shared" si="25"/>
        <v>3. Wrong intervention</v>
      </c>
    </row>
    <row r="142" spans="1:27" x14ac:dyDescent="0.25">
      <c r="A142" s="27" t="s">
        <v>528</v>
      </c>
      <c r="B142" s="28" t="s">
        <v>529</v>
      </c>
      <c r="C142" s="28">
        <v>2024</v>
      </c>
      <c r="D142" s="28" t="s">
        <v>332</v>
      </c>
      <c r="E142" s="28">
        <v>147</v>
      </c>
      <c r="G142" s="28">
        <v>107727</v>
      </c>
      <c r="H142" s="28">
        <v>4749</v>
      </c>
      <c r="I142" s="28" t="s">
        <v>530</v>
      </c>
      <c r="J142" s="11" t="s">
        <v>34</v>
      </c>
      <c r="K142" s="20" t="str">
        <f t="shared" si="19"/>
        <v>Link</v>
      </c>
      <c r="L142" s="21" t="str">
        <f t="shared" si="20"/>
        <v/>
      </c>
      <c r="M142" s="31" t="str">
        <f t="shared" si="21"/>
        <v>{Bricker, 2024 #4749}</v>
      </c>
      <c r="N142" s="4" t="s">
        <v>54</v>
      </c>
      <c r="O142" s="20" t="str">
        <f t="shared" si="22"/>
        <v>PDF</v>
      </c>
      <c r="P142" s="11" t="s">
        <v>2</v>
      </c>
      <c r="Q142" s="3" t="s">
        <v>36</v>
      </c>
      <c r="R142" s="276" t="s">
        <v>41</v>
      </c>
      <c r="S142" s="4" t="s">
        <v>531</v>
      </c>
      <c r="T142" s="20" t="str">
        <f t="shared" si="23"/>
        <v>PDF</v>
      </c>
      <c r="U142" s="11" t="s">
        <v>39</v>
      </c>
      <c r="V142" s="3" t="s">
        <v>36</v>
      </c>
      <c r="W142" s="3" t="s">
        <v>41</v>
      </c>
      <c r="Y142" s="12"/>
      <c r="Z142" s="35" t="str">
        <f t="shared" si="24"/>
        <v>Exclude</v>
      </c>
      <c r="AA142" s="33" t="str">
        <f t="shared" si="25"/>
        <v>0. Duplicate</v>
      </c>
    </row>
    <row r="143" spans="1:27" x14ac:dyDescent="0.25">
      <c r="A143" s="27" t="s">
        <v>536</v>
      </c>
      <c r="B143" s="28" t="s">
        <v>537</v>
      </c>
      <c r="C143" s="28">
        <v>2024</v>
      </c>
      <c r="D143" s="28" t="s">
        <v>538</v>
      </c>
      <c r="E143" s="28">
        <v>12</v>
      </c>
      <c r="G143" s="28" t="s">
        <v>539</v>
      </c>
      <c r="H143" s="28">
        <v>4776</v>
      </c>
      <c r="I143" s="28" t="s">
        <v>540</v>
      </c>
      <c r="J143" s="11" t="s">
        <v>34</v>
      </c>
      <c r="K143" s="20" t="str">
        <f t="shared" si="19"/>
        <v>Link</v>
      </c>
      <c r="L143" s="21" t="str">
        <f t="shared" si="20"/>
        <v/>
      </c>
      <c r="M143" s="31" t="str">
        <f t="shared" si="21"/>
        <v>{Bricker, 2024 #4776}</v>
      </c>
      <c r="N143" s="4" t="s">
        <v>54</v>
      </c>
      <c r="O143" s="20" t="str">
        <f t="shared" si="22"/>
        <v>PDF</v>
      </c>
      <c r="P143" s="11" t="s">
        <v>2</v>
      </c>
      <c r="Q143" s="3" t="s">
        <v>36</v>
      </c>
      <c r="R143" s="276" t="s">
        <v>41</v>
      </c>
      <c r="S143" s="4" t="s">
        <v>541</v>
      </c>
      <c r="T143" s="20" t="str">
        <f t="shared" si="23"/>
        <v>PDF</v>
      </c>
      <c r="U143" s="11" t="s">
        <v>39</v>
      </c>
      <c r="V143" s="3" t="s">
        <v>36</v>
      </c>
      <c r="W143" s="3" t="s">
        <v>41</v>
      </c>
      <c r="Y143" s="12"/>
      <c r="Z143" s="35" t="str">
        <f t="shared" si="24"/>
        <v>Exclude</v>
      </c>
      <c r="AA143" s="33" t="str">
        <f t="shared" si="25"/>
        <v>0. Duplicate</v>
      </c>
    </row>
    <row r="144" spans="1:27" x14ac:dyDescent="0.25">
      <c r="A144" s="27" t="s">
        <v>542</v>
      </c>
      <c r="B144" s="28" t="s">
        <v>543</v>
      </c>
      <c r="C144" s="28">
        <v>2023</v>
      </c>
      <c r="D144" s="28" t="s">
        <v>3</v>
      </c>
      <c r="G144" s="28" t="s">
        <v>108</v>
      </c>
      <c r="H144" s="28">
        <v>4742</v>
      </c>
      <c r="I144" s="28" t="s">
        <v>544</v>
      </c>
      <c r="J144" s="11" t="s">
        <v>34</v>
      </c>
      <c r="K144" s="20" t="str">
        <f t="shared" si="19"/>
        <v>Link</v>
      </c>
      <c r="L144" s="21" t="str">
        <f t="shared" si="20"/>
        <v/>
      </c>
      <c r="M144" s="31" t="str">
        <f t="shared" si="21"/>
        <v>{Brin, 2023 #4742}</v>
      </c>
      <c r="N144" s="4" t="s">
        <v>54</v>
      </c>
      <c r="O144" s="20" t="str">
        <f t="shared" si="22"/>
        <v>PDF</v>
      </c>
      <c r="P144" s="11" t="s">
        <v>2</v>
      </c>
      <c r="Q144" s="3" t="s">
        <v>36</v>
      </c>
      <c r="R144" s="276" t="s">
        <v>37</v>
      </c>
      <c r="S144" s="4" t="s">
        <v>76</v>
      </c>
      <c r="T144" s="20" t="str">
        <f t="shared" si="23"/>
        <v>PDF</v>
      </c>
      <c r="U144" s="11" t="s">
        <v>39</v>
      </c>
      <c r="V144" s="3" t="s">
        <v>36</v>
      </c>
      <c r="W144" s="3" t="s">
        <v>37</v>
      </c>
      <c r="Y144" s="12"/>
      <c r="Z144" s="35" t="str">
        <f t="shared" si="24"/>
        <v>Exclude</v>
      </c>
      <c r="AA144" s="33" t="str">
        <f t="shared" si="25"/>
        <v>3. Wrong intervention</v>
      </c>
    </row>
    <row r="145" spans="1:27" x14ac:dyDescent="0.25">
      <c r="A145" s="27" t="s">
        <v>542</v>
      </c>
      <c r="B145" s="28" t="s">
        <v>545</v>
      </c>
      <c r="C145" s="28">
        <v>2023</v>
      </c>
      <c r="D145" s="28" t="s">
        <v>51</v>
      </c>
      <c r="E145" s="28">
        <v>12</v>
      </c>
      <c r="G145" s="28" t="s">
        <v>546</v>
      </c>
      <c r="H145" s="28">
        <v>4752</v>
      </c>
      <c r="I145" s="28" t="s">
        <v>547</v>
      </c>
      <c r="J145" s="11" t="s">
        <v>34</v>
      </c>
      <c r="K145" s="20" t="str">
        <f t="shared" si="19"/>
        <v>Link</v>
      </c>
      <c r="L145" s="21" t="str">
        <f t="shared" si="20"/>
        <v/>
      </c>
      <c r="M145" s="31" t="str">
        <f t="shared" si="21"/>
        <v>{Brin, 2023 #4752}</v>
      </c>
      <c r="N145" s="4" t="s">
        <v>54</v>
      </c>
      <c r="O145" s="20" t="str">
        <f t="shared" si="22"/>
        <v>PDF</v>
      </c>
      <c r="P145" s="11" t="s">
        <v>2</v>
      </c>
      <c r="Q145" s="3" t="s">
        <v>36</v>
      </c>
      <c r="R145" s="276" t="s">
        <v>37</v>
      </c>
      <c r="S145" s="4" t="s">
        <v>76</v>
      </c>
      <c r="T145" s="20" t="str">
        <f t="shared" si="23"/>
        <v>PDF</v>
      </c>
      <c r="U145" s="11" t="s">
        <v>39</v>
      </c>
      <c r="V145" s="3" t="s">
        <v>36</v>
      </c>
      <c r="W145" s="3" t="s">
        <v>37</v>
      </c>
      <c r="Y145" s="12"/>
      <c r="Z145" s="35" t="str">
        <f t="shared" si="24"/>
        <v>Exclude</v>
      </c>
      <c r="AA145" s="33" t="str">
        <f t="shared" si="25"/>
        <v>3. Wrong intervention</v>
      </c>
    </row>
    <row r="146" spans="1:27" x14ac:dyDescent="0.25">
      <c r="A146" s="27" t="s">
        <v>548</v>
      </c>
      <c r="B146" s="28" t="s">
        <v>549</v>
      </c>
      <c r="C146" s="28">
        <v>2016</v>
      </c>
      <c r="D146" s="28" t="s">
        <v>73</v>
      </c>
      <c r="E146" s="28">
        <v>19</v>
      </c>
      <c r="F146" s="28">
        <v>1</v>
      </c>
      <c r="G146" s="28" t="s">
        <v>550</v>
      </c>
      <c r="H146" s="28">
        <v>3628</v>
      </c>
      <c r="I146" s="28" t="s">
        <v>551</v>
      </c>
      <c r="J146" s="11" t="s">
        <v>34</v>
      </c>
      <c r="K146" s="20" t="str">
        <f t="shared" si="19"/>
        <v>Link</v>
      </c>
      <c r="L146" s="21" t="str">
        <f t="shared" si="20"/>
        <v/>
      </c>
      <c r="M146" s="31" t="str">
        <f t="shared" si="21"/>
        <v>{Brody, 2016 #3628}</v>
      </c>
      <c r="N146" s="4" t="s">
        <v>1</v>
      </c>
      <c r="O146" s="20" t="str">
        <f t="shared" si="22"/>
        <v>PDF</v>
      </c>
      <c r="P146" s="11" t="s">
        <v>2</v>
      </c>
      <c r="Q146" s="3" t="s">
        <v>36</v>
      </c>
      <c r="R146" s="276" t="s">
        <v>37</v>
      </c>
      <c r="S146" s="4" t="s">
        <v>76</v>
      </c>
      <c r="T146" s="20" t="str">
        <f t="shared" si="23"/>
        <v>PDF</v>
      </c>
      <c r="U146" s="11" t="s">
        <v>39</v>
      </c>
      <c r="V146" s="3" t="s">
        <v>36</v>
      </c>
      <c r="W146" s="3" t="s">
        <v>37</v>
      </c>
      <c r="Y146" s="12" t="str">
        <f>IF(R146="Include","No",IF(V146="Include","No",""))</f>
        <v/>
      </c>
      <c r="Z146" s="35" t="str">
        <f t="shared" si="24"/>
        <v>Exclude</v>
      </c>
      <c r="AA146" s="33" t="str">
        <f t="shared" si="25"/>
        <v>3. Wrong intervention</v>
      </c>
    </row>
    <row r="147" spans="1:27" x14ac:dyDescent="0.25">
      <c r="A147" s="27" t="s">
        <v>548</v>
      </c>
      <c r="B147" s="28" t="s">
        <v>549</v>
      </c>
      <c r="C147" s="28">
        <v>2017</v>
      </c>
      <c r="D147" s="28" t="s">
        <v>78</v>
      </c>
      <c r="E147" s="28">
        <v>19</v>
      </c>
      <c r="F147" s="28">
        <v>1</v>
      </c>
      <c r="G147" s="28" t="s">
        <v>550</v>
      </c>
      <c r="H147" s="28">
        <v>3846</v>
      </c>
      <c r="I147" s="28" t="s">
        <v>551</v>
      </c>
      <c r="J147" s="11" t="s">
        <v>34</v>
      </c>
      <c r="K147" s="20" t="str">
        <f t="shared" si="19"/>
        <v>Link</v>
      </c>
      <c r="L147" s="21" t="str">
        <f t="shared" si="20"/>
        <v/>
      </c>
      <c r="M147" s="31" t="str">
        <f t="shared" si="21"/>
        <v>{Brody, 2017 #3846}</v>
      </c>
      <c r="N147" s="4" t="s">
        <v>1</v>
      </c>
      <c r="O147" s="20" t="str">
        <f t="shared" si="22"/>
        <v>PDF</v>
      </c>
      <c r="P147" s="11" t="s">
        <v>2</v>
      </c>
      <c r="Q147" s="3" t="s">
        <v>36</v>
      </c>
      <c r="R147" s="276" t="s">
        <v>41</v>
      </c>
      <c r="S147" s="4" t="s">
        <v>552</v>
      </c>
      <c r="T147" s="20" t="str">
        <f t="shared" si="23"/>
        <v>PDF</v>
      </c>
      <c r="U147" s="11" t="s">
        <v>39</v>
      </c>
      <c r="V147" s="3" t="s">
        <v>36</v>
      </c>
      <c r="W147" s="3" t="s">
        <v>41</v>
      </c>
      <c r="Y147" s="12" t="str">
        <f>IF(R147="Include","No",IF(V147="Include","No",""))</f>
        <v/>
      </c>
      <c r="Z147" s="35" t="str">
        <f t="shared" si="24"/>
        <v>Exclude</v>
      </c>
      <c r="AA147" s="33" t="str">
        <f t="shared" si="25"/>
        <v>0. Duplicate</v>
      </c>
    </row>
    <row r="148" spans="1:27" x14ac:dyDescent="0.25">
      <c r="A148" s="27" t="s">
        <v>553</v>
      </c>
      <c r="B148" s="28" t="s">
        <v>554</v>
      </c>
      <c r="C148" s="28">
        <v>2018</v>
      </c>
      <c r="D148" s="28" t="s">
        <v>78</v>
      </c>
      <c r="E148" s="28">
        <v>20</v>
      </c>
      <c r="F148" s="28">
        <v>12</v>
      </c>
      <c r="G148" s="28" t="s">
        <v>555</v>
      </c>
      <c r="H148" s="28">
        <v>3699</v>
      </c>
      <c r="I148" s="28" t="s">
        <v>556</v>
      </c>
      <c r="J148" s="11" t="s">
        <v>34</v>
      </c>
      <c r="K148" s="20" t="str">
        <f t="shared" si="19"/>
        <v>Link</v>
      </c>
      <c r="L148" s="21" t="str">
        <f t="shared" si="20"/>
        <v/>
      </c>
      <c r="M148" s="31" t="str">
        <f t="shared" si="21"/>
        <v>{Brooks, 2018 #3699}</v>
      </c>
      <c r="N148" s="4" t="s">
        <v>1</v>
      </c>
      <c r="O148" s="20" t="str">
        <f t="shared" si="22"/>
        <v>PDF</v>
      </c>
      <c r="P148" s="11" t="s">
        <v>2</v>
      </c>
      <c r="Q148" s="3" t="s">
        <v>36</v>
      </c>
      <c r="R148" s="276" t="s">
        <v>37</v>
      </c>
      <c r="S148" s="4" t="s">
        <v>76</v>
      </c>
      <c r="T148" s="20" t="str">
        <f t="shared" si="23"/>
        <v>PDF</v>
      </c>
      <c r="U148" s="11" t="s">
        <v>39</v>
      </c>
      <c r="V148" s="3" t="s">
        <v>36</v>
      </c>
      <c r="W148" s="3" t="s">
        <v>37</v>
      </c>
      <c r="Y148" s="12" t="str">
        <f>IF(R148="Include","No",IF(V148="Include","No",""))</f>
        <v/>
      </c>
      <c r="Z148" s="35" t="str">
        <f t="shared" si="24"/>
        <v>Exclude</v>
      </c>
      <c r="AA148" s="33" t="str">
        <f t="shared" si="25"/>
        <v>3. Wrong intervention</v>
      </c>
    </row>
    <row r="149" spans="1:27" x14ac:dyDescent="0.25">
      <c r="A149" s="27" t="s">
        <v>557</v>
      </c>
      <c r="B149" s="28" t="s">
        <v>558</v>
      </c>
      <c r="C149" s="28">
        <v>2024</v>
      </c>
      <c r="D149" s="28" t="s">
        <v>559</v>
      </c>
      <c r="E149" s="28">
        <v>336</v>
      </c>
      <c r="G149" s="28">
        <v>115883</v>
      </c>
      <c r="H149" s="28">
        <v>7394</v>
      </c>
      <c r="I149" s="28" t="s">
        <v>560</v>
      </c>
      <c r="J149" s="11" t="s">
        <v>34</v>
      </c>
      <c r="K149" s="20" t="str">
        <f t="shared" si="19"/>
        <v>Link</v>
      </c>
      <c r="L149" s="21" t="str">
        <f t="shared" si="20"/>
        <v/>
      </c>
      <c r="M149" s="31" t="str">
        <f t="shared" si="21"/>
        <v>{Brouzos, 2024 #7394}</v>
      </c>
      <c r="N149" s="4" t="s">
        <v>561</v>
      </c>
      <c r="O149" s="20" t="str">
        <f t="shared" si="22"/>
        <v>PDF</v>
      </c>
      <c r="P149" s="11" t="s">
        <v>2</v>
      </c>
      <c r="Q149" s="3" t="s">
        <v>36</v>
      </c>
      <c r="R149" s="276" t="s">
        <v>48</v>
      </c>
      <c r="S149" s="4" t="s">
        <v>562</v>
      </c>
      <c r="T149" s="20" t="str">
        <f t="shared" si="23"/>
        <v>PDF</v>
      </c>
      <c r="U149" s="11" t="s">
        <v>39</v>
      </c>
      <c r="V149" s="3" t="s">
        <v>36</v>
      </c>
      <c r="W149" s="3" t="s">
        <v>37</v>
      </c>
      <c r="Y149" s="12"/>
      <c r="Z149" s="35" t="str">
        <f t="shared" si="24"/>
        <v>Exclude</v>
      </c>
      <c r="AA149" s="33" t="str">
        <f t="shared" si="25"/>
        <v>1. No relevant outcomes</v>
      </c>
    </row>
    <row r="150" spans="1:27" x14ac:dyDescent="0.25">
      <c r="A150" s="27" t="s">
        <v>563</v>
      </c>
      <c r="B150" s="28" t="s">
        <v>564</v>
      </c>
      <c r="C150" s="28">
        <v>2013</v>
      </c>
      <c r="D150" s="28" t="s">
        <v>78</v>
      </c>
      <c r="E150" s="28">
        <v>15</v>
      </c>
      <c r="F150" s="28">
        <v>12</v>
      </c>
      <c r="G150" s="28" t="s">
        <v>565</v>
      </c>
      <c r="H150" s="28">
        <v>3841</v>
      </c>
      <c r="I150" s="28" t="s">
        <v>566</v>
      </c>
      <c r="J150" s="11" t="s">
        <v>34</v>
      </c>
      <c r="K150" s="20" t="str">
        <f t="shared" si="19"/>
        <v>Link</v>
      </c>
      <c r="L150" s="21" t="str">
        <f t="shared" si="20"/>
        <v/>
      </c>
      <c r="M150" s="31" t="str">
        <f t="shared" si="21"/>
        <v>{Brown, 2013 #3841}</v>
      </c>
      <c r="N150" s="4" t="s">
        <v>1</v>
      </c>
      <c r="O150" s="20" t="str">
        <f t="shared" si="22"/>
        <v>PDF</v>
      </c>
      <c r="P150" s="11" t="s">
        <v>2</v>
      </c>
      <c r="Q150" s="3" t="s">
        <v>36</v>
      </c>
      <c r="R150" s="276" t="s">
        <v>37</v>
      </c>
      <c r="S150" s="4" t="s">
        <v>76</v>
      </c>
      <c r="T150" s="20" t="str">
        <f t="shared" si="23"/>
        <v>PDF</v>
      </c>
      <c r="U150" s="11" t="s">
        <v>39</v>
      </c>
      <c r="V150" s="3" t="s">
        <v>36</v>
      </c>
      <c r="W150" s="3" t="s">
        <v>37</v>
      </c>
      <c r="Y150" s="12" t="str">
        <f>IF(R150="Include","No",IF(V150="Include","No",""))</f>
        <v/>
      </c>
      <c r="Z150" s="35" t="str">
        <f t="shared" si="24"/>
        <v>Exclude</v>
      </c>
      <c r="AA150" s="33" t="str">
        <f t="shared" si="25"/>
        <v>3. Wrong intervention</v>
      </c>
    </row>
    <row r="151" spans="1:27" x14ac:dyDescent="0.25">
      <c r="A151" s="27" t="s">
        <v>567</v>
      </c>
      <c r="B151" s="28" t="s">
        <v>568</v>
      </c>
      <c r="C151" s="28">
        <v>2014</v>
      </c>
      <c r="D151" s="28" t="s">
        <v>569</v>
      </c>
      <c r="E151" s="28">
        <v>2</v>
      </c>
      <c r="F151" s="28">
        <v>12</v>
      </c>
      <c r="G151" s="28" t="s">
        <v>570</v>
      </c>
      <c r="H151" s="28">
        <v>3697</v>
      </c>
      <c r="I151" s="28" t="s">
        <v>571</v>
      </c>
      <c r="J151" s="11" t="s">
        <v>34</v>
      </c>
      <c r="K151" s="20" t="str">
        <f t="shared" si="19"/>
        <v>Link</v>
      </c>
      <c r="L151" s="21" t="str">
        <f t="shared" si="20"/>
        <v/>
      </c>
      <c r="M151" s="31" t="str">
        <f t="shared" si="21"/>
        <v>{Brown, 2014 #3697}</v>
      </c>
      <c r="N151" s="4" t="s">
        <v>1</v>
      </c>
      <c r="O151" s="20" t="str">
        <f t="shared" si="22"/>
        <v>PDF</v>
      </c>
      <c r="P151" s="11" t="s">
        <v>2</v>
      </c>
      <c r="Q151" s="3" t="s">
        <v>36</v>
      </c>
      <c r="R151" s="276" t="s">
        <v>37</v>
      </c>
      <c r="S151" s="4" t="s">
        <v>76</v>
      </c>
      <c r="T151" s="20" t="str">
        <f t="shared" si="23"/>
        <v>PDF</v>
      </c>
      <c r="U151" s="11" t="s">
        <v>39</v>
      </c>
      <c r="V151" s="3" t="s">
        <v>36</v>
      </c>
      <c r="W151" s="3" t="s">
        <v>37</v>
      </c>
      <c r="Y151" s="12" t="str">
        <f>IF(R151="Include","No",IF(V151="Include","No",""))</f>
        <v/>
      </c>
      <c r="Z151" s="35" t="str">
        <f t="shared" si="24"/>
        <v>Exclude</v>
      </c>
      <c r="AA151" s="33" t="str">
        <f t="shared" si="25"/>
        <v>3. Wrong intervention</v>
      </c>
    </row>
    <row r="152" spans="1:27" x14ac:dyDescent="0.25">
      <c r="A152" s="27" t="s">
        <v>567</v>
      </c>
      <c r="B152" s="28" t="s">
        <v>568</v>
      </c>
      <c r="C152" s="28">
        <v>2014</v>
      </c>
      <c r="D152" s="28" t="s">
        <v>572</v>
      </c>
      <c r="E152" s="28">
        <v>2</v>
      </c>
      <c r="F152" s="28">
        <v>12</v>
      </c>
      <c r="G152" s="28" t="s">
        <v>570</v>
      </c>
      <c r="H152" s="28">
        <v>3943</v>
      </c>
      <c r="I152" s="28" t="s">
        <v>573</v>
      </c>
      <c r="J152" s="11" t="s">
        <v>34</v>
      </c>
      <c r="K152" s="20" t="str">
        <f t="shared" si="19"/>
        <v>Link</v>
      </c>
      <c r="L152" s="21" t="str">
        <f t="shared" si="20"/>
        <v/>
      </c>
      <c r="M152" s="31" t="str">
        <f t="shared" si="21"/>
        <v>{Brown, 2014 #3943}</v>
      </c>
      <c r="N152" s="4" t="s">
        <v>1</v>
      </c>
      <c r="O152" s="20" t="str">
        <f t="shared" si="22"/>
        <v>PDF</v>
      </c>
      <c r="P152" s="11" t="s">
        <v>2</v>
      </c>
      <c r="Q152" s="3" t="s">
        <v>36</v>
      </c>
      <c r="R152" s="276" t="s">
        <v>41</v>
      </c>
      <c r="S152" s="4" t="s">
        <v>574</v>
      </c>
      <c r="T152" s="20" t="str">
        <f t="shared" si="23"/>
        <v>PDF</v>
      </c>
      <c r="U152" s="11" t="s">
        <v>39</v>
      </c>
      <c r="V152" s="3" t="s">
        <v>36</v>
      </c>
      <c r="W152" s="3" t="s">
        <v>41</v>
      </c>
      <c r="Y152" s="12" t="str">
        <f>IF(R152="Include","No",IF(V152="Include","No",""))</f>
        <v/>
      </c>
      <c r="Z152" s="35" t="str">
        <f t="shared" si="24"/>
        <v>Exclude</v>
      </c>
      <c r="AA152" s="33" t="str">
        <f t="shared" si="25"/>
        <v>0. Duplicate</v>
      </c>
    </row>
    <row r="153" spans="1:27" x14ac:dyDescent="0.25">
      <c r="A153" s="27" t="s">
        <v>567</v>
      </c>
      <c r="B153" s="28" t="s">
        <v>568</v>
      </c>
      <c r="C153" s="28">
        <v>2014</v>
      </c>
      <c r="D153" s="28" t="s">
        <v>572</v>
      </c>
      <c r="E153" s="28">
        <v>2</v>
      </c>
      <c r="F153" s="28">
        <v>12</v>
      </c>
      <c r="G153" s="28" t="s">
        <v>570</v>
      </c>
      <c r="H153" s="28">
        <v>3944</v>
      </c>
      <c r="I153" s="28" t="s">
        <v>573</v>
      </c>
      <c r="J153" s="11" t="s">
        <v>34</v>
      </c>
      <c r="K153" s="20" t="str">
        <f t="shared" si="19"/>
        <v>Link</v>
      </c>
      <c r="L153" s="21" t="str">
        <f t="shared" si="20"/>
        <v/>
      </c>
      <c r="M153" s="31" t="str">
        <f t="shared" si="21"/>
        <v>{Brown, 2014 #3944}</v>
      </c>
      <c r="N153" s="4" t="s">
        <v>1</v>
      </c>
      <c r="O153" s="20" t="str">
        <f t="shared" si="22"/>
        <v>PDF</v>
      </c>
      <c r="P153" s="11" t="s">
        <v>2</v>
      </c>
      <c r="Q153" s="3" t="s">
        <v>36</v>
      </c>
      <c r="R153" s="276" t="s">
        <v>41</v>
      </c>
      <c r="S153" s="4" t="s">
        <v>574</v>
      </c>
      <c r="T153" s="20" t="str">
        <f t="shared" si="23"/>
        <v>PDF</v>
      </c>
      <c r="U153" s="11" t="s">
        <v>39</v>
      </c>
      <c r="V153" s="3" t="s">
        <v>36</v>
      </c>
      <c r="W153" s="3" t="s">
        <v>41</v>
      </c>
      <c r="Y153" s="12" t="str">
        <f>IF(R153="Include","No",IF(V153="Include","No",""))</f>
        <v/>
      </c>
      <c r="Z153" s="35" t="str">
        <f t="shared" si="24"/>
        <v>Exclude</v>
      </c>
      <c r="AA153" s="33" t="str">
        <f t="shared" si="25"/>
        <v>0. Duplicate</v>
      </c>
    </row>
    <row r="154" spans="1:27" x14ac:dyDescent="0.25">
      <c r="A154" s="27" t="s">
        <v>567</v>
      </c>
      <c r="B154" s="28" t="s">
        <v>568</v>
      </c>
      <c r="C154" s="28">
        <v>2014</v>
      </c>
      <c r="D154" s="28" t="s">
        <v>572</v>
      </c>
      <c r="E154" s="28">
        <v>2</v>
      </c>
      <c r="F154" s="28">
        <v>12</v>
      </c>
      <c r="G154" s="28" t="s">
        <v>570</v>
      </c>
      <c r="H154" s="28">
        <v>3945</v>
      </c>
      <c r="I154" s="28" t="s">
        <v>573</v>
      </c>
      <c r="J154" s="11" t="s">
        <v>34</v>
      </c>
      <c r="K154" s="20" t="str">
        <f t="shared" si="19"/>
        <v>Link</v>
      </c>
      <c r="L154" s="21" t="str">
        <f t="shared" si="20"/>
        <v/>
      </c>
      <c r="M154" s="31" t="str">
        <f t="shared" si="21"/>
        <v>{Brown, 2014 #3945}</v>
      </c>
      <c r="N154" s="4" t="s">
        <v>1</v>
      </c>
      <c r="O154" s="20" t="str">
        <f t="shared" si="22"/>
        <v>PDF</v>
      </c>
      <c r="P154" s="11" t="s">
        <v>2</v>
      </c>
      <c r="Q154" s="3" t="s">
        <v>36</v>
      </c>
      <c r="R154" s="276" t="s">
        <v>41</v>
      </c>
      <c r="S154" s="4" t="s">
        <v>574</v>
      </c>
      <c r="T154" s="20" t="str">
        <f t="shared" si="23"/>
        <v>PDF</v>
      </c>
      <c r="U154" s="11" t="s">
        <v>39</v>
      </c>
      <c r="V154" s="3" t="s">
        <v>36</v>
      </c>
      <c r="W154" s="3" t="s">
        <v>41</v>
      </c>
      <c r="Y154" s="12" t="str">
        <f>IF(R154="Include","No",IF(V154="Include","No",""))</f>
        <v/>
      </c>
      <c r="Z154" s="35" t="str">
        <f t="shared" si="24"/>
        <v>Exclude</v>
      </c>
      <c r="AA154" s="33" t="str">
        <f t="shared" si="25"/>
        <v>0. Duplicate</v>
      </c>
    </row>
    <row r="155" spans="1:27" x14ac:dyDescent="0.25">
      <c r="A155" s="27" t="s">
        <v>567</v>
      </c>
      <c r="B155" s="28" t="s">
        <v>568</v>
      </c>
      <c r="C155" s="28">
        <v>2014</v>
      </c>
      <c r="D155" s="28" t="s">
        <v>569</v>
      </c>
      <c r="E155" s="28">
        <v>2</v>
      </c>
      <c r="F155" s="28">
        <v>12</v>
      </c>
      <c r="G155" s="28" t="s">
        <v>570</v>
      </c>
      <c r="H155" s="28">
        <v>4247</v>
      </c>
      <c r="I155" s="28" t="s">
        <v>571</v>
      </c>
      <c r="J155" s="11" t="s">
        <v>34</v>
      </c>
      <c r="K155" s="20" t="str">
        <f t="shared" si="19"/>
        <v>Link</v>
      </c>
      <c r="L155" s="21" t="str">
        <f t="shared" si="20"/>
        <v/>
      </c>
      <c r="M155" s="31" t="str">
        <f t="shared" si="21"/>
        <v>{Brown, 2014 #4247}</v>
      </c>
      <c r="N155" s="4" t="s">
        <v>4</v>
      </c>
      <c r="O155" s="20" t="str">
        <f t="shared" si="22"/>
        <v>PDF</v>
      </c>
      <c r="P155" s="11" t="s">
        <v>2</v>
      </c>
      <c r="Q155" s="3" t="s">
        <v>36</v>
      </c>
      <c r="R155" s="276" t="s">
        <v>41</v>
      </c>
      <c r="S155" s="4" t="s">
        <v>574</v>
      </c>
      <c r="T155" s="20" t="str">
        <f t="shared" si="23"/>
        <v>PDF</v>
      </c>
      <c r="U155" s="11" t="s">
        <v>39</v>
      </c>
      <c r="V155" s="3" t="s">
        <v>36</v>
      </c>
      <c r="W155" s="3" t="s">
        <v>41</v>
      </c>
      <c r="Y155" s="12"/>
      <c r="Z155" s="35" t="str">
        <f t="shared" si="24"/>
        <v>Exclude</v>
      </c>
      <c r="AA155" s="33" t="str">
        <f t="shared" si="25"/>
        <v>0. Duplicate</v>
      </c>
    </row>
    <row r="156" spans="1:27" x14ac:dyDescent="0.25">
      <c r="A156" s="27" t="s">
        <v>575</v>
      </c>
      <c r="B156" s="28" t="s">
        <v>576</v>
      </c>
      <c r="C156" s="28">
        <v>2018</v>
      </c>
      <c r="D156" s="28" t="s">
        <v>577</v>
      </c>
      <c r="E156" s="28">
        <v>32</v>
      </c>
      <c r="F156" s="28">
        <v>4</v>
      </c>
      <c r="G156" s="28" t="s">
        <v>578</v>
      </c>
      <c r="H156" s="28">
        <v>3980</v>
      </c>
      <c r="I156" s="28" t="s">
        <v>579</v>
      </c>
      <c r="J156" s="11" t="s">
        <v>34</v>
      </c>
      <c r="K156" s="20" t="str">
        <f t="shared" si="19"/>
        <v>Link</v>
      </c>
      <c r="L156" s="21" t="str">
        <f t="shared" si="20"/>
        <v/>
      </c>
      <c r="M156" s="31" t="str">
        <f t="shared" si="21"/>
        <v>{Brown, 2018 #3980}</v>
      </c>
      <c r="N156" s="4" t="s">
        <v>1</v>
      </c>
      <c r="O156" s="20" t="str">
        <f t="shared" si="22"/>
        <v>PDF</v>
      </c>
      <c r="P156" s="11" t="s">
        <v>2</v>
      </c>
      <c r="Q156" s="3" t="s">
        <v>36</v>
      </c>
      <c r="R156" s="276" t="s">
        <v>37</v>
      </c>
      <c r="S156" s="4" t="s">
        <v>76</v>
      </c>
      <c r="T156" s="20" t="str">
        <f t="shared" si="23"/>
        <v>PDF</v>
      </c>
      <c r="U156" s="11" t="s">
        <v>39</v>
      </c>
      <c r="V156" s="3" t="s">
        <v>36</v>
      </c>
      <c r="W156" s="3" t="s">
        <v>37</v>
      </c>
      <c r="Y156" s="12" t="str">
        <f>IF(R156="Include","No",IF(V156="Include","No",""))</f>
        <v/>
      </c>
      <c r="Z156" s="35" t="str">
        <f t="shared" si="24"/>
        <v>Exclude</v>
      </c>
      <c r="AA156" s="33" t="str">
        <f t="shared" si="25"/>
        <v>3. Wrong intervention</v>
      </c>
    </row>
    <row r="157" spans="1:27" x14ac:dyDescent="0.25">
      <c r="A157" s="27" t="s">
        <v>580</v>
      </c>
      <c r="B157" s="28" t="s">
        <v>581</v>
      </c>
      <c r="C157" s="28">
        <v>2019</v>
      </c>
      <c r="D157" s="28" t="s">
        <v>90</v>
      </c>
      <c r="E157" s="28">
        <v>57</v>
      </c>
      <c r="F157" s="28">
        <v>5</v>
      </c>
      <c r="G157" s="28" t="s">
        <v>582</v>
      </c>
      <c r="H157" s="28">
        <v>3823</v>
      </c>
      <c r="I157" s="28" t="s">
        <v>583</v>
      </c>
      <c r="J157" s="11" t="s">
        <v>34</v>
      </c>
      <c r="K157" s="20" t="str">
        <f t="shared" si="19"/>
        <v>Link</v>
      </c>
      <c r="L157" s="21" t="str">
        <f t="shared" si="20"/>
        <v/>
      </c>
      <c r="M157" s="31" t="str">
        <f t="shared" si="21"/>
        <v>{Brown, 2019 #3823}</v>
      </c>
      <c r="N157" s="4" t="s">
        <v>1</v>
      </c>
      <c r="O157" s="20" t="str">
        <f t="shared" si="22"/>
        <v>PDF</v>
      </c>
      <c r="P157" s="11" t="s">
        <v>2</v>
      </c>
      <c r="Q157" s="3" t="s">
        <v>36</v>
      </c>
      <c r="R157" s="276" t="s">
        <v>37</v>
      </c>
      <c r="S157" s="4" t="s">
        <v>76</v>
      </c>
      <c r="T157" s="20" t="str">
        <f t="shared" si="23"/>
        <v>PDF</v>
      </c>
      <c r="U157" s="11" t="s">
        <v>39</v>
      </c>
      <c r="V157" s="3" t="s">
        <v>36</v>
      </c>
      <c r="W157" s="3" t="s">
        <v>37</v>
      </c>
      <c r="Y157" s="12" t="str">
        <f>IF(R157="Include","No",IF(V157="Include","No",""))</f>
        <v/>
      </c>
      <c r="Z157" s="35" t="str">
        <f t="shared" si="24"/>
        <v>Exclude</v>
      </c>
      <c r="AA157" s="33" t="str">
        <f t="shared" si="25"/>
        <v>3. Wrong intervention</v>
      </c>
    </row>
    <row r="158" spans="1:27" x14ac:dyDescent="0.25">
      <c r="A158" s="27" t="s">
        <v>580</v>
      </c>
      <c r="B158" s="28" t="s">
        <v>581</v>
      </c>
      <c r="C158" s="28">
        <v>2019</v>
      </c>
      <c r="D158" s="28" t="s">
        <v>90</v>
      </c>
      <c r="E158" s="28">
        <v>57</v>
      </c>
      <c r="F158" s="28">
        <v>5</v>
      </c>
      <c r="G158" s="28" t="s">
        <v>582</v>
      </c>
      <c r="H158" s="28">
        <v>3824</v>
      </c>
      <c r="I158" s="28" t="s">
        <v>583</v>
      </c>
      <c r="J158" s="11" t="s">
        <v>34</v>
      </c>
      <c r="K158" s="20" t="str">
        <f t="shared" si="19"/>
        <v>Link</v>
      </c>
      <c r="L158" s="21" t="str">
        <f t="shared" si="20"/>
        <v/>
      </c>
      <c r="M158" s="31" t="str">
        <f t="shared" si="21"/>
        <v>{Brown, 2019 #3824}</v>
      </c>
      <c r="N158" s="4" t="s">
        <v>1</v>
      </c>
      <c r="O158" s="20" t="str">
        <f t="shared" si="22"/>
        <v>PDF</v>
      </c>
      <c r="P158" s="11" t="s">
        <v>2</v>
      </c>
      <c r="Q158" s="3" t="s">
        <v>36</v>
      </c>
      <c r="R158" s="276" t="s">
        <v>41</v>
      </c>
      <c r="S158" s="4" t="s">
        <v>584</v>
      </c>
      <c r="T158" s="20" t="str">
        <f t="shared" si="23"/>
        <v>PDF</v>
      </c>
      <c r="U158" s="11" t="s">
        <v>39</v>
      </c>
      <c r="V158" s="3" t="s">
        <v>36</v>
      </c>
      <c r="W158" s="3" t="s">
        <v>41</v>
      </c>
      <c r="Y158" s="12" t="str">
        <f>IF(R158="Include","No",IF(V158="Include","No",""))</f>
        <v/>
      </c>
      <c r="Z158" s="35" t="str">
        <f t="shared" si="24"/>
        <v>Exclude</v>
      </c>
      <c r="AA158" s="33" t="str">
        <f t="shared" si="25"/>
        <v>0. Duplicate</v>
      </c>
    </row>
    <row r="159" spans="1:27" x14ac:dyDescent="0.25">
      <c r="A159" s="27" t="s">
        <v>585</v>
      </c>
      <c r="B159" s="28" t="s">
        <v>586</v>
      </c>
      <c r="C159" s="28">
        <v>2021</v>
      </c>
      <c r="D159" s="28" t="s">
        <v>218</v>
      </c>
      <c r="E159" s="28">
        <v>11</v>
      </c>
      <c r="F159" s="28">
        <v>9</v>
      </c>
      <c r="G159" s="28" t="s">
        <v>587</v>
      </c>
      <c r="H159" s="28">
        <v>4183</v>
      </c>
      <c r="I159" s="28" t="s">
        <v>588</v>
      </c>
      <c r="J159" s="11" t="s">
        <v>34</v>
      </c>
      <c r="K159" s="20" t="str">
        <f t="shared" si="19"/>
        <v>Link</v>
      </c>
      <c r="L159" s="21" t="str">
        <f t="shared" si="20"/>
        <v/>
      </c>
      <c r="M159" s="31" t="str">
        <f t="shared" si="21"/>
        <v>{Browne, 2021 #4183}</v>
      </c>
      <c r="N159" s="4" t="s">
        <v>1</v>
      </c>
      <c r="O159" s="20" t="str">
        <f t="shared" si="22"/>
        <v>PDF</v>
      </c>
      <c r="P159" s="11" t="s">
        <v>2</v>
      </c>
      <c r="Q159" s="3" t="s">
        <v>36</v>
      </c>
      <c r="R159" s="276" t="s">
        <v>37</v>
      </c>
      <c r="S159" s="4" t="s">
        <v>76</v>
      </c>
      <c r="T159" s="20" t="str">
        <f t="shared" si="23"/>
        <v>PDF</v>
      </c>
      <c r="U159" s="11" t="s">
        <v>39</v>
      </c>
      <c r="V159" s="3" t="s">
        <v>36</v>
      </c>
      <c r="W159" s="3" t="s">
        <v>40</v>
      </c>
      <c r="Y159" s="12" t="str">
        <f>IF(R159="Include","No",IF(V159="Include","No",""))</f>
        <v/>
      </c>
      <c r="Z159" s="35" t="str">
        <f t="shared" si="24"/>
        <v>Exclude</v>
      </c>
      <c r="AA159" s="33" t="str">
        <f t="shared" si="25"/>
        <v>3. Wrong intervention</v>
      </c>
    </row>
    <row r="160" spans="1:27" x14ac:dyDescent="0.25">
      <c r="A160" s="27" t="s">
        <v>589</v>
      </c>
      <c r="B160" s="28" t="s">
        <v>590</v>
      </c>
      <c r="C160" s="28">
        <v>2013</v>
      </c>
      <c r="D160" s="28" t="s">
        <v>142</v>
      </c>
      <c r="E160" s="28">
        <v>45</v>
      </c>
      <c r="F160" s="28">
        <v>4</v>
      </c>
      <c r="G160" s="28" t="s">
        <v>591</v>
      </c>
      <c r="H160" s="28">
        <v>4196</v>
      </c>
      <c r="I160" s="28" t="s">
        <v>592</v>
      </c>
      <c r="J160" s="11" t="s">
        <v>34</v>
      </c>
      <c r="K160" s="20" t="str">
        <f t="shared" si="19"/>
        <v>Link</v>
      </c>
      <c r="L160" s="21" t="str">
        <f t="shared" si="20"/>
        <v/>
      </c>
      <c r="M160" s="31" t="str">
        <f t="shared" si="21"/>
        <v>{Brunette, 2013 #4196}</v>
      </c>
      <c r="N160" s="4" t="s">
        <v>4</v>
      </c>
      <c r="O160" s="20" t="str">
        <f t="shared" si="22"/>
        <v>PDF</v>
      </c>
      <c r="P160" s="11" t="s">
        <v>2</v>
      </c>
      <c r="Q160" s="3" t="s">
        <v>36</v>
      </c>
      <c r="R160" s="276" t="s">
        <v>37</v>
      </c>
      <c r="S160" s="4" t="s">
        <v>76</v>
      </c>
      <c r="T160" s="20" t="str">
        <f t="shared" si="23"/>
        <v>PDF</v>
      </c>
      <c r="U160" s="11" t="s">
        <v>39</v>
      </c>
      <c r="V160" s="3" t="s">
        <v>36</v>
      </c>
      <c r="W160" s="3" t="s">
        <v>37</v>
      </c>
      <c r="Y160" s="12"/>
      <c r="Z160" s="35" t="str">
        <f t="shared" si="24"/>
        <v>Exclude</v>
      </c>
      <c r="AA160" s="33" t="str">
        <f t="shared" si="25"/>
        <v>3. Wrong intervention</v>
      </c>
    </row>
    <row r="161" spans="1:27" x14ac:dyDescent="0.25">
      <c r="A161" s="27" t="s">
        <v>593</v>
      </c>
      <c r="B161" s="28" t="s">
        <v>594</v>
      </c>
      <c r="C161" s="28">
        <v>2017</v>
      </c>
      <c r="D161" s="28" t="s">
        <v>595</v>
      </c>
      <c r="E161" s="28">
        <v>69</v>
      </c>
      <c r="F161" s="28">
        <v>3</v>
      </c>
      <c r="G161" s="28" t="s">
        <v>596</v>
      </c>
      <c r="H161" s="28">
        <v>3907</v>
      </c>
      <c r="I161" s="28" t="s">
        <v>597</v>
      </c>
      <c r="J161" s="11" t="s">
        <v>34</v>
      </c>
      <c r="K161" s="20" t="str">
        <f t="shared" si="19"/>
        <v>Link</v>
      </c>
      <c r="L161" s="21" t="str">
        <f t="shared" si="20"/>
        <v/>
      </c>
      <c r="M161" s="31" t="str">
        <f t="shared" si="21"/>
        <v>{Brunette, 2017 #3907}</v>
      </c>
      <c r="N161" s="4" t="s">
        <v>1</v>
      </c>
      <c r="O161" s="20" t="str">
        <f t="shared" si="22"/>
        <v>PDF</v>
      </c>
      <c r="P161" s="11" t="s">
        <v>2</v>
      </c>
      <c r="Q161" s="3" t="s">
        <v>36</v>
      </c>
      <c r="R161" s="276" t="s">
        <v>37</v>
      </c>
      <c r="S161" s="4" t="s">
        <v>76</v>
      </c>
      <c r="T161" s="20" t="str">
        <f t="shared" si="23"/>
        <v>PDF</v>
      </c>
      <c r="U161" s="11" t="s">
        <v>39</v>
      </c>
      <c r="V161" s="3" t="s">
        <v>36</v>
      </c>
      <c r="W161" s="3" t="s">
        <v>37</v>
      </c>
      <c r="Y161" s="12" t="str">
        <f>IF(R161="Include","No",IF(V161="Include","No",""))</f>
        <v/>
      </c>
      <c r="Z161" s="35" t="str">
        <f t="shared" si="24"/>
        <v>Exclude</v>
      </c>
      <c r="AA161" s="33" t="str">
        <f t="shared" si="25"/>
        <v>3. Wrong intervention</v>
      </c>
    </row>
    <row r="162" spans="1:27" x14ac:dyDescent="0.25">
      <c r="A162" s="27" t="s">
        <v>598</v>
      </c>
      <c r="B162" s="28" t="s">
        <v>599</v>
      </c>
      <c r="C162" s="28">
        <v>2017</v>
      </c>
      <c r="D162" s="28" t="s">
        <v>73</v>
      </c>
      <c r="E162" s="28">
        <v>20</v>
      </c>
      <c r="F162" s="28">
        <v>10</v>
      </c>
      <c r="G162" s="28" t="s">
        <v>600</v>
      </c>
      <c r="H162" s="28">
        <v>4158</v>
      </c>
      <c r="I162" s="28" t="s">
        <v>601</v>
      </c>
      <c r="J162" s="11" t="s">
        <v>34</v>
      </c>
      <c r="K162" s="20" t="str">
        <f t="shared" si="19"/>
        <v>Link</v>
      </c>
      <c r="L162" s="21" t="str">
        <f t="shared" si="20"/>
        <v/>
      </c>
      <c r="M162" s="31" t="str">
        <f t="shared" si="21"/>
        <v>{Brunette, 2017 #4158}</v>
      </c>
      <c r="N162" s="4" t="s">
        <v>1</v>
      </c>
      <c r="O162" s="20" t="str">
        <f t="shared" si="22"/>
        <v>PDF</v>
      </c>
      <c r="P162" s="11" t="s">
        <v>2</v>
      </c>
      <c r="Q162" s="3" t="s">
        <v>36</v>
      </c>
      <c r="R162" s="276" t="s">
        <v>37</v>
      </c>
      <c r="S162" s="4" t="s">
        <v>76</v>
      </c>
      <c r="T162" s="20" t="str">
        <f t="shared" si="23"/>
        <v>PDF</v>
      </c>
      <c r="U162" s="11" t="s">
        <v>39</v>
      </c>
      <c r="V162" s="3" t="s">
        <v>36</v>
      </c>
      <c r="W162" s="3" t="s">
        <v>37</v>
      </c>
      <c r="Y162" s="12" t="str">
        <f>IF(R162="Include","No",IF(V162="Include","No",""))</f>
        <v/>
      </c>
      <c r="Z162" s="35" t="str">
        <f t="shared" si="24"/>
        <v>Exclude</v>
      </c>
      <c r="AA162" s="33" t="str">
        <f t="shared" si="25"/>
        <v>3. Wrong intervention</v>
      </c>
    </row>
    <row r="163" spans="1:27" x14ac:dyDescent="0.25">
      <c r="A163" s="27" t="s">
        <v>598</v>
      </c>
      <c r="B163" s="28" t="s">
        <v>599</v>
      </c>
      <c r="C163" s="28">
        <v>2017</v>
      </c>
      <c r="D163" s="28" t="s">
        <v>73</v>
      </c>
      <c r="E163" s="28">
        <v>20</v>
      </c>
      <c r="F163" s="28">
        <v>10</v>
      </c>
      <c r="G163" s="28" t="s">
        <v>600</v>
      </c>
      <c r="H163" s="28">
        <v>4159</v>
      </c>
      <c r="I163" s="28" t="s">
        <v>601</v>
      </c>
      <c r="J163" s="11" t="s">
        <v>34</v>
      </c>
      <c r="K163" s="20" t="str">
        <f t="shared" si="19"/>
        <v>Link</v>
      </c>
      <c r="L163" s="21" t="str">
        <f t="shared" si="20"/>
        <v/>
      </c>
      <c r="M163" s="31" t="str">
        <f t="shared" si="21"/>
        <v>{Brunette, 2017 #4159}</v>
      </c>
      <c r="N163" s="4" t="s">
        <v>1</v>
      </c>
      <c r="O163" s="20" t="str">
        <f t="shared" si="22"/>
        <v>PDF</v>
      </c>
      <c r="P163" s="11" t="s">
        <v>2</v>
      </c>
      <c r="Q163" s="3" t="s">
        <v>36</v>
      </c>
      <c r="R163" s="276" t="s">
        <v>41</v>
      </c>
      <c r="S163" s="4" t="s">
        <v>602</v>
      </c>
      <c r="T163" s="20" t="str">
        <f t="shared" si="23"/>
        <v>PDF</v>
      </c>
      <c r="U163" s="11" t="s">
        <v>39</v>
      </c>
      <c r="V163" s="3" t="s">
        <v>36</v>
      </c>
      <c r="W163" s="3" t="s">
        <v>41</v>
      </c>
      <c r="Y163" s="12" t="str">
        <f>IF(R163="Include","No",IF(V163="Include","No",""))</f>
        <v/>
      </c>
      <c r="Z163" s="35" t="str">
        <f t="shared" si="24"/>
        <v>Exclude</v>
      </c>
      <c r="AA163" s="33" t="str">
        <f t="shared" si="25"/>
        <v>0. Duplicate</v>
      </c>
    </row>
    <row r="164" spans="1:27" x14ac:dyDescent="0.25">
      <c r="A164" s="27" t="s">
        <v>598</v>
      </c>
      <c r="B164" s="28" t="s">
        <v>599</v>
      </c>
      <c r="C164" s="28">
        <v>2017</v>
      </c>
      <c r="D164" s="28" t="s">
        <v>73</v>
      </c>
      <c r="E164" s="28">
        <v>20</v>
      </c>
      <c r="F164" s="28">
        <v>10</v>
      </c>
      <c r="G164" s="28" t="s">
        <v>600</v>
      </c>
      <c r="H164" s="28">
        <v>4160</v>
      </c>
      <c r="I164" s="28" t="s">
        <v>601</v>
      </c>
      <c r="J164" s="11" t="s">
        <v>34</v>
      </c>
      <c r="K164" s="20" t="str">
        <f t="shared" si="19"/>
        <v>Link</v>
      </c>
      <c r="L164" s="21" t="str">
        <f t="shared" si="20"/>
        <v/>
      </c>
      <c r="M164" s="31" t="str">
        <f t="shared" si="21"/>
        <v>{Brunette, 2017 #4160}</v>
      </c>
      <c r="N164" s="4" t="s">
        <v>1</v>
      </c>
      <c r="O164" s="20" t="str">
        <f t="shared" si="22"/>
        <v>PDF</v>
      </c>
      <c r="P164" s="11" t="s">
        <v>2</v>
      </c>
      <c r="Q164" s="3" t="s">
        <v>36</v>
      </c>
      <c r="R164" s="276" t="s">
        <v>41</v>
      </c>
      <c r="S164" s="4" t="s">
        <v>602</v>
      </c>
      <c r="T164" s="20" t="str">
        <f t="shared" si="23"/>
        <v>PDF</v>
      </c>
      <c r="U164" s="11" t="s">
        <v>39</v>
      </c>
      <c r="V164" s="3" t="s">
        <v>36</v>
      </c>
      <c r="W164" s="3" t="s">
        <v>41</v>
      </c>
      <c r="Y164" s="12" t="str">
        <f>IF(R164="Include","No",IF(V164="Include","No",""))</f>
        <v/>
      </c>
      <c r="Z164" s="35" t="str">
        <f t="shared" si="24"/>
        <v>Exclude</v>
      </c>
      <c r="AA164" s="33" t="str">
        <f t="shared" si="25"/>
        <v>0. Duplicate</v>
      </c>
    </row>
    <row r="165" spans="1:27" x14ac:dyDescent="0.25">
      <c r="A165" s="27" t="s">
        <v>593</v>
      </c>
      <c r="B165" s="28" t="s">
        <v>594</v>
      </c>
      <c r="C165" s="28">
        <v>2018</v>
      </c>
      <c r="D165" s="28" t="s">
        <v>603</v>
      </c>
      <c r="E165" s="28">
        <v>69</v>
      </c>
      <c r="F165" s="28">
        <v>3</v>
      </c>
      <c r="G165" s="28" t="s">
        <v>596</v>
      </c>
      <c r="H165" s="28">
        <v>4270</v>
      </c>
      <c r="I165" s="28" t="s">
        <v>597</v>
      </c>
      <c r="J165" s="11" t="s">
        <v>34</v>
      </c>
      <c r="K165" s="20" t="str">
        <f t="shared" si="19"/>
        <v>Link</v>
      </c>
      <c r="L165" s="21" t="str">
        <f t="shared" si="20"/>
        <v/>
      </c>
      <c r="M165" s="31" t="str">
        <f t="shared" si="21"/>
        <v>{Brunette, 2018 #4270}</v>
      </c>
      <c r="N165" s="4" t="s">
        <v>4</v>
      </c>
      <c r="O165" s="20" t="str">
        <f t="shared" si="22"/>
        <v>PDF</v>
      </c>
      <c r="P165" s="11" t="s">
        <v>2</v>
      </c>
      <c r="Q165" s="3" t="s">
        <v>36</v>
      </c>
      <c r="R165" s="276" t="s">
        <v>41</v>
      </c>
      <c r="S165" s="4" t="s">
        <v>604</v>
      </c>
      <c r="T165" s="20" t="str">
        <f t="shared" si="23"/>
        <v>PDF</v>
      </c>
      <c r="U165" s="11" t="s">
        <v>39</v>
      </c>
      <c r="V165" s="3" t="s">
        <v>36</v>
      </c>
      <c r="W165" s="3" t="s">
        <v>41</v>
      </c>
      <c r="Y165" s="12"/>
      <c r="Z165" s="35" t="str">
        <f t="shared" si="24"/>
        <v>Exclude</v>
      </c>
      <c r="AA165" s="33" t="str">
        <f t="shared" si="25"/>
        <v>0. Duplicate</v>
      </c>
    </row>
    <row r="166" spans="1:27" x14ac:dyDescent="0.25">
      <c r="A166" s="27" t="s">
        <v>605</v>
      </c>
      <c r="B166" s="28" t="s">
        <v>606</v>
      </c>
      <c r="C166" s="28">
        <v>2020</v>
      </c>
      <c r="D166" s="28" t="s">
        <v>607</v>
      </c>
      <c r="E166" s="28">
        <v>7</v>
      </c>
      <c r="F166" s="28">
        <v>2</v>
      </c>
      <c r="G166" s="28" t="s">
        <v>608</v>
      </c>
      <c r="H166" s="28">
        <v>3694</v>
      </c>
      <c r="I166" s="28" t="s">
        <v>609</v>
      </c>
      <c r="J166" s="11" t="s">
        <v>34</v>
      </c>
      <c r="K166" s="20" t="str">
        <f t="shared" si="19"/>
        <v>Link</v>
      </c>
      <c r="L166" s="21" t="str">
        <f t="shared" si="20"/>
        <v/>
      </c>
      <c r="M166" s="31" t="str">
        <f t="shared" si="21"/>
        <v>{Brunette, 2020 #3694}</v>
      </c>
      <c r="N166" s="4" t="s">
        <v>1</v>
      </c>
      <c r="O166" s="20" t="str">
        <f t="shared" si="22"/>
        <v>PDF</v>
      </c>
      <c r="P166" s="11" t="s">
        <v>2</v>
      </c>
      <c r="Q166" s="3" t="s">
        <v>36</v>
      </c>
      <c r="R166" s="276" t="s">
        <v>37</v>
      </c>
      <c r="S166" s="4" t="s">
        <v>76</v>
      </c>
      <c r="T166" s="20" t="str">
        <f t="shared" si="23"/>
        <v>PDF</v>
      </c>
      <c r="U166" s="11" t="s">
        <v>39</v>
      </c>
      <c r="V166" s="3" t="s">
        <v>36</v>
      </c>
      <c r="W166" s="3" t="s">
        <v>37</v>
      </c>
      <c r="Y166" s="12" t="str">
        <f>IF(R166="Include","No",IF(V166="Include","No",""))</f>
        <v/>
      </c>
      <c r="Z166" s="35" t="str">
        <f t="shared" si="24"/>
        <v>Exclude</v>
      </c>
      <c r="AA166" s="33" t="str">
        <f t="shared" si="25"/>
        <v>3. Wrong intervention</v>
      </c>
    </row>
    <row r="167" spans="1:27" x14ac:dyDescent="0.25">
      <c r="A167" s="27" t="s">
        <v>605</v>
      </c>
      <c r="B167" s="28" t="s">
        <v>606</v>
      </c>
      <c r="C167" s="28">
        <v>2020</v>
      </c>
      <c r="D167" s="28" t="s">
        <v>607</v>
      </c>
      <c r="E167" s="28">
        <v>7</v>
      </c>
      <c r="F167" s="28">
        <v>2</v>
      </c>
      <c r="G167" s="28" t="s">
        <v>608</v>
      </c>
      <c r="H167" s="28">
        <v>3695</v>
      </c>
      <c r="I167" s="28" t="s">
        <v>609</v>
      </c>
      <c r="J167" s="11" t="s">
        <v>34</v>
      </c>
      <c r="K167" s="20" t="str">
        <f t="shared" si="19"/>
        <v>Link</v>
      </c>
      <c r="L167" s="21" t="str">
        <f t="shared" si="20"/>
        <v/>
      </c>
      <c r="M167" s="31" t="str">
        <f t="shared" si="21"/>
        <v>{Brunette, 2020 #3695}</v>
      </c>
      <c r="N167" s="4" t="s">
        <v>1</v>
      </c>
      <c r="O167" s="20" t="str">
        <f t="shared" si="22"/>
        <v>PDF</v>
      </c>
      <c r="P167" s="11" t="s">
        <v>2</v>
      </c>
      <c r="Q167" s="3" t="s">
        <v>36</v>
      </c>
      <c r="R167" s="276" t="s">
        <v>41</v>
      </c>
      <c r="S167" s="4" t="s">
        <v>610</v>
      </c>
      <c r="T167" s="20" t="str">
        <f t="shared" si="23"/>
        <v>PDF</v>
      </c>
      <c r="U167" s="11" t="s">
        <v>39</v>
      </c>
      <c r="V167" s="3" t="s">
        <v>36</v>
      </c>
      <c r="W167" s="3" t="s">
        <v>41</v>
      </c>
      <c r="Y167" s="12" t="str">
        <f>IF(R167="Include","No",IF(V167="Include","No",""))</f>
        <v/>
      </c>
      <c r="Z167" s="35" t="str">
        <f t="shared" si="24"/>
        <v>Exclude</v>
      </c>
      <c r="AA167" s="33" t="str">
        <f t="shared" si="25"/>
        <v>0. Duplicate</v>
      </c>
    </row>
    <row r="168" spans="1:27" x14ac:dyDescent="0.25">
      <c r="A168" s="27" t="s">
        <v>605</v>
      </c>
      <c r="B168" s="28" t="s">
        <v>606</v>
      </c>
      <c r="C168" s="28">
        <v>2020</v>
      </c>
      <c r="D168" s="28" t="s">
        <v>607</v>
      </c>
      <c r="E168" s="28">
        <v>7</v>
      </c>
      <c r="F168" s="28">
        <v>2</v>
      </c>
      <c r="G168" s="28" t="s">
        <v>608</v>
      </c>
      <c r="H168" s="28">
        <v>3696</v>
      </c>
      <c r="I168" s="28" t="s">
        <v>609</v>
      </c>
      <c r="J168" s="11" t="s">
        <v>34</v>
      </c>
      <c r="K168" s="20" t="str">
        <f t="shared" si="19"/>
        <v>Link</v>
      </c>
      <c r="L168" s="21" t="str">
        <f t="shared" si="20"/>
        <v/>
      </c>
      <c r="M168" s="31" t="str">
        <f t="shared" si="21"/>
        <v>{Brunette, 2020 #3696}</v>
      </c>
      <c r="N168" s="4" t="s">
        <v>1</v>
      </c>
      <c r="O168" s="20" t="str">
        <f t="shared" si="22"/>
        <v>PDF</v>
      </c>
      <c r="P168" s="11" t="s">
        <v>2</v>
      </c>
      <c r="Q168" s="3" t="s">
        <v>36</v>
      </c>
      <c r="R168" s="276" t="s">
        <v>41</v>
      </c>
      <c r="S168" s="4" t="s">
        <v>610</v>
      </c>
      <c r="T168" s="20" t="str">
        <f t="shared" si="23"/>
        <v>PDF</v>
      </c>
      <c r="U168" s="11" t="s">
        <v>39</v>
      </c>
      <c r="V168" s="3" t="s">
        <v>36</v>
      </c>
      <c r="W168" s="3" t="s">
        <v>41</v>
      </c>
      <c r="Y168" s="12" t="str">
        <f>IF(R168="Include","No",IF(V168="Include","No",""))</f>
        <v/>
      </c>
      <c r="Z168" s="35" t="str">
        <f t="shared" si="24"/>
        <v>Exclude</v>
      </c>
      <c r="AA168" s="33" t="str">
        <f t="shared" si="25"/>
        <v>0. Duplicate</v>
      </c>
    </row>
    <row r="169" spans="1:27" x14ac:dyDescent="0.25">
      <c r="A169" s="27" t="s">
        <v>605</v>
      </c>
      <c r="B169" s="28" t="s">
        <v>606</v>
      </c>
      <c r="C169" s="28">
        <v>2020</v>
      </c>
      <c r="D169" s="28" t="s">
        <v>611</v>
      </c>
      <c r="E169" s="28">
        <v>7</v>
      </c>
      <c r="F169" s="28">
        <v>2</v>
      </c>
      <c r="G169" s="28" t="s">
        <v>612</v>
      </c>
      <c r="H169" s="28">
        <v>4194</v>
      </c>
      <c r="I169" s="28" t="s">
        <v>609</v>
      </c>
      <c r="J169" s="11" t="s">
        <v>34</v>
      </c>
      <c r="K169" s="20" t="str">
        <f t="shared" si="19"/>
        <v>Link</v>
      </c>
      <c r="L169" s="21" t="str">
        <f t="shared" si="20"/>
        <v/>
      </c>
      <c r="M169" s="31" t="str">
        <f t="shared" si="21"/>
        <v>{Brunette, 2020 #4194}</v>
      </c>
      <c r="N169" s="4" t="s">
        <v>4</v>
      </c>
      <c r="O169" s="20" t="str">
        <f t="shared" si="22"/>
        <v>PDF</v>
      </c>
      <c r="P169" s="11" t="s">
        <v>2</v>
      </c>
      <c r="Q169" s="3" t="s">
        <v>36</v>
      </c>
      <c r="R169" s="276" t="s">
        <v>41</v>
      </c>
      <c r="S169" s="4" t="s">
        <v>610</v>
      </c>
      <c r="T169" s="20" t="str">
        <f t="shared" si="23"/>
        <v>PDF</v>
      </c>
      <c r="U169" s="11" t="s">
        <v>39</v>
      </c>
      <c r="V169" s="3" t="s">
        <v>36</v>
      </c>
      <c r="W169" s="3" t="s">
        <v>41</v>
      </c>
      <c r="Y169" s="12"/>
      <c r="Z169" s="35" t="str">
        <f t="shared" si="24"/>
        <v>Exclude</v>
      </c>
      <c r="AA169" s="33" t="str">
        <f t="shared" si="25"/>
        <v>0. Duplicate</v>
      </c>
    </row>
    <row r="170" spans="1:27" x14ac:dyDescent="0.25">
      <c r="A170" s="27" t="s">
        <v>605</v>
      </c>
      <c r="B170" s="28" t="s">
        <v>606</v>
      </c>
      <c r="C170" s="28">
        <v>2020</v>
      </c>
      <c r="D170" s="28" t="s">
        <v>611</v>
      </c>
      <c r="E170" s="28">
        <v>7</v>
      </c>
      <c r="F170" s="28">
        <v>2</v>
      </c>
      <c r="G170" s="28" t="s">
        <v>612</v>
      </c>
      <c r="H170" s="28">
        <v>4195</v>
      </c>
      <c r="I170" s="28" t="s">
        <v>609</v>
      </c>
      <c r="J170" s="11" t="s">
        <v>34</v>
      </c>
      <c r="K170" s="20" t="str">
        <f t="shared" si="19"/>
        <v>Link</v>
      </c>
      <c r="L170" s="21" t="str">
        <f t="shared" si="20"/>
        <v/>
      </c>
      <c r="M170" s="31" t="str">
        <f t="shared" si="21"/>
        <v>{Brunette, 2020 #4195}</v>
      </c>
      <c r="N170" s="4" t="s">
        <v>4</v>
      </c>
      <c r="O170" s="20" t="str">
        <f t="shared" si="22"/>
        <v>PDF</v>
      </c>
      <c r="P170" s="11" t="s">
        <v>2</v>
      </c>
      <c r="Q170" s="3" t="s">
        <v>36</v>
      </c>
      <c r="R170" s="276" t="s">
        <v>41</v>
      </c>
      <c r="S170" s="4" t="s">
        <v>610</v>
      </c>
      <c r="T170" s="20" t="str">
        <f t="shared" si="23"/>
        <v>PDF</v>
      </c>
      <c r="U170" s="11" t="s">
        <v>39</v>
      </c>
      <c r="V170" s="3" t="s">
        <v>36</v>
      </c>
      <c r="W170" s="3" t="s">
        <v>41</v>
      </c>
      <c r="Y170" s="12"/>
      <c r="Z170" s="35" t="str">
        <f t="shared" si="24"/>
        <v>Exclude</v>
      </c>
      <c r="AA170" s="33" t="str">
        <f t="shared" si="25"/>
        <v>0. Duplicate</v>
      </c>
    </row>
    <row r="171" spans="1:27" x14ac:dyDescent="0.25">
      <c r="A171" s="27" t="s">
        <v>613</v>
      </c>
      <c r="B171" s="28" t="s">
        <v>614</v>
      </c>
      <c r="C171" s="28">
        <v>2019</v>
      </c>
      <c r="D171" s="28" t="s">
        <v>615</v>
      </c>
      <c r="E171" s="28">
        <v>142</v>
      </c>
      <c r="F171" s="28">
        <v>6</v>
      </c>
      <c r="G171" s="28" t="s">
        <v>616</v>
      </c>
      <c r="H171" s="28">
        <v>4189</v>
      </c>
      <c r="I171" s="28" t="s">
        <v>617</v>
      </c>
      <c r="J171" s="11" t="s">
        <v>34</v>
      </c>
      <c r="K171" s="20" t="str">
        <f t="shared" si="19"/>
        <v>Link</v>
      </c>
      <c r="L171" s="21" t="str">
        <f t="shared" si="20"/>
        <v/>
      </c>
      <c r="M171" s="31" t="str">
        <f t="shared" si="21"/>
        <v>{Bu, 2019 #4189}</v>
      </c>
      <c r="N171" s="4" t="s">
        <v>1</v>
      </c>
      <c r="O171" s="20" t="str">
        <f t="shared" si="22"/>
        <v>PDF</v>
      </c>
      <c r="P171" s="11" t="s">
        <v>2</v>
      </c>
      <c r="Q171" s="3" t="s">
        <v>36</v>
      </c>
      <c r="R171" s="276" t="s">
        <v>70</v>
      </c>
      <c r="S171" s="4" t="s">
        <v>618</v>
      </c>
      <c r="T171" s="20" t="str">
        <f t="shared" si="23"/>
        <v>PDF</v>
      </c>
      <c r="U171" s="11" t="s">
        <v>39</v>
      </c>
      <c r="V171" s="3" t="s">
        <v>36</v>
      </c>
      <c r="W171" s="3" t="s">
        <v>70</v>
      </c>
      <c r="Y171" s="12" t="str">
        <f>IF(R171="Include","No",IF(V171="Include","No",""))</f>
        <v/>
      </c>
      <c r="Z171" s="35" t="str">
        <f t="shared" si="24"/>
        <v>Exclude</v>
      </c>
      <c r="AA171" s="33" t="str">
        <f t="shared" si="25"/>
        <v>4. Wrong setting</v>
      </c>
    </row>
    <row r="172" spans="1:27" x14ac:dyDescent="0.25">
      <c r="A172" s="27" t="s">
        <v>613</v>
      </c>
      <c r="B172" s="28" t="s">
        <v>614</v>
      </c>
      <c r="C172" s="28">
        <v>2019</v>
      </c>
      <c r="D172" s="28" t="s">
        <v>619</v>
      </c>
      <c r="E172" s="28">
        <v>142</v>
      </c>
      <c r="F172" s="28">
        <v>6</v>
      </c>
      <c r="G172" s="28" t="s">
        <v>616</v>
      </c>
      <c r="H172" s="28">
        <v>4219</v>
      </c>
      <c r="I172" s="28" t="s">
        <v>617</v>
      </c>
      <c r="J172" s="11" t="s">
        <v>34</v>
      </c>
      <c r="K172" s="20" t="str">
        <f t="shared" si="19"/>
        <v>Link</v>
      </c>
      <c r="L172" s="21" t="str">
        <f t="shared" si="20"/>
        <v/>
      </c>
      <c r="M172" s="31" t="str">
        <f t="shared" si="21"/>
        <v>{Bu, 2019 #4219}</v>
      </c>
      <c r="N172" s="4" t="s">
        <v>4</v>
      </c>
      <c r="O172" s="20" t="str">
        <f t="shared" si="22"/>
        <v>PDF</v>
      </c>
      <c r="P172" s="11" t="s">
        <v>2</v>
      </c>
      <c r="Q172" s="3" t="s">
        <v>36</v>
      </c>
      <c r="R172" s="276" t="s">
        <v>41</v>
      </c>
      <c r="S172" s="4" t="s">
        <v>620</v>
      </c>
      <c r="T172" s="20" t="str">
        <f t="shared" si="23"/>
        <v>PDF</v>
      </c>
      <c r="U172" s="11" t="s">
        <v>39</v>
      </c>
      <c r="V172" s="3" t="s">
        <v>36</v>
      </c>
      <c r="W172" s="3" t="s">
        <v>41</v>
      </c>
      <c r="Y172" s="12"/>
      <c r="Z172" s="35" t="str">
        <f t="shared" si="24"/>
        <v>Exclude</v>
      </c>
      <c r="AA172" s="33" t="str">
        <f t="shared" si="25"/>
        <v>0. Duplicate</v>
      </c>
    </row>
    <row r="173" spans="1:27" x14ac:dyDescent="0.25">
      <c r="A173" s="27" t="s">
        <v>621</v>
      </c>
      <c r="B173" s="28" t="s">
        <v>622</v>
      </c>
      <c r="C173" s="28">
        <v>2023</v>
      </c>
      <c r="D173" s="28" t="s">
        <v>623</v>
      </c>
      <c r="E173" s="28">
        <v>12</v>
      </c>
      <c r="F173" s="28">
        <v>1</v>
      </c>
      <c r="G173" s="28" t="s">
        <v>624</v>
      </c>
      <c r="H173" s="28">
        <v>4231</v>
      </c>
      <c r="I173" s="28" t="s">
        <v>625</v>
      </c>
      <c r="J173" s="11" t="s">
        <v>34</v>
      </c>
      <c r="K173" s="20" t="str">
        <f t="shared" si="19"/>
        <v>Link</v>
      </c>
      <c r="L173" s="21" t="str">
        <f t="shared" si="20"/>
        <v/>
      </c>
      <c r="M173" s="31" t="str">
        <f t="shared" si="21"/>
        <v>{Bui, 2023 #4231}</v>
      </c>
      <c r="N173" s="4" t="s">
        <v>4</v>
      </c>
      <c r="O173" s="20" t="str">
        <f t="shared" si="22"/>
        <v>PDF</v>
      </c>
      <c r="P173" s="11" t="s">
        <v>2</v>
      </c>
      <c r="Q173" s="3" t="s">
        <v>36</v>
      </c>
      <c r="R173" s="276" t="s">
        <v>37</v>
      </c>
      <c r="S173" s="4" t="s">
        <v>76</v>
      </c>
      <c r="T173" s="20" t="str">
        <f t="shared" si="23"/>
        <v>PDF</v>
      </c>
      <c r="U173" s="11" t="s">
        <v>39</v>
      </c>
      <c r="V173" s="3" t="s">
        <v>36</v>
      </c>
      <c r="W173" s="3" t="s">
        <v>37</v>
      </c>
      <c r="Y173" s="12"/>
      <c r="Z173" s="35" t="str">
        <f t="shared" si="24"/>
        <v>Exclude</v>
      </c>
      <c r="AA173" s="33" t="str">
        <f t="shared" si="25"/>
        <v>3. Wrong intervention</v>
      </c>
    </row>
    <row r="174" spans="1:27" x14ac:dyDescent="0.25">
      <c r="A174" s="27" t="s">
        <v>626</v>
      </c>
      <c r="B174" s="28" t="s">
        <v>627</v>
      </c>
      <c r="C174" s="28">
        <v>2018</v>
      </c>
      <c r="D174" s="28" t="s">
        <v>446</v>
      </c>
      <c r="E174" s="28">
        <v>18</v>
      </c>
      <c r="F174" s="28">
        <v>1</v>
      </c>
      <c r="G174" s="28">
        <v>596</v>
      </c>
      <c r="H174" s="28">
        <v>4317</v>
      </c>
      <c r="I174" s="28" t="s">
        <v>628</v>
      </c>
      <c r="J174" s="11" t="s">
        <v>34</v>
      </c>
      <c r="K174" s="20" t="str">
        <f t="shared" si="19"/>
        <v>Link</v>
      </c>
      <c r="L174" s="21" t="str">
        <f t="shared" si="20"/>
        <v/>
      </c>
      <c r="M174" s="31" t="str">
        <f t="shared" si="21"/>
        <v>{Bullen, 2018 #4317}</v>
      </c>
      <c r="N174" s="4" t="s">
        <v>4</v>
      </c>
      <c r="O174" s="20" t="str">
        <f t="shared" si="22"/>
        <v>PDF</v>
      </c>
      <c r="P174" s="11" t="s">
        <v>2</v>
      </c>
      <c r="Q174" s="3" t="s">
        <v>36</v>
      </c>
      <c r="R174" s="276" t="s">
        <v>37</v>
      </c>
      <c r="S174" s="4" t="s">
        <v>76</v>
      </c>
      <c r="T174" s="20" t="str">
        <f t="shared" si="23"/>
        <v>PDF</v>
      </c>
      <c r="U174" s="11" t="s">
        <v>39</v>
      </c>
      <c r="V174" s="3" t="s">
        <v>36</v>
      </c>
      <c r="W174" s="3" t="s">
        <v>37</v>
      </c>
      <c r="Y174" s="12"/>
      <c r="Z174" s="35" t="str">
        <f t="shared" si="24"/>
        <v>Exclude</v>
      </c>
      <c r="AA174" s="33" t="str">
        <f t="shared" si="25"/>
        <v>3. Wrong intervention</v>
      </c>
    </row>
    <row r="175" spans="1:27" x14ac:dyDescent="0.25">
      <c r="A175" s="27" t="s">
        <v>629</v>
      </c>
      <c r="B175" s="28" t="s">
        <v>630</v>
      </c>
      <c r="C175" s="28">
        <v>2013</v>
      </c>
      <c r="D175" s="28" t="s">
        <v>631</v>
      </c>
      <c r="E175" s="28">
        <v>20</v>
      </c>
      <c r="F175" s="28">
        <v>3</v>
      </c>
      <c r="G175" s="28" t="s">
        <v>632</v>
      </c>
      <c r="H175" s="28">
        <v>3725</v>
      </c>
      <c r="I175" s="28" t="s">
        <v>633</v>
      </c>
      <c r="J175" s="11" t="s">
        <v>34</v>
      </c>
      <c r="K175" s="20" t="str">
        <f t="shared" si="19"/>
        <v>Link</v>
      </c>
      <c r="L175" s="21" t="str">
        <f t="shared" si="20"/>
        <v/>
      </c>
      <c r="M175" s="31" t="str">
        <f t="shared" si="21"/>
        <v>{Buller, 2013 #3725}</v>
      </c>
      <c r="N175" s="4" t="s">
        <v>1</v>
      </c>
      <c r="O175" s="20" t="str">
        <f t="shared" si="22"/>
        <v>PDF</v>
      </c>
      <c r="P175" s="11" t="s">
        <v>2</v>
      </c>
      <c r="Q175" s="3" t="s">
        <v>36</v>
      </c>
      <c r="R175" s="276" t="s">
        <v>37</v>
      </c>
      <c r="S175" s="4" t="s">
        <v>76</v>
      </c>
      <c r="T175" s="20" t="str">
        <f t="shared" si="23"/>
        <v>PDF</v>
      </c>
      <c r="U175" s="11" t="s">
        <v>39</v>
      </c>
      <c r="V175" s="3" t="s">
        <v>36</v>
      </c>
      <c r="W175" s="3" t="s">
        <v>37</v>
      </c>
      <c r="Y175" s="12" t="str">
        <f t="shared" ref="Y175:Y195" si="26">IF(R175="Include","No",IF(V175="Include","No",""))</f>
        <v/>
      </c>
      <c r="Z175" s="35" t="str">
        <f t="shared" si="24"/>
        <v>Exclude</v>
      </c>
      <c r="AA175" s="33" t="str">
        <f t="shared" si="25"/>
        <v>3. Wrong intervention</v>
      </c>
    </row>
    <row r="176" spans="1:27" x14ac:dyDescent="0.25">
      <c r="A176" s="27" t="s">
        <v>629</v>
      </c>
      <c r="B176" s="28" t="s">
        <v>630</v>
      </c>
      <c r="C176" s="28">
        <v>2013</v>
      </c>
      <c r="D176" s="28" t="s">
        <v>631</v>
      </c>
      <c r="E176" s="28">
        <v>20</v>
      </c>
      <c r="F176" s="28">
        <v>3</v>
      </c>
      <c r="G176" s="28" t="s">
        <v>632</v>
      </c>
      <c r="H176" s="28">
        <v>3726</v>
      </c>
      <c r="I176" s="28" t="s">
        <v>633</v>
      </c>
      <c r="J176" s="11" t="s">
        <v>34</v>
      </c>
      <c r="K176" s="20" t="str">
        <f t="shared" si="19"/>
        <v>Link</v>
      </c>
      <c r="L176" s="21" t="str">
        <f t="shared" si="20"/>
        <v/>
      </c>
      <c r="M176" s="31" t="str">
        <f t="shared" si="21"/>
        <v>{Buller, 2013 #3726}</v>
      </c>
      <c r="N176" s="4" t="s">
        <v>1</v>
      </c>
      <c r="O176" s="20" t="str">
        <f t="shared" si="22"/>
        <v>PDF</v>
      </c>
      <c r="P176" s="11" t="s">
        <v>2</v>
      </c>
      <c r="Q176" s="3" t="s">
        <v>36</v>
      </c>
      <c r="R176" s="276" t="s">
        <v>41</v>
      </c>
      <c r="S176" s="4" t="s">
        <v>634</v>
      </c>
      <c r="T176" s="20" t="str">
        <f t="shared" si="23"/>
        <v>PDF</v>
      </c>
      <c r="U176" s="11" t="s">
        <v>39</v>
      </c>
      <c r="V176" s="3" t="s">
        <v>36</v>
      </c>
      <c r="W176" s="3" t="s">
        <v>41</v>
      </c>
      <c r="Y176" s="12" t="str">
        <f t="shared" si="26"/>
        <v/>
      </c>
      <c r="Z176" s="35" t="str">
        <f t="shared" si="24"/>
        <v>Exclude</v>
      </c>
      <c r="AA176" s="33" t="str">
        <f t="shared" si="25"/>
        <v>0. Duplicate</v>
      </c>
    </row>
    <row r="177" spans="1:27" x14ac:dyDescent="0.25">
      <c r="A177" s="27" t="s">
        <v>629</v>
      </c>
      <c r="B177" s="28" t="s">
        <v>630</v>
      </c>
      <c r="C177" s="28">
        <v>2013</v>
      </c>
      <c r="D177" s="28" t="s">
        <v>631</v>
      </c>
      <c r="E177" s="28">
        <v>20</v>
      </c>
      <c r="F177" s="28">
        <v>3</v>
      </c>
      <c r="G177" s="28" t="s">
        <v>632</v>
      </c>
      <c r="H177" s="28">
        <v>3727</v>
      </c>
      <c r="I177" s="28" t="s">
        <v>633</v>
      </c>
      <c r="J177" s="11" t="s">
        <v>34</v>
      </c>
      <c r="K177" s="20" t="str">
        <f t="shared" si="19"/>
        <v>Link</v>
      </c>
      <c r="L177" s="21" t="str">
        <f t="shared" si="20"/>
        <v/>
      </c>
      <c r="M177" s="31" t="str">
        <f t="shared" si="21"/>
        <v>{Buller, 2013 #3727}</v>
      </c>
      <c r="N177" s="4" t="s">
        <v>1</v>
      </c>
      <c r="O177" s="20" t="str">
        <f t="shared" si="22"/>
        <v>PDF</v>
      </c>
      <c r="P177" s="11" t="s">
        <v>2</v>
      </c>
      <c r="Q177" s="3" t="s">
        <v>36</v>
      </c>
      <c r="R177" s="276" t="s">
        <v>41</v>
      </c>
      <c r="S177" s="4" t="s">
        <v>634</v>
      </c>
      <c r="T177" s="20" t="str">
        <f t="shared" si="23"/>
        <v>PDF</v>
      </c>
      <c r="U177" s="11" t="s">
        <v>39</v>
      </c>
      <c r="V177" s="3" t="s">
        <v>36</v>
      </c>
      <c r="W177" s="3" t="s">
        <v>41</v>
      </c>
      <c r="Y177" s="12" t="str">
        <f t="shared" si="26"/>
        <v/>
      </c>
      <c r="Z177" s="35" t="str">
        <f t="shared" si="24"/>
        <v>Exclude</v>
      </c>
      <c r="AA177" s="33" t="str">
        <f t="shared" si="25"/>
        <v>0. Duplicate</v>
      </c>
    </row>
    <row r="178" spans="1:27" x14ac:dyDescent="0.25">
      <c r="A178" s="27" t="s">
        <v>635</v>
      </c>
      <c r="B178" s="28" t="s">
        <v>636</v>
      </c>
      <c r="C178" s="28">
        <v>2013</v>
      </c>
      <c r="D178" s="28" t="s">
        <v>102</v>
      </c>
      <c r="E178" s="28">
        <v>15</v>
      </c>
      <c r="F178" s="28">
        <v>3</v>
      </c>
      <c r="G178" s="80">
        <v>45992</v>
      </c>
      <c r="H178" s="28">
        <v>3741</v>
      </c>
      <c r="I178" s="28" t="s">
        <v>637</v>
      </c>
      <c r="J178" s="11" t="s">
        <v>34</v>
      </c>
      <c r="K178" s="20" t="str">
        <f t="shared" si="19"/>
        <v>Link</v>
      </c>
      <c r="L178" s="21" t="str">
        <f t="shared" si="20"/>
        <v/>
      </c>
      <c r="M178" s="31" t="str">
        <f t="shared" si="21"/>
        <v>{Burford, 2013 #3741}</v>
      </c>
      <c r="N178" s="4" t="s">
        <v>1</v>
      </c>
      <c r="O178" s="20" t="str">
        <f t="shared" si="22"/>
        <v>PDF</v>
      </c>
      <c r="P178" s="11" t="s">
        <v>2</v>
      </c>
      <c r="Q178" s="3" t="s">
        <v>36</v>
      </c>
      <c r="R178" s="276" t="s">
        <v>37</v>
      </c>
      <c r="S178" s="4" t="s">
        <v>76</v>
      </c>
      <c r="T178" s="20" t="str">
        <f t="shared" si="23"/>
        <v>PDF</v>
      </c>
      <c r="U178" s="11" t="s">
        <v>39</v>
      </c>
      <c r="V178" s="3" t="s">
        <v>36</v>
      </c>
      <c r="W178" s="3" t="s">
        <v>70</v>
      </c>
      <c r="Y178" s="12" t="str">
        <f t="shared" si="26"/>
        <v/>
      </c>
      <c r="Z178" s="35" t="str">
        <f t="shared" si="24"/>
        <v>Exclude</v>
      </c>
      <c r="AA178" s="33" t="str">
        <f t="shared" si="25"/>
        <v>3. Wrong intervention</v>
      </c>
    </row>
    <row r="179" spans="1:27" x14ac:dyDescent="0.25">
      <c r="A179" s="27" t="s">
        <v>638</v>
      </c>
      <c r="B179" s="28" t="s">
        <v>639</v>
      </c>
      <c r="C179" s="28">
        <v>2010</v>
      </c>
      <c r="D179" s="28" t="s">
        <v>640</v>
      </c>
      <c r="E179" s="28">
        <v>35</v>
      </c>
      <c r="F179" s="28">
        <v>6</v>
      </c>
      <c r="G179" s="28" t="s">
        <v>641</v>
      </c>
      <c r="H179" s="28">
        <v>4110</v>
      </c>
      <c r="I179" s="28" t="s">
        <v>642</v>
      </c>
      <c r="J179" s="11" t="s">
        <v>34</v>
      </c>
      <c r="K179" s="20" t="str">
        <f t="shared" si="19"/>
        <v>Link</v>
      </c>
      <c r="L179" s="21" t="str">
        <f t="shared" si="20"/>
        <v/>
      </c>
      <c r="M179" s="31" t="str">
        <f t="shared" si="21"/>
        <v>{Burton, 2010 #4110}</v>
      </c>
      <c r="N179" s="4" t="s">
        <v>1</v>
      </c>
      <c r="O179" s="20" t="str">
        <f t="shared" si="22"/>
        <v>PDF</v>
      </c>
      <c r="P179" s="11" t="s">
        <v>2</v>
      </c>
      <c r="Q179" s="3" t="s">
        <v>36</v>
      </c>
      <c r="R179" s="276" t="s">
        <v>40</v>
      </c>
      <c r="S179" s="4" t="s">
        <v>110</v>
      </c>
      <c r="T179" s="20" t="str">
        <f t="shared" si="23"/>
        <v>PDF</v>
      </c>
      <c r="U179" s="11" t="s">
        <v>39</v>
      </c>
      <c r="V179" s="3" t="s">
        <v>36</v>
      </c>
      <c r="W179" s="3" t="s">
        <v>40</v>
      </c>
      <c r="Y179" s="12" t="str">
        <f t="shared" si="26"/>
        <v/>
      </c>
      <c r="Z179" s="35" t="str">
        <f t="shared" si="24"/>
        <v>Exclude</v>
      </c>
      <c r="AA179" s="33" t="str">
        <f t="shared" si="25"/>
        <v>5. Wrong study design</v>
      </c>
    </row>
    <row r="180" spans="1:27" x14ac:dyDescent="0.25">
      <c r="A180" s="27" t="s">
        <v>638</v>
      </c>
      <c r="B180" s="28" t="s">
        <v>639</v>
      </c>
      <c r="C180" s="28">
        <v>2010</v>
      </c>
      <c r="D180" s="28" t="s">
        <v>640</v>
      </c>
      <c r="E180" s="28">
        <v>35</v>
      </c>
      <c r="F180" s="28">
        <v>6</v>
      </c>
      <c r="G180" s="28" t="s">
        <v>641</v>
      </c>
      <c r="H180" s="28">
        <v>4111</v>
      </c>
      <c r="I180" s="28" t="s">
        <v>642</v>
      </c>
      <c r="J180" s="11" t="s">
        <v>34</v>
      </c>
      <c r="K180" s="20" t="str">
        <f t="shared" si="19"/>
        <v>Link</v>
      </c>
      <c r="L180" s="21" t="str">
        <f t="shared" si="20"/>
        <v/>
      </c>
      <c r="M180" s="31" t="str">
        <f t="shared" si="21"/>
        <v>{Burton, 2010 #4111}</v>
      </c>
      <c r="N180" s="4" t="s">
        <v>1</v>
      </c>
      <c r="O180" s="20" t="str">
        <f t="shared" si="22"/>
        <v>PDF</v>
      </c>
      <c r="P180" s="11" t="s">
        <v>2</v>
      </c>
      <c r="Q180" s="3" t="s">
        <v>36</v>
      </c>
      <c r="R180" s="276" t="s">
        <v>41</v>
      </c>
      <c r="S180" s="4" t="s">
        <v>643</v>
      </c>
      <c r="T180" s="20" t="str">
        <f t="shared" si="23"/>
        <v>PDF</v>
      </c>
      <c r="U180" s="11" t="s">
        <v>39</v>
      </c>
      <c r="V180" s="3" t="s">
        <v>36</v>
      </c>
      <c r="W180" s="3" t="s">
        <v>41</v>
      </c>
      <c r="Y180" s="12" t="str">
        <f t="shared" si="26"/>
        <v/>
      </c>
      <c r="Z180" s="35" t="str">
        <f t="shared" si="24"/>
        <v>Exclude</v>
      </c>
      <c r="AA180" s="33" t="str">
        <f t="shared" si="25"/>
        <v>0. Duplicate</v>
      </c>
    </row>
    <row r="181" spans="1:27" x14ac:dyDescent="0.25">
      <c r="A181" s="27" t="s">
        <v>644</v>
      </c>
      <c r="B181" s="28" t="s">
        <v>645</v>
      </c>
      <c r="C181" s="28">
        <v>2012</v>
      </c>
      <c r="D181" s="28" t="s">
        <v>431</v>
      </c>
      <c r="E181" s="28">
        <v>27</v>
      </c>
      <c r="F181" s="28">
        <v>2</v>
      </c>
      <c r="G181" s="28" t="s">
        <v>646</v>
      </c>
      <c r="H181" s="28">
        <v>3931</v>
      </c>
      <c r="I181" s="28" t="s">
        <v>647</v>
      </c>
      <c r="J181" s="11" t="s">
        <v>34</v>
      </c>
      <c r="K181" s="20" t="str">
        <f t="shared" si="19"/>
        <v>Link</v>
      </c>
      <c r="L181" s="21" t="str">
        <f t="shared" si="20"/>
        <v/>
      </c>
      <c r="M181" s="31" t="str">
        <f t="shared" si="21"/>
        <v>{Bush, 2012 #3931}</v>
      </c>
      <c r="N181" s="4" t="s">
        <v>1</v>
      </c>
      <c r="O181" s="20" t="str">
        <f t="shared" si="22"/>
        <v>PDF</v>
      </c>
      <c r="P181" s="11" t="s">
        <v>2</v>
      </c>
      <c r="Q181" s="3" t="s">
        <v>36</v>
      </c>
      <c r="R181" s="276" t="s">
        <v>37</v>
      </c>
      <c r="S181" s="4" t="s">
        <v>76</v>
      </c>
      <c r="T181" s="20" t="str">
        <f t="shared" si="23"/>
        <v>PDF</v>
      </c>
      <c r="U181" s="11" t="s">
        <v>39</v>
      </c>
      <c r="V181" s="3" t="s">
        <v>36</v>
      </c>
      <c r="W181" s="3" t="s">
        <v>37</v>
      </c>
      <c r="Y181" s="12" t="str">
        <f t="shared" si="26"/>
        <v/>
      </c>
      <c r="Z181" s="35" t="str">
        <f t="shared" si="24"/>
        <v>Exclude</v>
      </c>
      <c r="AA181" s="33" t="str">
        <f t="shared" si="25"/>
        <v>3. Wrong intervention</v>
      </c>
    </row>
    <row r="182" spans="1:27" x14ac:dyDescent="0.25">
      <c r="A182" s="27" t="s">
        <v>648</v>
      </c>
      <c r="B182" s="28" t="s">
        <v>649</v>
      </c>
      <c r="C182" s="28">
        <v>2018</v>
      </c>
      <c r="D182" s="28" t="s">
        <v>650</v>
      </c>
      <c r="E182" s="28">
        <v>18</v>
      </c>
      <c r="F182" s="28">
        <v>1</v>
      </c>
      <c r="G182" s="28" t="s">
        <v>651</v>
      </c>
      <c r="H182" s="28">
        <v>3933</v>
      </c>
      <c r="I182" s="28" t="s">
        <v>652</v>
      </c>
      <c r="J182" s="11" t="s">
        <v>34</v>
      </c>
      <c r="K182" s="20" t="str">
        <f t="shared" si="19"/>
        <v>Link</v>
      </c>
      <c r="L182" s="21" t="str">
        <f t="shared" si="20"/>
        <v/>
      </c>
      <c r="M182" s="31" t="str">
        <f t="shared" si="21"/>
        <v>{Bush, 2018 #3933}</v>
      </c>
      <c r="N182" s="4" t="s">
        <v>1</v>
      </c>
      <c r="O182" s="20" t="str">
        <f t="shared" si="22"/>
        <v>PDF</v>
      </c>
      <c r="P182" s="11" t="s">
        <v>2</v>
      </c>
      <c r="Q182" s="3" t="s">
        <v>36</v>
      </c>
      <c r="R182" s="276" t="s">
        <v>37</v>
      </c>
      <c r="S182" s="4" t="s">
        <v>76</v>
      </c>
      <c r="T182" s="20" t="str">
        <f t="shared" si="23"/>
        <v>PDF</v>
      </c>
      <c r="U182" s="11" t="s">
        <v>39</v>
      </c>
      <c r="V182" s="3" t="s">
        <v>36</v>
      </c>
      <c r="W182" s="3" t="s">
        <v>37</v>
      </c>
      <c r="Y182" s="12" t="str">
        <f t="shared" si="26"/>
        <v/>
      </c>
      <c r="Z182" s="35" t="str">
        <f t="shared" si="24"/>
        <v>Exclude</v>
      </c>
      <c r="AA182" s="33" t="str">
        <f t="shared" si="25"/>
        <v>3. Wrong intervention</v>
      </c>
    </row>
    <row r="183" spans="1:27" x14ac:dyDescent="0.25">
      <c r="A183" s="27" t="s">
        <v>653</v>
      </c>
      <c r="B183" s="28" t="s">
        <v>654</v>
      </c>
      <c r="C183" s="28">
        <v>2021</v>
      </c>
      <c r="D183" s="28" t="s">
        <v>655</v>
      </c>
      <c r="E183" s="28">
        <v>131</v>
      </c>
      <c r="G183" s="28" t="s">
        <v>656</v>
      </c>
      <c r="H183" s="28">
        <v>3857</v>
      </c>
      <c r="I183" s="28" t="s">
        <v>657</v>
      </c>
      <c r="J183" s="11" t="s">
        <v>34</v>
      </c>
      <c r="K183" s="20" t="str">
        <f t="shared" si="19"/>
        <v>Link</v>
      </c>
      <c r="L183" s="21" t="str">
        <f t="shared" si="20"/>
        <v/>
      </c>
      <c r="M183" s="31" t="str">
        <f t="shared" si="21"/>
        <v>{Byaruhanga, 2021 #3857}</v>
      </c>
      <c r="N183" s="4" t="s">
        <v>1</v>
      </c>
      <c r="O183" s="20" t="str">
        <f t="shared" si="22"/>
        <v>PDF</v>
      </c>
      <c r="P183" s="11" t="s">
        <v>2</v>
      </c>
      <c r="Q183" s="3" t="s">
        <v>36</v>
      </c>
      <c r="R183" s="276" t="s">
        <v>37</v>
      </c>
      <c r="S183" s="4" t="s">
        <v>76</v>
      </c>
      <c r="T183" s="20" t="str">
        <f t="shared" si="23"/>
        <v>PDF</v>
      </c>
      <c r="U183" s="11" t="s">
        <v>39</v>
      </c>
      <c r="V183" s="3" t="s">
        <v>36</v>
      </c>
      <c r="W183" s="3" t="s">
        <v>37</v>
      </c>
      <c r="Y183" s="12" t="str">
        <f t="shared" si="26"/>
        <v/>
      </c>
      <c r="Z183" s="35" t="str">
        <f t="shared" si="24"/>
        <v>Exclude</v>
      </c>
      <c r="AA183" s="33" t="str">
        <f t="shared" si="25"/>
        <v>3. Wrong intervention</v>
      </c>
    </row>
    <row r="184" spans="1:27" x14ac:dyDescent="0.25">
      <c r="A184" s="27" t="s">
        <v>653</v>
      </c>
      <c r="B184" s="28" t="s">
        <v>654</v>
      </c>
      <c r="C184" s="28">
        <v>2021</v>
      </c>
      <c r="D184" s="28" t="s">
        <v>655</v>
      </c>
      <c r="E184" s="28">
        <v>131</v>
      </c>
      <c r="G184" s="28" t="s">
        <v>656</v>
      </c>
      <c r="H184" s="28">
        <v>3858</v>
      </c>
      <c r="I184" s="28" t="s">
        <v>657</v>
      </c>
      <c r="J184" s="11" t="s">
        <v>34</v>
      </c>
      <c r="K184" s="20" t="str">
        <f t="shared" si="19"/>
        <v>Link</v>
      </c>
      <c r="L184" s="21" t="str">
        <f t="shared" si="20"/>
        <v/>
      </c>
      <c r="M184" s="31" t="str">
        <f t="shared" si="21"/>
        <v>{Byaruhanga, 2021 #3858}</v>
      </c>
      <c r="N184" s="4" t="s">
        <v>1</v>
      </c>
      <c r="O184" s="20" t="str">
        <f t="shared" si="22"/>
        <v>PDF</v>
      </c>
      <c r="P184" s="11" t="s">
        <v>2</v>
      </c>
      <c r="Q184" s="3" t="s">
        <v>36</v>
      </c>
      <c r="R184" s="276" t="s">
        <v>41</v>
      </c>
      <c r="S184" s="4" t="s">
        <v>658</v>
      </c>
      <c r="T184" s="20" t="str">
        <f t="shared" si="23"/>
        <v>PDF</v>
      </c>
      <c r="U184" s="11" t="s">
        <v>39</v>
      </c>
      <c r="V184" s="3" t="s">
        <v>36</v>
      </c>
      <c r="W184" s="3" t="s">
        <v>41</v>
      </c>
      <c r="Y184" s="12" t="str">
        <f t="shared" si="26"/>
        <v/>
      </c>
      <c r="Z184" s="35" t="str">
        <f t="shared" si="24"/>
        <v>Exclude</v>
      </c>
      <c r="AA184" s="33" t="str">
        <f t="shared" si="25"/>
        <v>0. Duplicate</v>
      </c>
    </row>
    <row r="185" spans="1:27" x14ac:dyDescent="0.25">
      <c r="A185" s="27" t="s">
        <v>659</v>
      </c>
      <c r="B185" s="28" t="s">
        <v>660</v>
      </c>
      <c r="C185" s="28">
        <v>2019</v>
      </c>
      <c r="D185" s="28" t="s">
        <v>661</v>
      </c>
      <c r="E185" s="28">
        <v>69</v>
      </c>
      <c r="F185" s="28">
        <v>1</v>
      </c>
      <c r="G185" s="80">
        <v>45870</v>
      </c>
      <c r="H185" s="28">
        <v>4008</v>
      </c>
      <c r="I185" s="28" t="s">
        <v>662</v>
      </c>
      <c r="J185" s="11" t="s">
        <v>34</v>
      </c>
      <c r="K185" s="20" t="str">
        <f t="shared" si="19"/>
        <v>Link</v>
      </c>
      <c r="L185" s="21" t="str">
        <f t="shared" si="20"/>
        <v/>
      </c>
      <c r="M185" s="31" t="str">
        <f t="shared" si="21"/>
        <v>{Camenga, 2019 #4008}</v>
      </c>
      <c r="N185" s="4" t="s">
        <v>1</v>
      </c>
      <c r="O185" s="20" t="str">
        <f t="shared" si="22"/>
        <v>PDF</v>
      </c>
      <c r="P185" s="11" t="s">
        <v>2</v>
      </c>
      <c r="Q185" s="3" t="s">
        <v>36</v>
      </c>
      <c r="R185" s="276" t="s">
        <v>37</v>
      </c>
      <c r="S185" s="4" t="s">
        <v>76</v>
      </c>
      <c r="T185" s="20" t="str">
        <f t="shared" si="23"/>
        <v>PDF</v>
      </c>
      <c r="U185" s="11" t="s">
        <v>39</v>
      </c>
      <c r="V185" s="3" t="s">
        <v>36</v>
      </c>
      <c r="W185" s="3" t="s">
        <v>37</v>
      </c>
      <c r="Y185" s="12" t="str">
        <f t="shared" si="26"/>
        <v/>
      </c>
      <c r="Z185" s="35" t="str">
        <f t="shared" si="24"/>
        <v>Exclude</v>
      </c>
      <c r="AA185" s="33" t="str">
        <f t="shared" si="25"/>
        <v>3. Wrong intervention</v>
      </c>
    </row>
    <row r="186" spans="1:27" x14ac:dyDescent="0.25">
      <c r="A186" s="27" t="s">
        <v>663</v>
      </c>
      <c r="B186" s="28" t="s">
        <v>664</v>
      </c>
      <c r="C186" s="28">
        <v>2019</v>
      </c>
      <c r="D186" s="28" t="s">
        <v>327</v>
      </c>
      <c r="E186" s="28">
        <v>15</v>
      </c>
      <c r="G186" s="28" t="s">
        <v>665</v>
      </c>
      <c r="H186" s="28">
        <v>4180</v>
      </c>
      <c r="I186" s="28" t="s">
        <v>666</v>
      </c>
      <c r="J186" s="11" t="s">
        <v>34</v>
      </c>
      <c r="K186" s="20" t="str">
        <f t="shared" si="19"/>
        <v>Link</v>
      </c>
      <c r="L186" s="21" t="str">
        <f t="shared" si="20"/>
        <v/>
      </c>
      <c r="M186" s="31" t="str">
        <f t="shared" si="21"/>
        <v>{Caponnetto, 2019 #4180}</v>
      </c>
      <c r="N186" s="4" t="s">
        <v>1</v>
      </c>
      <c r="O186" s="20" t="str">
        <f t="shared" si="22"/>
        <v>PDF</v>
      </c>
      <c r="P186" s="11" t="s">
        <v>2</v>
      </c>
      <c r="Q186" s="3" t="s">
        <v>36</v>
      </c>
      <c r="R186" s="276" t="s">
        <v>37</v>
      </c>
      <c r="S186" s="4" t="s">
        <v>667</v>
      </c>
      <c r="T186" s="20" t="str">
        <f t="shared" si="23"/>
        <v>PDF</v>
      </c>
      <c r="U186" s="11" t="s">
        <v>39</v>
      </c>
      <c r="V186" s="3" t="s">
        <v>36</v>
      </c>
      <c r="W186" s="3" t="s">
        <v>37</v>
      </c>
      <c r="Y186" s="12" t="str">
        <f t="shared" si="26"/>
        <v/>
      </c>
      <c r="Z186" s="35" t="str">
        <f t="shared" si="24"/>
        <v>Exclude</v>
      </c>
      <c r="AA186" s="33" t="str">
        <f t="shared" si="25"/>
        <v>3. Wrong intervention</v>
      </c>
    </row>
    <row r="187" spans="1:27" x14ac:dyDescent="0.25">
      <c r="A187" s="27" t="s">
        <v>668</v>
      </c>
      <c r="B187" s="28" t="s">
        <v>669</v>
      </c>
      <c r="C187" s="28">
        <v>2020</v>
      </c>
      <c r="D187" s="28" t="s">
        <v>670</v>
      </c>
      <c r="E187" s="28">
        <v>38</v>
      </c>
      <c r="F187" s="28">
        <v>4</v>
      </c>
      <c r="G187" s="28" t="s">
        <v>671</v>
      </c>
      <c r="H187" s="28">
        <v>3938</v>
      </c>
      <c r="I187" s="28" t="s">
        <v>672</v>
      </c>
      <c r="J187" s="11" t="s">
        <v>34</v>
      </c>
      <c r="K187" s="20" t="str">
        <f t="shared" si="19"/>
        <v>Link</v>
      </c>
      <c r="L187" s="21" t="str">
        <f t="shared" si="20"/>
        <v/>
      </c>
      <c r="M187" s="31" t="str">
        <f t="shared" si="21"/>
        <v>{Caponnetto, 2020 #3938}</v>
      </c>
      <c r="N187" s="4" t="s">
        <v>1</v>
      </c>
      <c r="O187" s="20" t="str">
        <f t="shared" si="22"/>
        <v>PDF</v>
      </c>
      <c r="P187" s="11" t="s">
        <v>2</v>
      </c>
      <c r="Q187" s="3" t="s">
        <v>36</v>
      </c>
      <c r="R187" s="276" t="s">
        <v>37</v>
      </c>
      <c r="S187" s="4" t="s">
        <v>76</v>
      </c>
      <c r="T187" s="20" t="str">
        <f t="shared" si="23"/>
        <v>PDF</v>
      </c>
      <c r="U187" s="11" t="s">
        <v>39</v>
      </c>
      <c r="V187" s="3" t="s">
        <v>36</v>
      </c>
      <c r="W187" s="3" t="s">
        <v>37</v>
      </c>
      <c r="Y187" s="12" t="str">
        <f t="shared" si="26"/>
        <v/>
      </c>
      <c r="Z187" s="35" t="str">
        <f t="shared" si="24"/>
        <v>Exclude</v>
      </c>
      <c r="AA187" s="33" t="str">
        <f t="shared" si="25"/>
        <v>3. Wrong intervention</v>
      </c>
    </row>
    <row r="188" spans="1:27" x14ac:dyDescent="0.25">
      <c r="A188" s="27" t="s">
        <v>668</v>
      </c>
      <c r="B188" s="28" t="s">
        <v>669</v>
      </c>
      <c r="C188" s="28">
        <v>2020</v>
      </c>
      <c r="D188" s="28" t="s">
        <v>670</v>
      </c>
      <c r="E188" s="28">
        <v>38</v>
      </c>
      <c r="F188" s="28">
        <v>4</v>
      </c>
      <c r="G188" s="28" t="s">
        <v>671</v>
      </c>
      <c r="H188" s="28">
        <v>3939</v>
      </c>
      <c r="I188" s="28" t="s">
        <v>672</v>
      </c>
      <c r="J188" s="11" t="s">
        <v>34</v>
      </c>
      <c r="K188" s="20" t="str">
        <f t="shared" si="19"/>
        <v>Link</v>
      </c>
      <c r="L188" s="21" t="str">
        <f t="shared" si="20"/>
        <v/>
      </c>
      <c r="M188" s="31" t="str">
        <f t="shared" si="21"/>
        <v>{Caponnetto, 2020 #3939}</v>
      </c>
      <c r="N188" s="4" t="s">
        <v>1</v>
      </c>
      <c r="O188" s="20" t="str">
        <f t="shared" si="22"/>
        <v>PDF</v>
      </c>
      <c r="P188" s="11" t="s">
        <v>2</v>
      </c>
      <c r="Q188" s="3" t="s">
        <v>36</v>
      </c>
      <c r="R188" s="276" t="s">
        <v>41</v>
      </c>
      <c r="S188" s="4" t="s">
        <v>673</v>
      </c>
      <c r="T188" s="20" t="str">
        <f t="shared" si="23"/>
        <v>PDF</v>
      </c>
      <c r="U188" s="11" t="s">
        <v>39</v>
      </c>
      <c r="V188" s="3" t="s">
        <v>36</v>
      </c>
      <c r="W188" s="3" t="s">
        <v>41</v>
      </c>
      <c r="Y188" s="12" t="str">
        <f t="shared" si="26"/>
        <v/>
      </c>
      <c r="Z188" s="35" t="str">
        <f t="shared" si="24"/>
        <v>Exclude</v>
      </c>
      <c r="AA188" s="33" t="str">
        <f t="shared" si="25"/>
        <v>0. Duplicate</v>
      </c>
    </row>
    <row r="189" spans="1:27" x14ac:dyDescent="0.25">
      <c r="A189" s="27" t="s">
        <v>674</v>
      </c>
      <c r="B189" s="28" t="s">
        <v>675</v>
      </c>
      <c r="C189" s="28">
        <v>2023</v>
      </c>
      <c r="D189" s="28" t="s">
        <v>676</v>
      </c>
      <c r="E189" s="28">
        <v>66</v>
      </c>
      <c r="G189" s="28" t="s">
        <v>677</v>
      </c>
      <c r="H189" s="28">
        <v>3995</v>
      </c>
      <c r="I189" s="28" t="s">
        <v>678</v>
      </c>
      <c r="J189" s="11" t="s">
        <v>34</v>
      </c>
      <c r="K189" s="20" t="str">
        <f t="shared" si="19"/>
        <v>Link</v>
      </c>
      <c r="L189" s="21" t="str">
        <f t="shared" si="20"/>
        <v/>
      </c>
      <c r="M189" s="31" t="str">
        <f t="shared" si="21"/>
        <v>{Caponnetto, 2023 #3995}</v>
      </c>
      <c r="N189" s="4" t="s">
        <v>1</v>
      </c>
      <c r="O189" s="20" t="str">
        <f t="shared" si="22"/>
        <v>PDF</v>
      </c>
      <c r="P189" s="11" t="s">
        <v>2</v>
      </c>
      <c r="Q189" s="3" t="s">
        <v>36</v>
      </c>
      <c r="R189" s="276" t="s">
        <v>37</v>
      </c>
      <c r="S189" s="4" t="s">
        <v>667</v>
      </c>
      <c r="T189" s="20" t="str">
        <f t="shared" si="23"/>
        <v>PDF</v>
      </c>
      <c r="U189" s="11" t="s">
        <v>39</v>
      </c>
      <c r="V189" s="3" t="s">
        <v>36</v>
      </c>
      <c r="W189" s="3" t="s">
        <v>37</v>
      </c>
      <c r="Y189" s="12" t="str">
        <f t="shared" si="26"/>
        <v/>
      </c>
      <c r="Z189" s="35" t="str">
        <f t="shared" si="24"/>
        <v>Exclude</v>
      </c>
      <c r="AA189" s="33" t="str">
        <f t="shared" si="25"/>
        <v>3. Wrong intervention</v>
      </c>
    </row>
    <row r="190" spans="1:27" x14ac:dyDescent="0.25">
      <c r="A190" s="27" t="s">
        <v>679</v>
      </c>
      <c r="B190" s="28" t="s">
        <v>680</v>
      </c>
      <c r="C190" s="28">
        <v>2023</v>
      </c>
      <c r="D190" s="28" t="s">
        <v>681</v>
      </c>
      <c r="E190" s="28">
        <v>9</v>
      </c>
      <c r="G190" s="28" t="s">
        <v>682</v>
      </c>
      <c r="H190" s="28">
        <v>3998</v>
      </c>
      <c r="I190" s="28" t="s">
        <v>683</v>
      </c>
      <c r="J190" s="11" t="s">
        <v>34</v>
      </c>
      <c r="K190" s="20" t="str">
        <f t="shared" si="19"/>
        <v>Link</v>
      </c>
      <c r="L190" s="21" t="str">
        <f t="shared" si="20"/>
        <v/>
      </c>
      <c r="M190" s="31" t="str">
        <f t="shared" si="21"/>
        <v>{Caponnetto, 2023 #3998}</v>
      </c>
      <c r="N190" s="4" t="s">
        <v>1</v>
      </c>
      <c r="O190" s="20" t="str">
        <f t="shared" si="22"/>
        <v>PDF</v>
      </c>
      <c r="P190" s="11" t="s">
        <v>2</v>
      </c>
      <c r="Q190" s="3" t="s">
        <v>36</v>
      </c>
      <c r="R190" s="276" t="s">
        <v>37</v>
      </c>
      <c r="S190" s="4" t="s">
        <v>76</v>
      </c>
      <c r="T190" s="20" t="str">
        <f t="shared" si="23"/>
        <v>PDF</v>
      </c>
      <c r="U190" s="11" t="s">
        <v>39</v>
      </c>
      <c r="V190" s="3" t="s">
        <v>36</v>
      </c>
      <c r="W190" s="3" t="s">
        <v>37</v>
      </c>
      <c r="Y190" s="12" t="str">
        <f t="shared" si="26"/>
        <v/>
      </c>
      <c r="Z190" s="35" t="str">
        <f t="shared" si="24"/>
        <v>Exclude</v>
      </c>
      <c r="AA190" s="33" t="str">
        <f t="shared" si="25"/>
        <v>3. Wrong intervention</v>
      </c>
    </row>
    <row r="191" spans="1:27" x14ac:dyDescent="0.25">
      <c r="A191" s="27" t="s">
        <v>684</v>
      </c>
      <c r="B191" s="28" t="s">
        <v>685</v>
      </c>
      <c r="C191" s="28">
        <v>2023</v>
      </c>
      <c r="D191" s="28" t="s">
        <v>686</v>
      </c>
      <c r="E191" s="28">
        <v>21</v>
      </c>
      <c r="F191" s="28">
        <v>1</v>
      </c>
      <c r="G191" s="28" t="s">
        <v>687</v>
      </c>
      <c r="H191" s="28">
        <v>4000</v>
      </c>
      <c r="I191" s="28" t="s">
        <v>688</v>
      </c>
      <c r="J191" s="11" t="s">
        <v>34</v>
      </c>
      <c r="K191" s="20" t="str">
        <f t="shared" si="19"/>
        <v>Link</v>
      </c>
      <c r="L191" s="21" t="str">
        <f t="shared" si="20"/>
        <v/>
      </c>
      <c r="M191" s="31" t="str">
        <f t="shared" si="21"/>
        <v>{Caponnetto, 2023 #4000}</v>
      </c>
      <c r="N191" s="4" t="s">
        <v>1</v>
      </c>
      <c r="O191" s="20" t="str">
        <f t="shared" si="22"/>
        <v>PDF</v>
      </c>
      <c r="P191" s="11" t="s">
        <v>2</v>
      </c>
      <c r="Q191" s="3" t="s">
        <v>36</v>
      </c>
      <c r="R191" s="276" t="s">
        <v>37</v>
      </c>
      <c r="S191" s="4" t="s">
        <v>667</v>
      </c>
      <c r="T191" s="20" t="str">
        <f t="shared" si="23"/>
        <v>PDF</v>
      </c>
      <c r="U191" s="11" t="s">
        <v>39</v>
      </c>
      <c r="V191" s="3" t="s">
        <v>36</v>
      </c>
      <c r="W191" s="3" t="s">
        <v>37</v>
      </c>
      <c r="Y191" s="12" t="str">
        <f t="shared" si="26"/>
        <v/>
      </c>
      <c r="Z191" s="35" t="str">
        <f t="shared" si="24"/>
        <v>Exclude</v>
      </c>
      <c r="AA191" s="33" t="str">
        <f t="shared" si="25"/>
        <v>3. Wrong intervention</v>
      </c>
    </row>
    <row r="192" spans="1:27" x14ac:dyDescent="0.25">
      <c r="A192" s="27" t="s">
        <v>689</v>
      </c>
      <c r="B192" s="28" t="s">
        <v>690</v>
      </c>
      <c r="C192" s="28">
        <v>2012</v>
      </c>
      <c r="D192" s="28" t="s">
        <v>650</v>
      </c>
      <c r="E192" s="28">
        <v>12</v>
      </c>
      <c r="F192" s="28">
        <v>1</v>
      </c>
      <c r="G192" s="28" t="s">
        <v>691</v>
      </c>
      <c r="H192" s="28">
        <v>3975</v>
      </c>
      <c r="I192" s="28" t="s">
        <v>692</v>
      </c>
      <c r="J192" s="11" t="s">
        <v>34</v>
      </c>
      <c r="K192" s="20" t="str">
        <f t="shared" si="19"/>
        <v>Link</v>
      </c>
      <c r="L192" s="21" t="str">
        <f t="shared" si="20"/>
        <v/>
      </c>
      <c r="M192" s="31" t="str">
        <f t="shared" si="21"/>
        <v>{Carlini, 2012 #3975}</v>
      </c>
      <c r="N192" s="4" t="s">
        <v>1</v>
      </c>
      <c r="O192" s="20" t="str">
        <f t="shared" si="22"/>
        <v>PDF</v>
      </c>
      <c r="P192" s="11" t="s">
        <v>2</v>
      </c>
      <c r="Q192" s="3" t="s">
        <v>36</v>
      </c>
      <c r="R192" s="276" t="s">
        <v>37</v>
      </c>
      <c r="S192" s="4" t="s">
        <v>76</v>
      </c>
      <c r="T192" s="20" t="str">
        <f t="shared" si="23"/>
        <v>PDF</v>
      </c>
      <c r="U192" s="11" t="s">
        <v>39</v>
      </c>
      <c r="V192" s="3" t="s">
        <v>36</v>
      </c>
      <c r="W192" s="3" t="s">
        <v>37</v>
      </c>
      <c r="Y192" s="12" t="str">
        <f t="shared" si="26"/>
        <v/>
      </c>
      <c r="Z192" s="35" t="str">
        <f t="shared" si="24"/>
        <v>Exclude</v>
      </c>
      <c r="AA192" s="33" t="str">
        <f t="shared" si="25"/>
        <v>3. Wrong intervention</v>
      </c>
    </row>
    <row r="193" spans="1:27" x14ac:dyDescent="0.25">
      <c r="A193" s="27" t="s">
        <v>693</v>
      </c>
      <c r="B193" s="28" t="s">
        <v>694</v>
      </c>
      <c r="C193" s="28">
        <v>2011</v>
      </c>
      <c r="D193" s="28" t="s">
        <v>695</v>
      </c>
      <c r="E193" s="28">
        <v>37</v>
      </c>
      <c r="F193" s="28">
        <v>1</v>
      </c>
      <c r="G193" s="28" t="s">
        <v>696</v>
      </c>
      <c r="H193" s="28">
        <v>4112</v>
      </c>
      <c r="I193" s="28" t="s">
        <v>697</v>
      </c>
      <c r="J193" s="11" t="s">
        <v>34</v>
      </c>
      <c r="K193" s="20" t="str">
        <f t="shared" si="19"/>
        <v>Link</v>
      </c>
      <c r="L193" s="21" t="str">
        <f t="shared" si="20"/>
        <v/>
      </c>
      <c r="M193" s="31" t="str">
        <f t="shared" si="21"/>
        <v>{Carlson, 2011 #4112}</v>
      </c>
      <c r="N193" s="4" t="s">
        <v>1</v>
      </c>
      <c r="O193" s="20" t="str">
        <f t="shared" si="22"/>
        <v>PDF</v>
      </c>
      <c r="P193" s="11" t="s">
        <v>2</v>
      </c>
      <c r="Q193" s="3" t="s">
        <v>36</v>
      </c>
      <c r="R193" s="276" t="s">
        <v>37</v>
      </c>
      <c r="S193" s="4" t="s">
        <v>76</v>
      </c>
      <c r="T193" s="20" t="str">
        <f t="shared" si="23"/>
        <v>PDF</v>
      </c>
      <c r="U193" s="11" t="s">
        <v>39</v>
      </c>
      <c r="V193" s="3" t="s">
        <v>36</v>
      </c>
      <c r="W193" s="3" t="s">
        <v>37</v>
      </c>
      <c r="Y193" s="12" t="str">
        <f t="shared" si="26"/>
        <v/>
      </c>
      <c r="Z193" s="35" t="str">
        <f t="shared" si="24"/>
        <v>Exclude</v>
      </c>
      <c r="AA193" s="33" t="str">
        <f t="shared" si="25"/>
        <v>3. Wrong intervention</v>
      </c>
    </row>
    <row r="194" spans="1:27" x14ac:dyDescent="0.25">
      <c r="A194" s="27" t="s">
        <v>698</v>
      </c>
      <c r="B194" s="28" t="s">
        <v>699</v>
      </c>
      <c r="C194" s="28">
        <v>2012</v>
      </c>
      <c r="D194" s="28" t="s">
        <v>496</v>
      </c>
      <c r="E194" s="28">
        <v>122</v>
      </c>
      <c r="F194" s="28">
        <v>3</v>
      </c>
      <c r="G194" s="28" t="s">
        <v>700</v>
      </c>
      <c r="H194" s="28">
        <v>3847</v>
      </c>
      <c r="I194" s="28" t="s">
        <v>701</v>
      </c>
      <c r="J194" s="11" t="s">
        <v>34</v>
      </c>
      <c r="K194" s="20" t="str">
        <f t="shared" ref="K194:K257" si="27">IF(LEFT(I194,2)="10",HYPERLINK(_xlfn.CONCAT("https://doi.org/",I194),"Link"),IF(I194="","",HYPERLINK(I194,"Link")))</f>
        <v>Link</v>
      </c>
      <c r="L194" s="21" t="str">
        <f t="shared" ref="L194:L257" si="28">IF(A194&lt;&gt;"",IF(J194="No",_xlfn.CONCAT(IF(ISERROR(FIND(",",A194))=FALSE,LEFT(A194,FIND(",",A194)-1),A194),"-",C194,"-",H194),""),"")</f>
        <v/>
      </c>
      <c r="M194" s="31" t="str">
        <f t="shared" ref="M194:M257" si="29">IF(A194&lt;&gt;"",_xlfn.CONCAT("{",IF(ISERROR(FIND(",",A194))=FALSE,LEFT(A194,FIND(",",A194)-1),A194),", ",C194," #",H194,"}"),"")</f>
        <v>{Carmody, 2012 #3847}</v>
      </c>
      <c r="N194" s="4" t="s">
        <v>1</v>
      </c>
      <c r="O194" s="20" t="str">
        <f t="shared" ref="O194:O257" si="30">IF(J194="Yes",IF(P194&lt;&gt;"",HYPERLINK(_xlfn.CONCAT(VLOOKUP(P194,AF:AG,2,FALSE),"\",IF(ISERROR(FIND(",",A194))=FALSE,LEFT(A194,FIND(",",A194)-1),A194),"-",C194,"-",H194,".pdf"),"PDF"),""),"")</f>
        <v>PDF</v>
      </c>
      <c r="P194" s="11" t="s">
        <v>2</v>
      </c>
      <c r="Q194" s="3" t="s">
        <v>36</v>
      </c>
      <c r="R194" s="276" t="s">
        <v>37</v>
      </c>
      <c r="S194" s="4" t="s">
        <v>76</v>
      </c>
      <c r="T194" s="20" t="str">
        <f t="shared" ref="T194:T257" si="31">IF(J194="Yes",IF(U194&lt;&gt;"",HYPERLINK(_xlfn.CONCAT(VLOOKUP(U194,AF:AG,2,FALSE),"\",IF(ISERROR(FIND(",",A194))=FALSE,LEFT(A194,FIND(",",A194)-1),A194),"-",C194,"-",H194,".pdf"),"PDF"),""),"")</f>
        <v>PDF</v>
      </c>
      <c r="U194" s="11" t="s">
        <v>39</v>
      </c>
      <c r="V194" s="3" t="s">
        <v>36</v>
      </c>
      <c r="W194" s="3" t="s">
        <v>37</v>
      </c>
      <c r="Y194" s="12" t="str">
        <f t="shared" si="26"/>
        <v/>
      </c>
      <c r="Z194" s="35" t="str">
        <f t="shared" ref="Z194:Z257" si="32">IF(J194="Yes",IF(Q194="","",IF(Q194="Include",IF(V194="",IF(Y194="No","Check for supplement","Include"),IF(V194="Exclude","Consensus required",IF(V194="Include",IF(Y194="No","Check for supplement","Include"),"Check required"))),IF(Q194="Exclude",IF(V194="","Check required",IF(V194="Exclude","Exclude",IF(V194="Include","Consensus required","Check required"))),"Check required"))),IF(L194="","","Find PDF"))</f>
        <v>Exclude</v>
      </c>
      <c r="AA194" s="33" t="str">
        <f t="shared" ref="AA194:AA257" si="33">IF(Z194="Exclude",R194,"")</f>
        <v>3. Wrong intervention</v>
      </c>
    </row>
    <row r="195" spans="1:27" x14ac:dyDescent="0.25">
      <c r="A195" s="27" t="s">
        <v>702</v>
      </c>
      <c r="B195" s="28" t="s">
        <v>703</v>
      </c>
      <c r="C195" s="28">
        <v>2011</v>
      </c>
      <c r="D195" s="28" t="s">
        <v>704</v>
      </c>
      <c r="E195" s="28">
        <v>171</v>
      </c>
      <c r="F195" s="28">
        <v>21</v>
      </c>
      <c r="G195" s="28" t="s">
        <v>705</v>
      </c>
      <c r="H195" s="28">
        <v>4027</v>
      </c>
      <c r="I195" s="28" t="s">
        <v>706</v>
      </c>
      <c r="J195" s="11" t="s">
        <v>34</v>
      </c>
      <c r="K195" s="20" t="str">
        <f t="shared" si="27"/>
        <v>Link</v>
      </c>
      <c r="L195" s="21" t="str">
        <f t="shared" si="28"/>
        <v/>
      </c>
      <c r="M195" s="31" t="str">
        <f t="shared" si="29"/>
        <v>{Carpenter, 2011 #4027}</v>
      </c>
      <c r="N195" s="4" t="s">
        <v>1</v>
      </c>
      <c r="O195" s="20" t="str">
        <f t="shared" si="30"/>
        <v>PDF</v>
      </c>
      <c r="P195" s="11" t="s">
        <v>2</v>
      </c>
      <c r="Q195" s="3" t="s">
        <v>36</v>
      </c>
      <c r="R195" s="276" t="s">
        <v>37</v>
      </c>
      <c r="S195" s="4" t="s">
        <v>76</v>
      </c>
      <c r="T195" s="20" t="str">
        <f t="shared" si="31"/>
        <v>PDF</v>
      </c>
      <c r="U195" s="11" t="s">
        <v>39</v>
      </c>
      <c r="V195" s="3" t="s">
        <v>36</v>
      </c>
      <c r="W195" s="3" t="s">
        <v>37</v>
      </c>
      <c r="Y195" s="12" t="str">
        <f t="shared" si="26"/>
        <v/>
      </c>
      <c r="Z195" s="35" t="str">
        <f t="shared" si="32"/>
        <v>Exclude</v>
      </c>
      <c r="AA195" s="33" t="str">
        <f t="shared" si="33"/>
        <v>3. Wrong intervention</v>
      </c>
    </row>
    <row r="196" spans="1:27" x14ac:dyDescent="0.25">
      <c r="A196" s="27" t="s">
        <v>707</v>
      </c>
      <c r="B196" s="28" t="s">
        <v>708</v>
      </c>
      <c r="C196" s="28">
        <v>2020</v>
      </c>
      <c r="D196" s="28" t="s">
        <v>254</v>
      </c>
      <c r="E196" s="28">
        <v>8</v>
      </c>
      <c r="F196" s="28">
        <v>4</v>
      </c>
      <c r="G196" s="28" t="s">
        <v>709</v>
      </c>
      <c r="H196" s="28">
        <v>3717</v>
      </c>
      <c r="I196" s="28" t="s">
        <v>710</v>
      </c>
      <c r="J196" s="11" t="s">
        <v>34</v>
      </c>
      <c r="K196" s="20" t="str">
        <f t="shared" si="27"/>
        <v>Link</v>
      </c>
      <c r="L196" s="21" t="str">
        <f t="shared" si="28"/>
        <v/>
      </c>
      <c r="M196" s="31" t="str">
        <f t="shared" si="29"/>
        <v>{Carrasco-Hernandez, 2020 #3717}</v>
      </c>
      <c r="N196" s="4" t="s">
        <v>3030</v>
      </c>
      <c r="O196" s="20" t="str">
        <f t="shared" si="30"/>
        <v>PDF</v>
      </c>
      <c r="P196" s="11" t="s">
        <v>2</v>
      </c>
      <c r="Q196" s="3" t="s">
        <v>3016</v>
      </c>
      <c r="S196" s="4" t="s">
        <v>3031</v>
      </c>
      <c r="T196" s="20" t="str">
        <f t="shared" si="31"/>
        <v>PDF</v>
      </c>
      <c r="U196" s="11" t="s">
        <v>39</v>
      </c>
      <c r="V196" s="3" t="s">
        <v>3016</v>
      </c>
      <c r="X196" s="15" t="s">
        <v>3032</v>
      </c>
      <c r="Y196" s="12" t="s">
        <v>34</v>
      </c>
      <c r="Z196" s="35" t="str">
        <f t="shared" si="32"/>
        <v>Include</v>
      </c>
      <c r="AA196" s="33" t="str">
        <f t="shared" si="33"/>
        <v/>
      </c>
    </row>
    <row r="197" spans="1:27" x14ac:dyDescent="0.25">
      <c r="A197" s="27" t="s">
        <v>707</v>
      </c>
      <c r="B197" s="28" t="s">
        <v>708</v>
      </c>
      <c r="C197" s="28">
        <v>2020</v>
      </c>
      <c r="D197" s="28" t="s">
        <v>254</v>
      </c>
      <c r="E197" s="28">
        <v>8</v>
      </c>
      <c r="F197" s="28">
        <v>4</v>
      </c>
      <c r="G197" s="28" t="s">
        <v>709</v>
      </c>
      <c r="H197" s="28">
        <v>4049</v>
      </c>
      <c r="I197" s="28" t="s">
        <v>710</v>
      </c>
      <c r="J197" s="11" t="s">
        <v>34</v>
      </c>
      <c r="K197" s="20" t="str">
        <f t="shared" si="27"/>
        <v>Link</v>
      </c>
      <c r="L197" s="21" t="str">
        <f t="shared" si="28"/>
        <v/>
      </c>
      <c r="M197" s="31" t="str">
        <f t="shared" si="29"/>
        <v>{Carrasco-Hernandez, 2020 #4049}</v>
      </c>
      <c r="N197" s="4" t="s">
        <v>1</v>
      </c>
      <c r="O197" s="20" t="str">
        <f t="shared" si="30"/>
        <v>PDF</v>
      </c>
      <c r="P197" s="11" t="s">
        <v>2</v>
      </c>
      <c r="Q197" s="3" t="s">
        <v>36</v>
      </c>
      <c r="R197" s="276" t="s">
        <v>41</v>
      </c>
      <c r="S197" s="4" t="s">
        <v>711</v>
      </c>
      <c r="T197" s="20" t="str">
        <f t="shared" si="31"/>
        <v>PDF</v>
      </c>
      <c r="U197" s="11" t="s">
        <v>39</v>
      </c>
      <c r="V197" s="3" t="s">
        <v>36</v>
      </c>
      <c r="W197" s="3" t="s">
        <v>41</v>
      </c>
      <c r="Y197" s="12" t="str">
        <f>IF(R197="Include","No",IF(V197="Include","No",""))</f>
        <v/>
      </c>
      <c r="Z197" s="35" t="str">
        <f t="shared" si="32"/>
        <v>Exclude</v>
      </c>
      <c r="AA197" s="33" t="str">
        <f t="shared" si="33"/>
        <v>0. Duplicate</v>
      </c>
    </row>
    <row r="198" spans="1:27" x14ac:dyDescent="0.25">
      <c r="A198" s="27" t="s">
        <v>712</v>
      </c>
      <c r="B198" s="28" t="s">
        <v>708</v>
      </c>
      <c r="C198" s="28">
        <v>2020</v>
      </c>
      <c r="D198" s="28" t="s">
        <v>538</v>
      </c>
      <c r="E198" s="28">
        <v>8</v>
      </c>
      <c r="F198" s="28">
        <v>4</v>
      </c>
      <c r="G198" s="28" t="s">
        <v>713</v>
      </c>
      <c r="H198" s="28">
        <v>4250</v>
      </c>
      <c r="I198" s="28" t="s">
        <v>710</v>
      </c>
      <c r="J198" s="11" t="s">
        <v>34</v>
      </c>
      <c r="K198" s="20" t="str">
        <f t="shared" si="27"/>
        <v>Link</v>
      </c>
      <c r="L198" s="21" t="str">
        <f t="shared" si="28"/>
        <v/>
      </c>
      <c r="M198" s="31" t="str">
        <f t="shared" si="29"/>
        <v>{Carrasco-Hernandez, 2020 #4250}</v>
      </c>
      <c r="N198" s="4" t="s">
        <v>4</v>
      </c>
      <c r="O198" s="20" t="str">
        <f t="shared" si="30"/>
        <v>PDF</v>
      </c>
      <c r="P198" s="11" t="s">
        <v>2</v>
      </c>
      <c r="Q198" s="3" t="s">
        <v>36</v>
      </c>
      <c r="R198" s="276" t="s">
        <v>41</v>
      </c>
      <c r="S198" s="4" t="s">
        <v>711</v>
      </c>
      <c r="T198" s="20" t="str">
        <f t="shared" si="31"/>
        <v>PDF</v>
      </c>
      <c r="U198" s="11" t="s">
        <v>39</v>
      </c>
      <c r="V198" s="3" t="s">
        <v>36</v>
      </c>
      <c r="W198" s="3" t="s">
        <v>41</v>
      </c>
      <c r="Y198" s="12"/>
      <c r="Z198" s="35" t="str">
        <f t="shared" si="32"/>
        <v>Exclude</v>
      </c>
      <c r="AA198" s="33" t="str">
        <f t="shared" si="33"/>
        <v>0. Duplicate</v>
      </c>
    </row>
    <row r="199" spans="1:27" x14ac:dyDescent="0.25">
      <c r="A199" s="27" t="s">
        <v>714</v>
      </c>
      <c r="B199" s="28" t="s">
        <v>715</v>
      </c>
      <c r="C199" s="28">
        <v>2016</v>
      </c>
      <c r="D199" s="28" t="s">
        <v>716</v>
      </c>
      <c r="E199" s="28">
        <v>31</v>
      </c>
      <c r="F199" s="28">
        <v>4</v>
      </c>
      <c r="G199" s="28" t="s">
        <v>717</v>
      </c>
      <c r="H199" s="28">
        <v>4171</v>
      </c>
      <c r="I199" s="28" t="s">
        <v>718</v>
      </c>
      <c r="J199" s="11" t="s">
        <v>34</v>
      </c>
      <c r="K199" s="20" t="str">
        <f t="shared" si="27"/>
        <v>Link</v>
      </c>
      <c r="L199" s="21" t="str">
        <f t="shared" si="28"/>
        <v/>
      </c>
      <c r="M199" s="31" t="str">
        <f t="shared" si="29"/>
        <v>{Carreras, 2016 #4171}</v>
      </c>
      <c r="N199" s="4" t="s">
        <v>1</v>
      </c>
      <c r="O199" s="20" t="str">
        <f t="shared" si="30"/>
        <v>PDF</v>
      </c>
      <c r="P199" s="11" t="s">
        <v>2</v>
      </c>
      <c r="Q199" s="3" t="s">
        <v>36</v>
      </c>
      <c r="R199" s="276" t="s">
        <v>37</v>
      </c>
      <c r="S199" s="4" t="s">
        <v>76</v>
      </c>
      <c r="T199" s="20" t="str">
        <f t="shared" si="31"/>
        <v>PDF</v>
      </c>
      <c r="U199" s="11" t="s">
        <v>39</v>
      </c>
      <c r="V199" s="3" t="s">
        <v>36</v>
      </c>
      <c r="W199" s="3" t="s">
        <v>37</v>
      </c>
      <c r="Y199" s="12" t="str">
        <f>IF(R199="Include","No",IF(V199="Include","No",""))</f>
        <v/>
      </c>
      <c r="Z199" s="35" t="str">
        <f t="shared" si="32"/>
        <v>Exclude</v>
      </c>
      <c r="AA199" s="33" t="str">
        <f t="shared" si="33"/>
        <v>3. Wrong intervention</v>
      </c>
    </row>
    <row r="200" spans="1:27" x14ac:dyDescent="0.25">
      <c r="A200" s="27" t="s">
        <v>719</v>
      </c>
      <c r="B200" s="28" t="s">
        <v>720</v>
      </c>
      <c r="C200" s="28">
        <v>2024</v>
      </c>
      <c r="D200" s="28" t="s">
        <v>399</v>
      </c>
      <c r="H200" s="28">
        <v>4258</v>
      </c>
      <c r="I200" s="28" t="s">
        <v>721</v>
      </c>
      <c r="J200" s="11" t="s">
        <v>34</v>
      </c>
      <c r="K200" s="20" t="str">
        <f t="shared" si="27"/>
        <v>Link</v>
      </c>
      <c r="L200" s="21" t="str">
        <f t="shared" si="28"/>
        <v/>
      </c>
      <c r="M200" s="31" t="str">
        <f t="shared" si="29"/>
        <v>{Carroll, 2024 #4258}</v>
      </c>
      <c r="N200" s="4" t="s">
        <v>4</v>
      </c>
      <c r="O200" s="20" t="str">
        <f t="shared" si="30"/>
        <v>PDF</v>
      </c>
      <c r="P200" s="11" t="s">
        <v>2</v>
      </c>
      <c r="Q200" s="3" t="s">
        <v>36</v>
      </c>
      <c r="R200" s="276" t="s">
        <v>37</v>
      </c>
      <c r="S200" s="4" t="s">
        <v>76</v>
      </c>
      <c r="T200" s="20" t="str">
        <f t="shared" si="31"/>
        <v>PDF</v>
      </c>
      <c r="U200" s="11" t="s">
        <v>39</v>
      </c>
      <c r="V200" s="3" t="s">
        <v>36</v>
      </c>
      <c r="W200" s="3" t="s">
        <v>37</v>
      </c>
      <c r="X200" s="84"/>
      <c r="Y200" s="12"/>
      <c r="Z200" s="35" t="str">
        <f t="shared" si="32"/>
        <v>Exclude</v>
      </c>
      <c r="AA200" s="33" t="str">
        <f t="shared" si="33"/>
        <v>3. Wrong intervention</v>
      </c>
    </row>
    <row r="201" spans="1:27" x14ac:dyDescent="0.25">
      <c r="A201" s="27" t="s">
        <v>722</v>
      </c>
      <c r="B201" s="28" t="s">
        <v>723</v>
      </c>
      <c r="C201" s="28">
        <v>2022</v>
      </c>
      <c r="D201" s="28" t="s">
        <v>724</v>
      </c>
      <c r="E201" s="28">
        <v>19</v>
      </c>
      <c r="F201" s="28">
        <v>16</v>
      </c>
      <c r="G201" s="28" t="s">
        <v>725</v>
      </c>
      <c r="H201" s="28">
        <v>4175</v>
      </c>
      <c r="I201" s="28" t="s">
        <v>726</v>
      </c>
      <c r="J201" s="11" t="s">
        <v>34</v>
      </c>
      <c r="K201" s="20" t="str">
        <f t="shared" si="27"/>
        <v>Link</v>
      </c>
      <c r="L201" s="21" t="str">
        <f t="shared" si="28"/>
        <v/>
      </c>
      <c r="M201" s="31" t="str">
        <f t="shared" si="29"/>
        <v>{Cartujano-Barrera, 2022 #4175}</v>
      </c>
      <c r="N201" s="4" t="s">
        <v>1</v>
      </c>
      <c r="O201" s="20" t="str">
        <f t="shared" si="30"/>
        <v>PDF</v>
      </c>
      <c r="P201" s="11" t="s">
        <v>2</v>
      </c>
      <c r="Q201" s="3" t="s">
        <v>36</v>
      </c>
      <c r="R201" s="276" t="s">
        <v>37</v>
      </c>
      <c r="S201" s="4" t="s">
        <v>76</v>
      </c>
      <c r="T201" s="20" t="str">
        <f t="shared" si="31"/>
        <v>PDF</v>
      </c>
      <c r="U201" s="11" t="s">
        <v>39</v>
      </c>
      <c r="V201" s="3" t="s">
        <v>36</v>
      </c>
      <c r="W201" s="3" t="s">
        <v>37</v>
      </c>
      <c r="Y201" s="12" t="str">
        <f t="shared" ref="Y201:Y210" si="34">IF(R201="Include","No",IF(V201="Include","No",""))</f>
        <v/>
      </c>
      <c r="Z201" s="35" t="str">
        <f t="shared" si="32"/>
        <v>Exclude</v>
      </c>
      <c r="AA201" s="33" t="str">
        <f t="shared" si="33"/>
        <v>3. Wrong intervention</v>
      </c>
    </row>
    <row r="202" spans="1:27" x14ac:dyDescent="0.25">
      <c r="A202" s="27" t="s">
        <v>727</v>
      </c>
      <c r="B202" s="28" t="s">
        <v>728</v>
      </c>
      <c r="C202" s="28">
        <v>2015</v>
      </c>
      <c r="D202" s="28" t="s">
        <v>90</v>
      </c>
      <c r="E202" s="28">
        <v>50</v>
      </c>
      <c r="F202" s="28">
        <v>5</v>
      </c>
      <c r="G202" s="28" t="s">
        <v>729</v>
      </c>
      <c r="H202" s="28">
        <v>3794</v>
      </c>
      <c r="I202" s="28" t="s">
        <v>730</v>
      </c>
      <c r="J202" s="11" t="s">
        <v>34</v>
      </c>
      <c r="K202" s="20" t="str">
        <f t="shared" si="27"/>
        <v>Link</v>
      </c>
      <c r="L202" s="21" t="str">
        <f t="shared" si="28"/>
        <v/>
      </c>
      <c r="M202" s="31" t="str">
        <f t="shared" si="29"/>
        <v>{Catley, 2015 #3794}</v>
      </c>
      <c r="N202" s="4" t="s">
        <v>1</v>
      </c>
      <c r="O202" s="20" t="str">
        <f t="shared" si="30"/>
        <v>PDF</v>
      </c>
      <c r="P202" s="11" t="s">
        <v>2</v>
      </c>
      <c r="Q202" s="3" t="s">
        <v>36</v>
      </c>
      <c r="R202" s="276" t="s">
        <v>37</v>
      </c>
      <c r="S202" s="4" t="s">
        <v>76</v>
      </c>
      <c r="T202" s="20" t="str">
        <f t="shared" si="31"/>
        <v>PDF</v>
      </c>
      <c r="U202" s="11" t="s">
        <v>39</v>
      </c>
      <c r="V202" s="3" t="s">
        <v>36</v>
      </c>
      <c r="W202" s="3" t="s">
        <v>37</v>
      </c>
      <c r="Y202" s="12" t="str">
        <f t="shared" si="34"/>
        <v/>
      </c>
      <c r="Z202" s="35" t="str">
        <f t="shared" si="32"/>
        <v>Exclude</v>
      </c>
      <c r="AA202" s="33" t="str">
        <f t="shared" si="33"/>
        <v>3. Wrong intervention</v>
      </c>
    </row>
    <row r="203" spans="1:27" x14ac:dyDescent="0.25">
      <c r="A203" s="27" t="s">
        <v>727</v>
      </c>
      <c r="B203" s="28" t="s">
        <v>728</v>
      </c>
      <c r="C203" s="28">
        <v>2015</v>
      </c>
      <c r="D203" s="28" t="s">
        <v>90</v>
      </c>
      <c r="E203" s="28">
        <v>50</v>
      </c>
      <c r="F203" s="28">
        <v>5</v>
      </c>
      <c r="G203" s="28" t="s">
        <v>729</v>
      </c>
      <c r="H203" s="28">
        <v>3795</v>
      </c>
      <c r="I203" s="28" t="s">
        <v>730</v>
      </c>
      <c r="J203" s="11" t="s">
        <v>34</v>
      </c>
      <c r="K203" s="20" t="str">
        <f t="shared" si="27"/>
        <v>Link</v>
      </c>
      <c r="L203" s="21" t="str">
        <f t="shared" si="28"/>
        <v/>
      </c>
      <c r="M203" s="31" t="str">
        <f t="shared" si="29"/>
        <v>{Catley, 2015 #3795}</v>
      </c>
      <c r="N203" s="4" t="s">
        <v>1</v>
      </c>
      <c r="O203" s="20" t="str">
        <f t="shared" si="30"/>
        <v>PDF</v>
      </c>
      <c r="P203" s="11" t="s">
        <v>2</v>
      </c>
      <c r="Q203" s="3" t="s">
        <v>36</v>
      </c>
      <c r="R203" s="276" t="s">
        <v>41</v>
      </c>
      <c r="S203" s="4" t="s">
        <v>731</v>
      </c>
      <c r="T203" s="20" t="str">
        <f t="shared" si="31"/>
        <v>PDF</v>
      </c>
      <c r="U203" s="11" t="s">
        <v>39</v>
      </c>
      <c r="V203" s="3" t="s">
        <v>36</v>
      </c>
      <c r="W203" s="3" t="s">
        <v>41</v>
      </c>
      <c r="Y203" s="12" t="str">
        <f t="shared" si="34"/>
        <v/>
      </c>
      <c r="Z203" s="35" t="str">
        <f t="shared" si="32"/>
        <v>Exclude</v>
      </c>
      <c r="AA203" s="33" t="str">
        <f t="shared" si="33"/>
        <v>0. Duplicate</v>
      </c>
    </row>
    <row r="204" spans="1:27" x14ac:dyDescent="0.25">
      <c r="A204" s="27" t="s">
        <v>732</v>
      </c>
      <c r="B204" s="28" t="s">
        <v>733</v>
      </c>
      <c r="C204" s="28">
        <v>2010</v>
      </c>
      <c r="D204" s="28" t="s">
        <v>94</v>
      </c>
      <c r="E204" s="28">
        <v>39</v>
      </c>
      <c r="F204" s="28">
        <v>3</v>
      </c>
      <c r="G204" s="28" t="s">
        <v>734</v>
      </c>
      <c r="H204" s="28">
        <v>4054</v>
      </c>
      <c r="I204" s="28" t="s">
        <v>735</v>
      </c>
      <c r="J204" s="11" t="s">
        <v>34</v>
      </c>
      <c r="K204" s="20" t="str">
        <f t="shared" si="27"/>
        <v>Link</v>
      </c>
      <c r="L204" s="21" t="str">
        <f t="shared" si="28"/>
        <v/>
      </c>
      <c r="M204" s="31" t="str">
        <f t="shared" si="29"/>
        <v>{Chan, 2010 #4054}</v>
      </c>
      <c r="N204" s="4" t="s">
        <v>1</v>
      </c>
      <c r="O204" s="20" t="str">
        <f t="shared" si="30"/>
        <v>PDF</v>
      </c>
      <c r="P204" s="11" t="s">
        <v>2</v>
      </c>
      <c r="Q204" s="3" t="s">
        <v>36</v>
      </c>
      <c r="R204" s="276" t="s">
        <v>37</v>
      </c>
      <c r="S204" s="4" t="s">
        <v>76</v>
      </c>
      <c r="T204" s="20" t="str">
        <f t="shared" si="31"/>
        <v>PDF</v>
      </c>
      <c r="U204" s="11" t="s">
        <v>39</v>
      </c>
      <c r="V204" s="3" t="s">
        <v>36</v>
      </c>
      <c r="W204" s="3" t="s">
        <v>37</v>
      </c>
      <c r="Y204" s="12" t="str">
        <f t="shared" si="34"/>
        <v/>
      </c>
      <c r="Z204" s="35" t="str">
        <f t="shared" si="32"/>
        <v>Exclude</v>
      </c>
      <c r="AA204" s="33" t="str">
        <f t="shared" si="33"/>
        <v>3. Wrong intervention</v>
      </c>
    </row>
    <row r="205" spans="1:27" x14ac:dyDescent="0.25">
      <c r="A205" s="27" t="s">
        <v>736</v>
      </c>
      <c r="B205" s="28" t="s">
        <v>737</v>
      </c>
      <c r="C205" s="28">
        <v>2015</v>
      </c>
      <c r="D205" s="28" t="s">
        <v>716</v>
      </c>
      <c r="E205" s="28">
        <v>30</v>
      </c>
      <c r="F205" s="28">
        <v>4</v>
      </c>
      <c r="G205" s="28" t="s">
        <v>738</v>
      </c>
      <c r="H205" s="28">
        <v>3956</v>
      </c>
      <c r="I205" s="28" t="s">
        <v>739</v>
      </c>
      <c r="J205" s="11" t="s">
        <v>34</v>
      </c>
      <c r="K205" s="20" t="str">
        <f t="shared" si="27"/>
        <v>Link</v>
      </c>
      <c r="L205" s="21" t="str">
        <f t="shared" si="28"/>
        <v/>
      </c>
      <c r="M205" s="31" t="str">
        <f t="shared" si="29"/>
        <v>{Chan, 2015 #3956}</v>
      </c>
      <c r="N205" s="4" t="s">
        <v>1</v>
      </c>
      <c r="O205" s="20" t="str">
        <f t="shared" si="30"/>
        <v>PDF</v>
      </c>
      <c r="P205" s="11" t="s">
        <v>2</v>
      </c>
      <c r="Q205" s="3" t="s">
        <v>36</v>
      </c>
      <c r="R205" s="276" t="s">
        <v>37</v>
      </c>
      <c r="S205" s="4" t="s">
        <v>76</v>
      </c>
      <c r="T205" s="20" t="str">
        <f t="shared" si="31"/>
        <v>PDF</v>
      </c>
      <c r="U205" s="11" t="s">
        <v>39</v>
      </c>
      <c r="V205" s="3" t="s">
        <v>36</v>
      </c>
      <c r="W205" s="3" t="s">
        <v>37</v>
      </c>
      <c r="Y205" s="12" t="str">
        <f t="shared" si="34"/>
        <v/>
      </c>
      <c r="Z205" s="35" t="str">
        <f t="shared" si="32"/>
        <v>Exclude</v>
      </c>
      <c r="AA205" s="33" t="str">
        <f t="shared" si="33"/>
        <v>3. Wrong intervention</v>
      </c>
    </row>
    <row r="206" spans="1:27" x14ac:dyDescent="0.25">
      <c r="A206" s="27" t="s">
        <v>736</v>
      </c>
      <c r="B206" s="28" t="s">
        <v>737</v>
      </c>
      <c r="C206" s="28">
        <v>2015</v>
      </c>
      <c r="D206" s="28" t="s">
        <v>716</v>
      </c>
      <c r="E206" s="28">
        <v>30</v>
      </c>
      <c r="F206" s="28">
        <v>4</v>
      </c>
      <c r="G206" s="28" t="s">
        <v>738</v>
      </c>
      <c r="H206" s="28">
        <v>3957</v>
      </c>
      <c r="I206" s="28" t="s">
        <v>739</v>
      </c>
      <c r="J206" s="11" t="s">
        <v>34</v>
      </c>
      <c r="K206" s="20" t="str">
        <f t="shared" si="27"/>
        <v>Link</v>
      </c>
      <c r="L206" s="21" t="str">
        <f t="shared" si="28"/>
        <v/>
      </c>
      <c r="M206" s="31" t="str">
        <f t="shared" si="29"/>
        <v>{Chan, 2015 #3957}</v>
      </c>
      <c r="N206" s="4" t="s">
        <v>1</v>
      </c>
      <c r="O206" s="20" t="str">
        <f t="shared" si="30"/>
        <v>PDF</v>
      </c>
      <c r="P206" s="11" t="s">
        <v>2</v>
      </c>
      <c r="Q206" s="3" t="s">
        <v>36</v>
      </c>
      <c r="R206" s="276" t="s">
        <v>41</v>
      </c>
      <c r="S206" s="4" t="s">
        <v>740</v>
      </c>
      <c r="T206" s="20" t="str">
        <f t="shared" si="31"/>
        <v>PDF</v>
      </c>
      <c r="U206" s="11" t="s">
        <v>39</v>
      </c>
      <c r="V206" s="3" t="s">
        <v>36</v>
      </c>
      <c r="W206" s="3" t="s">
        <v>41</v>
      </c>
      <c r="Y206" s="12" t="str">
        <f t="shared" si="34"/>
        <v/>
      </c>
      <c r="Z206" s="35" t="str">
        <f t="shared" si="32"/>
        <v>Exclude</v>
      </c>
      <c r="AA206" s="33" t="str">
        <f t="shared" si="33"/>
        <v>0. Duplicate</v>
      </c>
    </row>
    <row r="207" spans="1:27" x14ac:dyDescent="0.25">
      <c r="A207" s="27" t="s">
        <v>736</v>
      </c>
      <c r="B207" s="28" t="s">
        <v>737</v>
      </c>
      <c r="C207" s="28">
        <v>2015</v>
      </c>
      <c r="D207" s="28" t="s">
        <v>716</v>
      </c>
      <c r="E207" s="28">
        <v>30</v>
      </c>
      <c r="F207" s="28">
        <v>4</v>
      </c>
      <c r="G207" s="28" t="s">
        <v>738</v>
      </c>
      <c r="H207" s="28">
        <v>3958</v>
      </c>
      <c r="I207" s="28" t="s">
        <v>739</v>
      </c>
      <c r="J207" s="11" t="s">
        <v>34</v>
      </c>
      <c r="K207" s="20" t="str">
        <f t="shared" si="27"/>
        <v>Link</v>
      </c>
      <c r="L207" s="21" t="str">
        <f t="shared" si="28"/>
        <v/>
      </c>
      <c r="M207" s="31" t="str">
        <f t="shared" si="29"/>
        <v>{Chan, 2015 #3958}</v>
      </c>
      <c r="N207" s="4" t="s">
        <v>1</v>
      </c>
      <c r="O207" s="20" t="str">
        <f t="shared" si="30"/>
        <v>PDF</v>
      </c>
      <c r="P207" s="11" t="s">
        <v>2</v>
      </c>
      <c r="Q207" s="3" t="s">
        <v>36</v>
      </c>
      <c r="R207" s="276" t="s">
        <v>41</v>
      </c>
      <c r="S207" s="4" t="s">
        <v>740</v>
      </c>
      <c r="T207" s="20" t="str">
        <f t="shared" si="31"/>
        <v>PDF</v>
      </c>
      <c r="U207" s="11" t="s">
        <v>39</v>
      </c>
      <c r="V207" s="3" t="s">
        <v>36</v>
      </c>
      <c r="W207" s="3" t="s">
        <v>41</v>
      </c>
      <c r="Y207" s="12" t="str">
        <f t="shared" si="34"/>
        <v/>
      </c>
      <c r="Z207" s="35" t="str">
        <f t="shared" si="32"/>
        <v>Exclude</v>
      </c>
      <c r="AA207" s="33" t="str">
        <f t="shared" si="33"/>
        <v>0. Duplicate</v>
      </c>
    </row>
    <row r="208" spans="1:27" x14ac:dyDescent="0.25">
      <c r="A208" s="27" t="s">
        <v>741</v>
      </c>
      <c r="B208" s="28" t="s">
        <v>742</v>
      </c>
      <c r="C208" s="28">
        <v>2016</v>
      </c>
      <c r="D208" s="28" t="s">
        <v>743</v>
      </c>
      <c r="E208" s="28">
        <v>182</v>
      </c>
      <c r="G208" s="28" t="s">
        <v>744</v>
      </c>
      <c r="H208" s="28">
        <v>3859</v>
      </c>
      <c r="I208" s="28" t="s">
        <v>745</v>
      </c>
      <c r="J208" s="11" t="s">
        <v>34</v>
      </c>
      <c r="K208" s="20" t="str">
        <f t="shared" si="27"/>
        <v>Link</v>
      </c>
      <c r="L208" s="21" t="str">
        <f t="shared" si="28"/>
        <v/>
      </c>
      <c r="M208" s="31" t="str">
        <f t="shared" si="29"/>
        <v>{Chan, 2016 #3859}</v>
      </c>
      <c r="N208" s="4" t="s">
        <v>1</v>
      </c>
      <c r="O208" s="20" t="str">
        <f t="shared" si="30"/>
        <v>PDF</v>
      </c>
      <c r="P208" s="11" t="s">
        <v>2</v>
      </c>
      <c r="Q208" s="3" t="s">
        <v>36</v>
      </c>
      <c r="R208" s="276" t="s">
        <v>37</v>
      </c>
      <c r="S208" s="4" t="s">
        <v>76</v>
      </c>
      <c r="T208" s="20" t="str">
        <f t="shared" si="31"/>
        <v>PDF</v>
      </c>
      <c r="U208" s="11" t="s">
        <v>39</v>
      </c>
      <c r="V208" s="3" t="s">
        <v>36</v>
      </c>
      <c r="W208" s="3" t="s">
        <v>37</v>
      </c>
      <c r="Y208" s="12" t="str">
        <f t="shared" si="34"/>
        <v/>
      </c>
      <c r="Z208" s="35" t="str">
        <f t="shared" si="32"/>
        <v>Exclude</v>
      </c>
      <c r="AA208" s="33" t="str">
        <f t="shared" si="33"/>
        <v>3. Wrong intervention</v>
      </c>
    </row>
    <row r="209" spans="1:27" x14ac:dyDescent="0.25">
      <c r="A209" s="27" t="s">
        <v>746</v>
      </c>
      <c r="B209" s="28" t="s">
        <v>747</v>
      </c>
      <c r="C209" s="28">
        <v>2017</v>
      </c>
      <c r="D209" s="28" t="s">
        <v>748</v>
      </c>
      <c r="E209" s="28">
        <v>19</v>
      </c>
      <c r="F209" s="28">
        <v>2</v>
      </c>
      <c r="G209" s="28" t="s">
        <v>749</v>
      </c>
      <c r="H209" s="28">
        <v>3860</v>
      </c>
      <c r="I209" s="28" t="s">
        <v>750</v>
      </c>
      <c r="J209" s="11" t="s">
        <v>34</v>
      </c>
      <c r="K209" s="20" t="str">
        <f t="shared" si="27"/>
        <v>Link</v>
      </c>
      <c r="L209" s="21" t="str">
        <f t="shared" si="28"/>
        <v/>
      </c>
      <c r="M209" s="31" t="str">
        <f t="shared" si="29"/>
        <v>{Chan, 2017 #3860}</v>
      </c>
      <c r="N209" s="4" t="s">
        <v>1</v>
      </c>
      <c r="O209" s="20" t="str">
        <f t="shared" si="30"/>
        <v>PDF</v>
      </c>
      <c r="P209" s="11" t="s">
        <v>2</v>
      </c>
      <c r="Q209" s="3" t="s">
        <v>36</v>
      </c>
      <c r="R209" s="276" t="s">
        <v>37</v>
      </c>
      <c r="S209" s="4" t="s">
        <v>76</v>
      </c>
      <c r="T209" s="20" t="str">
        <f t="shared" si="31"/>
        <v>PDF</v>
      </c>
      <c r="U209" s="11" t="s">
        <v>39</v>
      </c>
      <c r="V209" s="3" t="s">
        <v>36</v>
      </c>
      <c r="W209" s="3" t="s">
        <v>37</v>
      </c>
      <c r="Y209" s="12" t="str">
        <f t="shared" si="34"/>
        <v/>
      </c>
      <c r="Z209" s="35" t="str">
        <f t="shared" si="32"/>
        <v>Exclude</v>
      </c>
      <c r="AA209" s="33" t="str">
        <f t="shared" si="33"/>
        <v>3. Wrong intervention</v>
      </c>
    </row>
    <row r="210" spans="1:27" x14ac:dyDescent="0.25">
      <c r="A210" s="27" t="s">
        <v>746</v>
      </c>
      <c r="B210" s="28" t="s">
        <v>751</v>
      </c>
      <c r="C210" s="28">
        <v>2018</v>
      </c>
      <c r="D210" s="28" t="s">
        <v>752</v>
      </c>
      <c r="E210" s="28">
        <v>19</v>
      </c>
      <c r="F210" s="28">
        <v>2</v>
      </c>
      <c r="G210" s="28" t="s">
        <v>749</v>
      </c>
      <c r="H210" s="28">
        <v>4161</v>
      </c>
      <c r="I210" s="28" t="s">
        <v>750</v>
      </c>
      <c r="J210" s="11" t="s">
        <v>34</v>
      </c>
      <c r="K210" s="20" t="str">
        <f t="shared" si="27"/>
        <v>Link</v>
      </c>
      <c r="L210" s="21" t="str">
        <f t="shared" si="28"/>
        <v/>
      </c>
      <c r="M210" s="31" t="str">
        <f t="shared" si="29"/>
        <v>{Chan, 2018 #4161}</v>
      </c>
      <c r="N210" s="4" t="s">
        <v>1</v>
      </c>
      <c r="O210" s="20" t="str">
        <f t="shared" si="30"/>
        <v>PDF</v>
      </c>
      <c r="P210" s="11" t="s">
        <v>2</v>
      </c>
      <c r="Q210" s="3" t="s">
        <v>36</v>
      </c>
      <c r="R210" s="276" t="s">
        <v>41</v>
      </c>
      <c r="S210" s="4" t="s">
        <v>753</v>
      </c>
      <c r="T210" s="20" t="str">
        <f t="shared" si="31"/>
        <v>PDF</v>
      </c>
      <c r="U210" s="11" t="s">
        <v>39</v>
      </c>
      <c r="V210" s="3" t="s">
        <v>36</v>
      </c>
      <c r="W210" s="3" t="s">
        <v>41</v>
      </c>
      <c r="Y210" s="12" t="str">
        <f t="shared" si="34"/>
        <v/>
      </c>
      <c r="Z210" s="35" t="str">
        <f t="shared" si="32"/>
        <v>Exclude</v>
      </c>
      <c r="AA210" s="33" t="str">
        <f t="shared" si="33"/>
        <v>0. Duplicate</v>
      </c>
    </row>
    <row r="211" spans="1:27" x14ac:dyDescent="0.25">
      <c r="A211" s="27" t="s">
        <v>754</v>
      </c>
      <c r="B211" s="28" t="s">
        <v>755</v>
      </c>
      <c r="C211" s="28">
        <v>2018</v>
      </c>
      <c r="D211" s="28" t="s">
        <v>756</v>
      </c>
      <c r="E211" s="28">
        <v>33</v>
      </c>
      <c r="F211" s="28">
        <v>2</v>
      </c>
      <c r="G211" s="28" t="s">
        <v>757</v>
      </c>
      <c r="H211" s="28">
        <v>7397</v>
      </c>
      <c r="I211" s="28" t="s">
        <v>758</v>
      </c>
      <c r="J211" s="11" t="s">
        <v>34</v>
      </c>
      <c r="K211" s="20" t="str">
        <f t="shared" si="27"/>
        <v>Link</v>
      </c>
      <c r="L211" s="21" t="str">
        <f t="shared" si="28"/>
        <v/>
      </c>
      <c r="M211" s="31" t="str">
        <f t="shared" si="29"/>
        <v>{Chan, 2018 #7397}</v>
      </c>
      <c r="N211" s="4" t="s">
        <v>238</v>
      </c>
      <c r="O211" s="20" t="str">
        <f t="shared" si="30"/>
        <v>PDF</v>
      </c>
      <c r="P211" s="11" t="s">
        <v>2</v>
      </c>
      <c r="Q211" s="3" t="s">
        <v>36</v>
      </c>
      <c r="R211" s="276" t="s">
        <v>37</v>
      </c>
      <c r="S211" s="4" t="s">
        <v>76</v>
      </c>
      <c r="T211" s="20" t="str">
        <f t="shared" si="31"/>
        <v>PDF</v>
      </c>
      <c r="U211" s="11" t="s">
        <v>39</v>
      </c>
      <c r="V211" s="3" t="s">
        <v>36</v>
      </c>
      <c r="W211" s="3" t="s">
        <v>37</v>
      </c>
      <c r="Y211" s="12"/>
      <c r="Z211" s="35" t="str">
        <f t="shared" si="32"/>
        <v>Exclude</v>
      </c>
      <c r="AA211" s="33" t="str">
        <f t="shared" si="33"/>
        <v>3. Wrong intervention</v>
      </c>
    </row>
    <row r="212" spans="1:27" x14ac:dyDescent="0.25">
      <c r="A212" s="27" t="s">
        <v>759</v>
      </c>
      <c r="B212" s="28" t="s">
        <v>760</v>
      </c>
      <c r="C212" s="28">
        <v>2020</v>
      </c>
      <c r="D212" s="28" t="s">
        <v>218</v>
      </c>
      <c r="E212" s="28">
        <v>11</v>
      </c>
      <c r="F212" s="28">
        <v>3</v>
      </c>
      <c r="G212" s="28" t="s">
        <v>761</v>
      </c>
      <c r="H212" s="28">
        <v>4017</v>
      </c>
      <c r="I212" s="28" t="s">
        <v>762</v>
      </c>
      <c r="J212" s="11" t="s">
        <v>34</v>
      </c>
      <c r="K212" s="20" t="str">
        <f t="shared" si="27"/>
        <v>Link</v>
      </c>
      <c r="L212" s="21" t="str">
        <f t="shared" si="28"/>
        <v/>
      </c>
      <c r="M212" s="31" t="str">
        <f t="shared" si="29"/>
        <v>{Chan, 2020 #4017}</v>
      </c>
      <c r="N212" s="4" t="s">
        <v>1</v>
      </c>
      <c r="O212" s="20" t="str">
        <f t="shared" si="30"/>
        <v>PDF</v>
      </c>
      <c r="P212" s="11" t="s">
        <v>2</v>
      </c>
      <c r="Q212" s="3" t="s">
        <v>36</v>
      </c>
      <c r="R212" s="276" t="s">
        <v>37</v>
      </c>
      <c r="S212" s="4" t="s">
        <v>76</v>
      </c>
      <c r="T212" s="20" t="str">
        <f t="shared" si="31"/>
        <v>PDF</v>
      </c>
      <c r="U212" s="11" t="s">
        <v>39</v>
      </c>
      <c r="V212" s="3" t="s">
        <v>36</v>
      </c>
      <c r="W212" s="3" t="s">
        <v>37</v>
      </c>
      <c r="Y212" s="12" t="str">
        <f>IF(R212="Include","No",IF(V212="Include","No",""))</f>
        <v/>
      </c>
      <c r="Z212" s="35" t="str">
        <f t="shared" si="32"/>
        <v>Exclude</v>
      </c>
      <c r="AA212" s="33" t="str">
        <f t="shared" si="33"/>
        <v>3. Wrong intervention</v>
      </c>
    </row>
    <row r="213" spans="1:27" x14ac:dyDescent="0.25">
      <c r="A213" s="27" t="s">
        <v>3018</v>
      </c>
      <c r="B213" s="28" t="s">
        <v>3019</v>
      </c>
      <c r="C213" s="28">
        <v>2021</v>
      </c>
      <c r="D213" s="28" t="s">
        <v>446</v>
      </c>
      <c r="E213" s="28">
        <v>21</v>
      </c>
      <c r="F213" s="28">
        <v>1</v>
      </c>
      <c r="G213" s="28">
        <v>1749</v>
      </c>
      <c r="H213" s="28">
        <v>4747</v>
      </c>
      <c r="I213" s="28" t="s">
        <v>3020</v>
      </c>
      <c r="J213" s="11" t="s">
        <v>34</v>
      </c>
      <c r="K213" s="20" t="str">
        <f t="shared" si="27"/>
        <v>Link</v>
      </c>
      <c r="L213" s="21" t="str">
        <f t="shared" si="28"/>
        <v/>
      </c>
      <c r="M213" s="31" t="str">
        <f t="shared" si="29"/>
        <v>{Chen, 2021 #4747}</v>
      </c>
      <c r="N213" s="4" t="s">
        <v>54</v>
      </c>
      <c r="O213" s="20" t="str">
        <f t="shared" si="30"/>
        <v>PDF</v>
      </c>
      <c r="P213" s="11" t="s">
        <v>2</v>
      </c>
      <c r="Q213" s="3" t="s">
        <v>3016</v>
      </c>
      <c r="T213" s="20" t="str">
        <f t="shared" si="31"/>
        <v>PDF</v>
      </c>
      <c r="U213" s="11" t="s">
        <v>39</v>
      </c>
      <c r="V213" s="3" t="s">
        <v>3016</v>
      </c>
      <c r="Y213" s="12"/>
      <c r="Z213" s="35" t="str">
        <f t="shared" si="32"/>
        <v>Include</v>
      </c>
      <c r="AA213" s="33" t="str">
        <f t="shared" si="33"/>
        <v/>
      </c>
    </row>
    <row r="214" spans="1:27" x14ac:dyDescent="0.25">
      <c r="A214" s="27" t="s">
        <v>763</v>
      </c>
      <c r="B214" s="28" t="s">
        <v>764</v>
      </c>
      <c r="C214" s="28">
        <v>2015</v>
      </c>
      <c r="D214" s="28" t="s">
        <v>102</v>
      </c>
      <c r="E214" s="28">
        <v>17</v>
      </c>
      <c r="F214" s="28">
        <v>10</v>
      </c>
      <c r="G214" s="28" t="s">
        <v>765</v>
      </c>
      <c r="H214" s="28">
        <v>3713</v>
      </c>
      <c r="I214" s="28" t="s">
        <v>766</v>
      </c>
      <c r="J214" s="11" t="s">
        <v>34</v>
      </c>
      <c r="K214" s="20" t="str">
        <f t="shared" si="27"/>
        <v>Link</v>
      </c>
      <c r="L214" s="21" t="str">
        <f t="shared" si="28"/>
        <v/>
      </c>
      <c r="M214" s="31" t="str">
        <f t="shared" si="29"/>
        <v>{Cheung, 2015 #3713}</v>
      </c>
      <c r="N214" s="4" t="s">
        <v>1</v>
      </c>
      <c r="O214" s="20" t="str">
        <f t="shared" si="30"/>
        <v>PDF</v>
      </c>
      <c r="P214" s="11" t="s">
        <v>2</v>
      </c>
      <c r="Q214" s="3" t="s">
        <v>36</v>
      </c>
      <c r="R214" s="276" t="s">
        <v>37</v>
      </c>
      <c r="S214" s="4" t="s">
        <v>76</v>
      </c>
      <c r="T214" s="20" t="str">
        <f t="shared" si="31"/>
        <v>PDF</v>
      </c>
      <c r="U214" s="11" t="s">
        <v>39</v>
      </c>
      <c r="V214" s="3" t="s">
        <v>36</v>
      </c>
      <c r="W214" s="3" t="s">
        <v>37</v>
      </c>
      <c r="Y214" s="12" t="str">
        <f>IF(R214="Include","No",IF(V214="Include","No",""))</f>
        <v/>
      </c>
      <c r="Z214" s="35" t="str">
        <f t="shared" si="32"/>
        <v>Exclude</v>
      </c>
      <c r="AA214" s="33" t="str">
        <f t="shared" si="33"/>
        <v>3. Wrong intervention</v>
      </c>
    </row>
    <row r="215" spans="1:27" x14ac:dyDescent="0.25">
      <c r="A215" s="27" t="s">
        <v>763</v>
      </c>
      <c r="B215" s="28" t="s">
        <v>764</v>
      </c>
      <c r="C215" s="28">
        <v>2015</v>
      </c>
      <c r="D215" s="28" t="s">
        <v>102</v>
      </c>
      <c r="E215" s="28">
        <v>17</v>
      </c>
      <c r="F215" s="28">
        <v>10</v>
      </c>
      <c r="G215" s="28" t="s">
        <v>765</v>
      </c>
      <c r="H215" s="28">
        <v>3714</v>
      </c>
      <c r="I215" s="28" t="s">
        <v>766</v>
      </c>
      <c r="J215" s="11" t="s">
        <v>34</v>
      </c>
      <c r="K215" s="20" t="str">
        <f t="shared" si="27"/>
        <v>Link</v>
      </c>
      <c r="L215" s="21" t="str">
        <f t="shared" si="28"/>
        <v/>
      </c>
      <c r="M215" s="31" t="str">
        <f t="shared" si="29"/>
        <v>{Cheung, 2015 #3714}</v>
      </c>
      <c r="N215" s="4" t="s">
        <v>1</v>
      </c>
      <c r="O215" s="20" t="str">
        <f t="shared" si="30"/>
        <v>PDF</v>
      </c>
      <c r="P215" s="11" t="s">
        <v>2</v>
      </c>
      <c r="Q215" s="3" t="s">
        <v>36</v>
      </c>
      <c r="R215" s="276" t="s">
        <v>41</v>
      </c>
      <c r="S215" s="4" t="s">
        <v>767</v>
      </c>
      <c r="T215" s="20" t="str">
        <f t="shared" si="31"/>
        <v>PDF</v>
      </c>
      <c r="U215" s="11" t="s">
        <v>39</v>
      </c>
      <c r="V215" s="3" t="s">
        <v>36</v>
      </c>
      <c r="W215" s="3" t="s">
        <v>41</v>
      </c>
      <c r="Y215" s="12" t="str">
        <f>IF(R215="Include","No",IF(V215="Include","No",""))</f>
        <v/>
      </c>
      <c r="Z215" s="35" t="str">
        <f t="shared" si="32"/>
        <v>Exclude</v>
      </c>
      <c r="AA215" s="33" t="str">
        <f t="shared" si="33"/>
        <v>0. Duplicate</v>
      </c>
    </row>
    <row r="216" spans="1:27" x14ac:dyDescent="0.25">
      <c r="A216" s="27" t="s">
        <v>768</v>
      </c>
      <c r="B216" s="28" t="s">
        <v>769</v>
      </c>
      <c r="C216" s="28">
        <v>2019</v>
      </c>
      <c r="D216" s="28" t="s">
        <v>695</v>
      </c>
      <c r="E216" s="28">
        <v>100</v>
      </c>
      <c r="G216" s="28" t="s">
        <v>770</v>
      </c>
      <c r="H216" s="28">
        <v>3861</v>
      </c>
      <c r="I216" s="28" t="s">
        <v>771</v>
      </c>
      <c r="J216" s="11" t="s">
        <v>34</v>
      </c>
      <c r="K216" s="20" t="str">
        <f t="shared" si="27"/>
        <v>Link</v>
      </c>
      <c r="L216" s="21" t="str">
        <f t="shared" si="28"/>
        <v/>
      </c>
      <c r="M216" s="31" t="str">
        <f t="shared" si="29"/>
        <v>{Cheung, 2019 #3861}</v>
      </c>
      <c r="N216" s="4" t="s">
        <v>1</v>
      </c>
      <c r="O216" s="20" t="str">
        <f t="shared" si="30"/>
        <v>PDF</v>
      </c>
      <c r="P216" s="11" t="s">
        <v>2</v>
      </c>
      <c r="Q216" s="3" t="s">
        <v>36</v>
      </c>
      <c r="R216" s="276" t="s">
        <v>37</v>
      </c>
      <c r="S216" s="4" t="s">
        <v>76</v>
      </c>
      <c r="T216" s="20" t="str">
        <f t="shared" si="31"/>
        <v>PDF</v>
      </c>
      <c r="U216" s="11" t="s">
        <v>39</v>
      </c>
      <c r="V216" s="3" t="s">
        <v>36</v>
      </c>
      <c r="W216" s="3" t="s">
        <v>37</v>
      </c>
      <c r="Y216" s="12" t="str">
        <f>IF(R216="Include","No",IF(V216="Include","No",""))</f>
        <v/>
      </c>
      <c r="Z216" s="35" t="str">
        <f t="shared" si="32"/>
        <v>Exclude</v>
      </c>
      <c r="AA216" s="33" t="str">
        <f t="shared" si="33"/>
        <v>3. Wrong intervention</v>
      </c>
    </row>
    <row r="217" spans="1:27" x14ac:dyDescent="0.25">
      <c r="A217" s="27" t="s">
        <v>772</v>
      </c>
      <c r="B217" s="28" t="s">
        <v>773</v>
      </c>
      <c r="C217" s="28">
        <v>2020</v>
      </c>
      <c r="D217" s="28" t="s">
        <v>454</v>
      </c>
      <c r="E217" s="28">
        <v>115</v>
      </c>
      <c r="F217" s="28">
        <v>9</v>
      </c>
      <c r="G217" s="28" t="s">
        <v>774</v>
      </c>
      <c r="H217" s="28">
        <v>4226</v>
      </c>
      <c r="I217" s="28" t="s">
        <v>775</v>
      </c>
      <c r="J217" s="11" t="s">
        <v>34</v>
      </c>
      <c r="K217" s="20" t="str">
        <f t="shared" si="27"/>
        <v>Link</v>
      </c>
      <c r="L217" s="21" t="str">
        <f t="shared" si="28"/>
        <v/>
      </c>
      <c r="M217" s="31" t="str">
        <f t="shared" si="29"/>
        <v>{Cheung, 2020 #4226}</v>
      </c>
      <c r="N217" s="4" t="s">
        <v>4</v>
      </c>
      <c r="O217" s="20" t="str">
        <f t="shared" si="30"/>
        <v>PDF</v>
      </c>
      <c r="P217" s="11" t="s">
        <v>2</v>
      </c>
      <c r="Q217" s="3" t="s">
        <v>36</v>
      </c>
      <c r="R217" s="276" t="s">
        <v>37</v>
      </c>
      <c r="S217" s="4" t="s">
        <v>76</v>
      </c>
      <c r="T217" s="20" t="str">
        <f t="shared" si="31"/>
        <v>PDF</v>
      </c>
      <c r="U217" s="11" t="s">
        <v>39</v>
      </c>
      <c r="V217" s="3" t="s">
        <v>36</v>
      </c>
      <c r="W217" s="3" t="s">
        <v>37</v>
      </c>
      <c r="Y217" s="12"/>
      <c r="Z217" s="35" t="str">
        <f t="shared" si="32"/>
        <v>Exclude</v>
      </c>
      <c r="AA217" s="33" t="str">
        <f t="shared" si="33"/>
        <v>3. Wrong intervention</v>
      </c>
    </row>
    <row r="218" spans="1:27" x14ac:dyDescent="0.25">
      <c r="A218" s="27" t="s">
        <v>776</v>
      </c>
      <c r="B218" s="28" t="s">
        <v>777</v>
      </c>
      <c r="C218" s="28">
        <v>2024</v>
      </c>
      <c r="D218" s="28" t="s">
        <v>778</v>
      </c>
      <c r="E218" s="28">
        <v>140</v>
      </c>
      <c r="G218" s="28">
        <v>106272</v>
      </c>
      <c r="H218" s="28">
        <v>4315</v>
      </c>
      <c r="I218" s="28" t="s">
        <v>779</v>
      </c>
      <c r="J218" s="11" t="s">
        <v>34</v>
      </c>
      <c r="K218" s="20" t="str">
        <f t="shared" si="27"/>
        <v>Link</v>
      </c>
      <c r="L218" s="21" t="str">
        <f t="shared" si="28"/>
        <v/>
      </c>
      <c r="M218" s="31" t="str">
        <f t="shared" si="29"/>
        <v>{Cheung, 2024 #4315}</v>
      </c>
      <c r="N218" s="4" t="s">
        <v>4</v>
      </c>
      <c r="O218" s="20" t="str">
        <f t="shared" si="30"/>
        <v>PDF</v>
      </c>
      <c r="P218" s="11" t="s">
        <v>2</v>
      </c>
      <c r="Q218" s="3" t="s">
        <v>36</v>
      </c>
      <c r="R218" s="276" t="s">
        <v>37</v>
      </c>
      <c r="S218" s="4" t="s">
        <v>76</v>
      </c>
      <c r="T218" s="20" t="str">
        <f t="shared" si="31"/>
        <v>PDF</v>
      </c>
      <c r="U218" s="11" t="s">
        <v>39</v>
      </c>
      <c r="V218" s="3" t="s">
        <v>36</v>
      </c>
      <c r="W218" s="3" t="s">
        <v>37</v>
      </c>
      <c r="Y218" s="12"/>
      <c r="Z218" s="35" t="str">
        <f t="shared" si="32"/>
        <v>Exclude</v>
      </c>
      <c r="AA218" s="33" t="str">
        <f t="shared" si="33"/>
        <v>3. Wrong intervention</v>
      </c>
    </row>
    <row r="219" spans="1:27" x14ac:dyDescent="0.25">
      <c r="A219" s="27" t="s">
        <v>780</v>
      </c>
      <c r="B219" s="28" t="s">
        <v>781</v>
      </c>
      <c r="C219" s="28">
        <v>2023</v>
      </c>
      <c r="D219" s="28" t="s">
        <v>782</v>
      </c>
      <c r="E219" s="28">
        <v>17</v>
      </c>
      <c r="F219" s="28">
        <v>4</v>
      </c>
      <c r="G219" s="28" t="s">
        <v>783</v>
      </c>
      <c r="H219" s="28">
        <v>4256</v>
      </c>
      <c r="I219" s="28" t="s">
        <v>784</v>
      </c>
      <c r="J219" s="11" t="s">
        <v>34</v>
      </c>
      <c r="K219" s="20" t="str">
        <f t="shared" si="27"/>
        <v>Link</v>
      </c>
      <c r="L219" s="21" t="str">
        <f t="shared" si="28"/>
        <v/>
      </c>
      <c r="M219" s="31" t="str">
        <f t="shared" si="29"/>
        <v>{Chichester, 2023 #4256}</v>
      </c>
      <c r="N219" s="4" t="s">
        <v>4</v>
      </c>
      <c r="O219" s="20" t="str">
        <f t="shared" si="30"/>
        <v>PDF</v>
      </c>
      <c r="P219" s="11" t="s">
        <v>2</v>
      </c>
      <c r="Q219" s="3" t="s">
        <v>36</v>
      </c>
      <c r="R219" s="276" t="s">
        <v>37</v>
      </c>
      <c r="S219" s="4" t="s">
        <v>76</v>
      </c>
      <c r="T219" s="20" t="str">
        <f t="shared" si="31"/>
        <v>PDF</v>
      </c>
      <c r="U219" s="11" t="s">
        <v>39</v>
      </c>
      <c r="V219" s="3" t="s">
        <v>36</v>
      </c>
      <c r="W219" s="3" t="s">
        <v>37</v>
      </c>
      <c r="Y219" s="12"/>
      <c r="Z219" s="35" t="str">
        <f t="shared" si="32"/>
        <v>Exclude</v>
      </c>
      <c r="AA219" s="33" t="str">
        <f t="shared" si="33"/>
        <v>3. Wrong intervention</v>
      </c>
    </row>
    <row r="220" spans="1:27" x14ac:dyDescent="0.25">
      <c r="A220" s="27" t="s">
        <v>785</v>
      </c>
      <c r="B220" s="28" t="s">
        <v>786</v>
      </c>
      <c r="C220" s="28">
        <v>2011</v>
      </c>
      <c r="D220" s="28" t="s">
        <v>342</v>
      </c>
      <c r="E220" s="28">
        <v>12</v>
      </c>
      <c r="F220" s="28">
        <v>1</v>
      </c>
      <c r="G220" s="28" t="s">
        <v>787</v>
      </c>
      <c r="H220" s="28">
        <v>3758</v>
      </c>
      <c r="I220" s="28" t="s">
        <v>788</v>
      </c>
      <c r="J220" s="11" t="s">
        <v>34</v>
      </c>
      <c r="K220" s="20" t="str">
        <f t="shared" si="27"/>
        <v>Link</v>
      </c>
      <c r="L220" s="21" t="str">
        <f t="shared" si="28"/>
        <v/>
      </c>
      <c r="M220" s="31" t="str">
        <f t="shared" si="29"/>
        <v>{Choi, 2011 #3758}</v>
      </c>
      <c r="N220" s="4" t="s">
        <v>1</v>
      </c>
      <c r="O220" s="20" t="str">
        <f t="shared" si="30"/>
        <v>PDF</v>
      </c>
      <c r="P220" s="11" t="s">
        <v>2</v>
      </c>
      <c r="Q220" s="3" t="s">
        <v>36</v>
      </c>
      <c r="R220" s="276" t="s">
        <v>37</v>
      </c>
      <c r="S220" s="4" t="s">
        <v>76</v>
      </c>
      <c r="T220" s="20" t="str">
        <f t="shared" si="31"/>
        <v>PDF</v>
      </c>
      <c r="U220" s="11" t="s">
        <v>39</v>
      </c>
      <c r="V220" s="3" t="s">
        <v>36</v>
      </c>
      <c r="W220" s="3" t="s">
        <v>37</v>
      </c>
      <c r="Y220" s="12" t="str">
        <f>IF(R220="Include","No",IF(V220="Include","No",""))</f>
        <v/>
      </c>
      <c r="Z220" s="35" t="str">
        <f t="shared" si="32"/>
        <v>Exclude</v>
      </c>
      <c r="AA220" s="33" t="str">
        <f t="shared" si="33"/>
        <v>3. Wrong intervention</v>
      </c>
    </row>
    <row r="221" spans="1:27" x14ac:dyDescent="0.25">
      <c r="A221" s="27" t="s">
        <v>785</v>
      </c>
      <c r="B221" s="28" t="s">
        <v>789</v>
      </c>
      <c r="C221" s="28">
        <v>2011</v>
      </c>
      <c r="D221" s="28" t="s">
        <v>342</v>
      </c>
      <c r="E221" s="28">
        <v>12</v>
      </c>
      <c r="G221" s="28">
        <v>126</v>
      </c>
      <c r="H221" s="28">
        <v>4207</v>
      </c>
      <c r="I221" s="28" t="s">
        <v>788</v>
      </c>
      <c r="J221" s="11" t="s">
        <v>34</v>
      </c>
      <c r="K221" s="20" t="str">
        <f t="shared" si="27"/>
        <v>Link</v>
      </c>
      <c r="L221" s="21" t="str">
        <f t="shared" si="28"/>
        <v/>
      </c>
      <c r="M221" s="31" t="str">
        <f t="shared" si="29"/>
        <v>{Choi, 2011 #4207}</v>
      </c>
      <c r="N221" s="4" t="s">
        <v>4</v>
      </c>
      <c r="O221" s="20" t="str">
        <f t="shared" si="30"/>
        <v>PDF</v>
      </c>
      <c r="P221" s="11" t="s">
        <v>2</v>
      </c>
      <c r="Q221" s="3" t="s">
        <v>36</v>
      </c>
      <c r="R221" s="276" t="s">
        <v>41</v>
      </c>
      <c r="S221" s="4" t="s">
        <v>790</v>
      </c>
      <c r="T221" s="20" t="str">
        <f t="shared" si="31"/>
        <v>PDF</v>
      </c>
      <c r="U221" s="11" t="s">
        <v>39</v>
      </c>
      <c r="V221" s="3" t="s">
        <v>36</v>
      </c>
      <c r="W221" s="3" t="s">
        <v>41</v>
      </c>
      <c r="Y221" s="12"/>
      <c r="Z221" s="35" t="str">
        <f t="shared" si="32"/>
        <v>Exclude</v>
      </c>
      <c r="AA221" s="33" t="str">
        <f t="shared" si="33"/>
        <v>0. Duplicate</v>
      </c>
    </row>
    <row r="222" spans="1:27" x14ac:dyDescent="0.25">
      <c r="A222" s="27" t="s">
        <v>791</v>
      </c>
      <c r="B222" s="28" t="s">
        <v>792</v>
      </c>
      <c r="C222" s="28">
        <v>2014</v>
      </c>
      <c r="D222" s="28" t="s">
        <v>102</v>
      </c>
      <c r="E222" s="28">
        <v>16</v>
      </c>
      <c r="F222" s="28">
        <v>11</v>
      </c>
      <c r="G222" s="28" t="s">
        <v>793</v>
      </c>
      <c r="H222" s="28">
        <v>4044</v>
      </c>
      <c r="I222" s="28" t="s">
        <v>794</v>
      </c>
      <c r="J222" s="11" t="s">
        <v>34</v>
      </c>
      <c r="K222" s="20" t="str">
        <f t="shared" si="27"/>
        <v>Link</v>
      </c>
      <c r="L222" s="21" t="str">
        <f t="shared" si="28"/>
        <v/>
      </c>
      <c r="M222" s="31" t="str">
        <f t="shared" si="29"/>
        <v>{Choi, 2014 #4044}</v>
      </c>
      <c r="N222" s="4" t="s">
        <v>1</v>
      </c>
      <c r="O222" s="20" t="str">
        <f t="shared" si="30"/>
        <v>PDF</v>
      </c>
      <c r="P222" s="11" t="s">
        <v>2</v>
      </c>
      <c r="Q222" s="3" t="s">
        <v>36</v>
      </c>
      <c r="R222" s="276" t="s">
        <v>37</v>
      </c>
      <c r="S222" s="4" t="s">
        <v>76</v>
      </c>
      <c r="T222" s="20" t="str">
        <f t="shared" si="31"/>
        <v>PDF</v>
      </c>
      <c r="U222" s="11" t="s">
        <v>39</v>
      </c>
      <c r="V222" s="3" t="s">
        <v>36</v>
      </c>
      <c r="W222" s="3" t="s">
        <v>37</v>
      </c>
      <c r="Y222" s="12" t="str">
        <f>IF(R222="Include","No",IF(V222="Include","No",""))</f>
        <v/>
      </c>
      <c r="Z222" s="35" t="str">
        <f t="shared" si="32"/>
        <v>Exclude</v>
      </c>
      <c r="AA222" s="33" t="str">
        <f t="shared" si="33"/>
        <v>3. Wrong intervention</v>
      </c>
    </row>
    <row r="223" spans="1:27" x14ac:dyDescent="0.25">
      <c r="A223" s="27" t="s">
        <v>795</v>
      </c>
      <c r="B223" s="28" t="s">
        <v>796</v>
      </c>
      <c r="C223" s="28">
        <v>2016</v>
      </c>
      <c r="D223" s="28" t="s">
        <v>90</v>
      </c>
      <c r="E223" s="28">
        <v>51</v>
      </c>
      <c r="F223" s="28">
        <v>5</v>
      </c>
      <c r="G223" s="28" t="s">
        <v>797</v>
      </c>
      <c r="H223" s="28">
        <v>3789</v>
      </c>
      <c r="I223" s="28" t="s">
        <v>798</v>
      </c>
      <c r="J223" s="11" t="s">
        <v>34</v>
      </c>
      <c r="K223" s="20" t="str">
        <f t="shared" si="27"/>
        <v>Link</v>
      </c>
      <c r="L223" s="21" t="str">
        <f t="shared" si="28"/>
        <v/>
      </c>
      <c r="M223" s="31" t="str">
        <f t="shared" si="29"/>
        <v>{Choi, 2016 #3789}</v>
      </c>
      <c r="N223" s="4" t="s">
        <v>1</v>
      </c>
      <c r="O223" s="20" t="str">
        <f t="shared" si="30"/>
        <v>PDF</v>
      </c>
      <c r="P223" s="11" t="s">
        <v>2</v>
      </c>
      <c r="Q223" s="3" t="s">
        <v>36</v>
      </c>
      <c r="R223" s="276" t="s">
        <v>37</v>
      </c>
      <c r="S223" s="4" t="s">
        <v>76</v>
      </c>
      <c r="T223" s="20" t="str">
        <f t="shared" si="31"/>
        <v>PDF</v>
      </c>
      <c r="U223" s="11" t="s">
        <v>39</v>
      </c>
      <c r="V223" s="3" t="s">
        <v>36</v>
      </c>
      <c r="W223" s="3" t="s">
        <v>37</v>
      </c>
      <c r="Y223" s="12" t="str">
        <f>IF(R223="Include","No",IF(V223="Include","No",""))</f>
        <v/>
      </c>
      <c r="Z223" s="35" t="str">
        <f t="shared" si="32"/>
        <v>Exclude</v>
      </c>
      <c r="AA223" s="33" t="str">
        <f t="shared" si="33"/>
        <v>3. Wrong intervention</v>
      </c>
    </row>
    <row r="224" spans="1:27" x14ac:dyDescent="0.25">
      <c r="A224" s="27" t="s">
        <v>795</v>
      </c>
      <c r="B224" s="28" t="s">
        <v>796</v>
      </c>
      <c r="C224" s="28">
        <v>2016</v>
      </c>
      <c r="D224" s="28" t="s">
        <v>90</v>
      </c>
      <c r="E224" s="28">
        <v>51</v>
      </c>
      <c r="F224" s="28">
        <v>5</v>
      </c>
      <c r="G224" s="28" t="s">
        <v>797</v>
      </c>
      <c r="H224" s="28">
        <v>3790</v>
      </c>
      <c r="I224" s="28" t="s">
        <v>798</v>
      </c>
      <c r="J224" s="11" t="s">
        <v>34</v>
      </c>
      <c r="K224" s="20" t="str">
        <f t="shared" si="27"/>
        <v>Link</v>
      </c>
      <c r="L224" s="21" t="str">
        <f t="shared" si="28"/>
        <v/>
      </c>
      <c r="M224" s="31" t="str">
        <f t="shared" si="29"/>
        <v>{Choi, 2016 #3790}</v>
      </c>
      <c r="N224" s="4" t="s">
        <v>1</v>
      </c>
      <c r="O224" s="20" t="str">
        <f t="shared" si="30"/>
        <v>PDF</v>
      </c>
      <c r="P224" s="11" t="s">
        <v>2</v>
      </c>
      <c r="Q224" s="3" t="s">
        <v>36</v>
      </c>
      <c r="R224" s="276" t="s">
        <v>41</v>
      </c>
      <c r="S224" s="4" t="s">
        <v>799</v>
      </c>
      <c r="T224" s="20" t="str">
        <f t="shared" si="31"/>
        <v>PDF</v>
      </c>
      <c r="U224" s="11" t="s">
        <v>39</v>
      </c>
      <c r="V224" s="3" t="s">
        <v>36</v>
      </c>
      <c r="W224" s="3" t="s">
        <v>41</v>
      </c>
      <c r="Y224" s="12" t="str">
        <f>IF(R224="Include","No",IF(V224="Include","No",""))</f>
        <v/>
      </c>
      <c r="Z224" s="35" t="str">
        <f t="shared" si="32"/>
        <v>Exclude</v>
      </c>
      <c r="AA224" s="33" t="str">
        <f t="shared" si="33"/>
        <v>0. Duplicate</v>
      </c>
    </row>
    <row r="225" spans="1:27" x14ac:dyDescent="0.25">
      <c r="A225" s="27" t="s">
        <v>795</v>
      </c>
      <c r="B225" s="28" t="s">
        <v>796</v>
      </c>
      <c r="C225" s="28">
        <v>2016</v>
      </c>
      <c r="D225" s="28" t="s">
        <v>94</v>
      </c>
      <c r="E225" s="28">
        <v>51</v>
      </c>
      <c r="F225" s="28">
        <v>5</v>
      </c>
      <c r="G225" s="28" t="s">
        <v>797</v>
      </c>
      <c r="H225" s="28">
        <v>3839</v>
      </c>
      <c r="I225" s="28" t="s">
        <v>798</v>
      </c>
      <c r="J225" s="11" t="s">
        <v>34</v>
      </c>
      <c r="K225" s="20" t="str">
        <f t="shared" si="27"/>
        <v>Link</v>
      </c>
      <c r="L225" s="21" t="str">
        <f t="shared" si="28"/>
        <v/>
      </c>
      <c r="M225" s="31" t="str">
        <f t="shared" si="29"/>
        <v>{Choi, 2016 #3839}</v>
      </c>
      <c r="N225" s="4" t="s">
        <v>1</v>
      </c>
      <c r="O225" s="20" t="str">
        <f t="shared" si="30"/>
        <v>PDF</v>
      </c>
      <c r="P225" s="11" t="s">
        <v>2</v>
      </c>
      <c r="Q225" s="3" t="s">
        <v>36</v>
      </c>
      <c r="R225" s="276" t="s">
        <v>41</v>
      </c>
      <c r="S225" s="4" t="s">
        <v>799</v>
      </c>
      <c r="T225" s="20" t="str">
        <f t="shared" si="31"/>
        <v>PDF</v>
      </c>
      <c r="U225" s="11" t="s">
        <v>39</v>
      </c>
      <c r="V225" s="3" t="s">
        <v>36</v>
      </c>
      <c r="W225" s="3" t="s">
        <v>41</v>
      </c>
      <c r="Y225" s="12" t="str">
        <f>IF(R225="Include","No",IF(V225="Include","No",""))</f>
        <v/>
      </c>
      <c r="Z225" s="35" t="str">
        <f t="shared" si="32"/>
        <v>Exclude</v>
      </c>
      <c r="AA225" s="33" t="str">
        <f t="shared" si="33"/>
        <v>0. Duplicate</v>
      </c>
    </row>
    <row r="226" spans="1:27" x14ac:dyDescent="0.25">
      <c r="A226" s="27" t="s">
        <v>795</v>
      </c>
      <c r="B226" s="28" t="s">
        <v>796</v>
      </c>
      <c r="C226" s="28">
        <v>2016</v>
      </c>
      <c r="D226" s="28" t="s">
        <v>94</v>
      </c>
      <c r="E226" s="28">
        <v>51</v>
      </c>
      <c r="F226" s="28">
        <v>5</v>
      </c>
      <c r="G226" s="28" t="s">
        <v>797</v>
      </c>
      <c r="H226" s="28">
        <v>3840</v>
      </c>
      <c r="I226" s="28" t="s">
        <v>798</v>
      </c>
      <c r="J226" s="11" t="s">
        <v>34</v>
      </c>
      <c r="K226" s="20" t="str">
        <f t="shared" si="27"/>
        <v>Link</v>
      </c>
      <c r="L226" s="21" t="str">
        <f t="shared" si="28"/>
        <v/>
      </c>
      <c r="M226" s="31" t="str">
        <f t="shared" si="29"/>
        <v>{Choi, 2016 #3840}</v>
      </c>
      <c r="N226" s="4" t="s">
        <v>1</v>
      </c>
      <c r="O226" s="20" t="str">
        <f t="shared" si="30"/>
        <v>PDF</v>
      </c>
      <c r="P226" s="11" t="s">
        <v>2</v>
      </c>
      <c r="Q226" s="3" t="s">
        <v>36</v>
      </c>
      <c r="R226" s="276" t="s">
        <v>41</v>
      </c>
      <c r="S226" s="4" t="s">
        <v>799</v>
      </c>
      <c r="T226" s="20" t="str">
        <f t="shared" si="31"/>
        <v>PDF</v>
      </c>
      <c r="U226" s="11" t="s">
        <v>39</v>
      </c>
      <c r="V226" s="3" t="s">
        <v>36</v>
      </c>
      <c r="W226" s="3" t="s">
        <v>41</v>
      </c>
      <c r="Y226" s="12" t="str">
        <f>IF(R226="Include","No",IF(V226="Include","No",""))</f>
        <v/>
      </c>
      <c r="Z226" s="35" t="str">
        <f t="shared" si="32"/>
        <v>Exclude</v>
      </c>
      <c r="AA226" s="33" t="str">
        <f t="shared" si="33"/>
        <v>0. Duplicate</v>
      </c>
    </row>
    <row r="227" spans="1:27" x14ac:dyDescent="0.25">
      <c r="A227" s="27" t="s">
        <v>800</v>
      </c>
      <c r="B227" s="28" t="s">
        <v>801</v>
      </c>
      <c r="C227" s="28">
        <v>2015</v>
      </c>
      <c r="D227" s="28" t="s">
        <v>78</v>
      </c>
      <c r="E227" s="28">
        <v>17</v>
      </c>
      <c r="F227" s="28">
        <v>8</v>
      </c>
      <c r="G227" s="28" t="s">
        <v>802</v>
      </c>
      <c r="H227" s="28">
        <v>5479</v>
      </c>
      <c r="I227" s="28" t="s">
        <v>803</v>
      </c>
      <c r="J227" s="11" t="s">
        <v>34</v>
      </c>
      <c r="K227" s="20" t="str">
        <f t="shared" si="27"/>
        <v>Link</v>
      </c>
      <c r="L227" s="21" t="str">
        <f t="shared" si="28"/>
        <v/>
      </c>
      <c r="M227" s="31" t="str">
        <f t="shared" si="29"/>
        <v>{Christiansen, 2015 #5479}</v>
      </c>
      <c r="N227" s="4" t="s">
        <v>116</v>
      </c>
      <c r="O227" s="20" t="str">
        <f t="shared" si="30"/>
        <v>PDF</v>
      </c>
      <c r="P227" s="11" t="s">
        <v>2</v>
      </c>
      <c r="Q227" s="3" t="s">
        <v>36</v>
      </c>
      <c r="R227" s="276" t="s">
        <v>37</v>
      </c>
      <c r="S227" s="4" t="s">
        <v>76</v>
      </c>
      <c r="T227" s="20" t="str">
        <f t="shared" si="31"/>
        <v>PDF</v>
      </c>
      <c r="U227" s="11" t="s">
        <v>39</v>
      </c>
      <c r="V227" s="3" t="s">
        <v>36</v>
      </c>
      <c r="W227" s="3" t="s">
        <v>37</v>
      </c>
      <c r="Y227" s="12"/>
      <c r="Z227" s="35" t="str">
        <f t="shared" si="32"/>
        <v>Exclude</v>
      </c>
      <c r="AA227" s="33" t="str">
        <f t="shared" si="33"/>
        <v>3. Wrong intervention</v>
      </c>
    </row>
    <row r="228" spans="1:27" x14ac:dyDescent="0.25">
      <c r="A228" s="27" t="s">
        <v>804</v>
      </c>
      <c r="B228" s="28" t="s">
        <v>805</v>
      </c>
      <c r="C228" s="28">
        <v>2018</v>
      </c>
      <c r="D228" s="28" t="s">
        <v>313</v>
      </c>
      <c r="E228" s="28">
        <v>53</v>
      </c>
      <c r="F228" s="28">
        <v>6</v>
      </c>
      <c r="G228" s="28" t="s">
        <v>806</v>
      </c>
      <c r="H228" s="28">
        <v>4241</v>
      </c>
      <c r="I228" s="28" t="s">
        <v>807</v>
      </c>
      <c r="J228" s="11" t="s">
        <v>34</v>
      </c>
      <c r="K228" s="20" t="str">
        <f t="shared" si="27"/>
        <v>Link</v>
      </c>
      <c r="L228" s="21" t="str">
        <f t="shared" si="28"/>
        <v/>
      </c>
      <c r="M228" s="31" t="str">
        <f t="shared" si="29"/>
        <v>{Christiansen, 2018 #4241}</v>
      </c>
      <c r="N228" s="4" t="s">
        <v>4</v>
      </c>
      <c r="O228" s="20" t="str">
        <f t="shared" si="30"/>
        <v>PDF</v>
      </c>
      <c r="P228" s="11" t="s">
        <v>2</v>
      </c>
      <c r="Q228" s="3" t="s">
        <v>36</v>
      </c>
      <c r="R228" s="276" t="s">
        <v>37</v>
      </c>
      <c r="S228" s="4" t="s">
        <v>76</v>
      </c>
      <c r="T228" s="20" t="str">
        <f t="shared" si="31"/>
        <v>PDF</v>
      </c>
      <c r="U228" s="11" t="s">
        <v>39</v>
      </c>
      <c r="V228" s="3" t="s">
        <v>36</v>
      </c>
      <c r="W228" s="3" t="s">
        <v>37</v>
      </c>
      <c r="Y228" s="12"/>
      <c r="Z228" s="35" t="str">
        <f t="shared" si="32"/>
        <v>Exclude</v>
      </c>
      <c r="AA228" s="33" t="str">
        <f t="shared" si="33"/>
        <v>3. Wrong intervention</v>
      </c>
    </row>
    <row r="229" spans="1:27" x14ac:dyDescent="0.25">
      <c r="A229" s="27" t="s">
        <v>808</v>
      </c>
      <c r="B229" s="28" t="s">
        <v>809</v>
      </c>
      <c r="C229" s="28">
        <v>2016</v>
      </c>
      <c r="D229" s="28" t="s">
        <v>186</v>
      </c>
      <c r="E229" s="28">
        <v>62</v>
      </c>
      <c r="G229" s="28" t="s">
        <v>810</v>
      </c>
      <c r="H229" s="28">
        <v>5477</v>
      </c>
      <c r="I229" s="28" t="s">
        <v>811</v>
      </c>
      <c r="J229" s="11" t="s">
        <v>34</v>
      </c>
      <c r="K229" s="20" t="str">
        <f t="shared" si="27"/>
        <v>Link</v>
      </c>
      <c r="L229" s="21" t="str">
        <f t="shared" si="28"/>
        <v/>
      </c>
      <c r="M229" s="31" t="str">
        <f t="shared" si="29"/>
        <v>{Christofferson, 2016 #5477}</v>
      </c>
      <c r="N229" s="4" t="s">
        <v>116</v>
      </c>
      <c r="O229" s="20" t="str">
        <f t="shared" si="30"/>
        <v>PDF</v>
      </c>
      <c r="P229" s="11" t="s">
        <v>2</v>
      </c>
      <c r="Q229" s="3" t="s">
        <v>36</v>
      </c>
      <c r="R229" s="276" t="s">
        <v>37</v>
      </c>
      <c r="S229" s="4" t="s">
        <v>76</v>
      </c>
      <c r="T229" s="20" t="str">
        <f t="shared" si="31"/>
        <v>PDF</v>
      </c>
      <c r="U229" s="11" t="s">
        <v>39</v>
      </c>
      <c r="V229" s="3" t="s">
        <v>36</v>
      </c>
      <c r="W229" s="3" t="s">
        <v>37</v>
      </c>
      <c r="Y229" s="12"/>
      <c r="Z229" s="35" t="str">
        <f t="shared" si="32"/>
        <v>Exclude</v>
      </c>
      <c r="AA229" s="33" t="str">
        <f t="shared" si="33"/>
        <v>3. Wrong intervention</v>
      </c>
    </row>
    <row r="230" spans="1:27" x14ac:dyDescent="0.25">
      <c r="A230" s="27" t="s">
        <v>812</v>
      </c>
      <c r="B230" s="28" t="s">
        <v>813</v>
      </c>
      <c r="C230" s="28">
        <v>2019</v>
      </c>
      <c r="D230" s="28" t="s">
        <v>342</v>
      </c>
      <c r="E230" s="28">
        <v>20</v>
      </c>
      <c r="F230" s="28">
        <v>1</v>
      </c>
      <c r="G230" s="28">
        <v>147</v>
      </c>
      <c r="H230" s="28">
        <v>4351</v>
      </c>
      <c r="I230" s="28" t="s">
        <v>814</v>
      </c>
      <c r="J230" s="11" t="s">
        <v>34</v>
      </c>
      <c r="K230" s="20" t="str">
        <f t="shared" si="27"/>
        <v>Link</v>
      </c>
      <c r="L230" s="21" t="str">
        <f t="shared" si="28"/>
        <v/>
      </c>
      <c r="M230" s="31" t="str">
        <f t="shared" si="29"/>
        <v>{Chu, 2019 #4351}</v>
      </c>
      <c r="N230" s="4" t="s">
        <v>4</v>
      </c>
      <c r="O230" s="20" t="str">
        <f t="shared" si="30"/>
        <v>PDF</v>
      </c>
      <c r="P230" s="11" t="s">
        <v>2</v>
      </c>
      <c r="Q230" s="3" t="s">
        <v>36</v>
      </c>
      <c r="R230" s="276" t="s">
        <v>37</v>
      </c>
      <c r="S230" s="4" t="s">
        <v>76</v>
      </c>
      <c r="T230" s="20" t="str">
        <f t="shared" si="31"/>
        <v>PDF</v>
      </c>
      <c r="U230" s="11" t="s">
        <v>39</v>
      </c>
      <c r="V230" s="3" t="s">
        <v>36</v>
      </c>
      <c r="W230" s="3" t="s">
        <v>37</v>
      </c>
      <c r="Y230" s="12"/>
      <c r="Z230" s="35" t="str">
        <f t="shared" si="32"/>
        <v>Exclude</v>
      </c>
      <c r="AA230" s="33" t="str">
        <f t="shared" si="33"/>
        <v>3. Wrong intervention</v>
      </c>
    </row>
    <row r="231" spans="1:27" x14ac:dyDescent="0.25">
      <c r="A231" s="27" t="s">
        <v>815</v>
      </c>
      <c r="B231" s="28" t="s">
        <v>816</v>
      </c>
      <c r="C231" s="28">
        <v>2021</v>
      </c>
      <c r="D231" s="28" t="s">
        <v>186</v>
      </c>
      <c r="E231" s="28">
        <v>114</v>
      </c>
      <c r="G231" s="28">
        <v>106726</v>
      </c>
      <c r="H231" s="28">
        <v>4245</v>
      </c>
      <c r="I231" s="28" t="s">
        <v>817</v>
      </c>
      <c r="J231" s="11" t="s">
        <v>34</v>
      </c>
      <c r="K231" s="20" t="str">
        <f t="shared" si="27"/>
        <v>Link</v>
      </c>
      <c r="L231" s="21" t="str">
        <f t="shared" si="28"/>
        <v/>
      </c>
      <c r="M231" s="31" t="str">
        <f t="shared" si="29"/>
        <v>{Chu, 2021 #4245}</v>
      </c>
      <c r="N231" s="4" t="s">
        <v>4</v>
      </c>
      <c r="O231" s="20" t="str">
        <f t="shared" si="30"/>
        <v>PDF</v>
      </c>
      <c r="P231" s="11" t="s">
        <v>2</v>
      </c>
      <c r="Q231" s="3" t="s">
        <v>36</v>
      </c>
      <c r="R231" s="276" t="s">
        <v>37</v>
      </c>
      <c r="S231" s="4" t="s">
        <v>76</v>
      </c>
      <c r="T231" s="20" t="str">
        <f t="shared" si="31"/>
        <v>PDF</v>
      </c>
      <c r="U231" s="11" t="s">
        <v>39</v>
      </c>
      <c r="V231" s="3" t="s">
        <v>36</v>
      </c>
      <c r="W231" s="3" t="s">
        <v>37</v>
      </c>
      <c r="Y231" s="12"/>
      <c r="Z231" s="35" t="str">
        <f t="shared" si="32"/>
        <v>Exclude</v>
      </c>
      <c r="AA231" s="33" t="str">
        <f t="shared" si="33"/>
        <v>3. Wrong intervention</v>
      </c>
    </row>
    <row r="232" spans="1:27" x14ac:dyDescent="0.25">
      <c r="A232" s="27" t="s">
        <v>818</v>
      </c>
      <c r="B232" s="28" t="s">
        <v>819</v>
      </c>
      <c r="C232" s="28">
        <v>2011</v>
      </c>
      <c r="D232" s="28" t="s">
        <v>73</v>
      </c>
      <c r="E232" s="28">
        <v>13</v>
      </c>
      <c r="F232" s="28">
        <v>8</v>
      </c>
      <c r="G232" s="28" t="s">
        <v>820</v>
      </c>
      <c r="H232" s="28">
        <v>4094</v>
      </c>
      <c r="I232" s="28" t="s">
        <v>821</v>
      </c>
      <c r="J232" s="11" t="s">
        <v>34</v>
      </c>
      <c r="K232" s="20" t="str">
        <f t="shared" si="27"/>
        <v>Link</v>
      </c>
      <c r="L232" s="21" t="str">
        <f t="shared" si="28"/>
        <v/>
      </c>
      <c r="M232" s="31" t="str">
        <f t="shared" si="29"/>
        <v>{Ciccolo, 2011 #4094}</v>
      </c>
      <c r="N232" s="4" t="s">
        <v>1</v>
      </c>
      <c r="O232" s="20" t="str">
        <f t="shared" si="30"/>
        <v>PDF</v>
      </c>
      <c r="P232" s="11" t="s">
        <v>2</v>
      </c>
      <c r="Q232" s="3" t="s">
        <v>36</v>
      </c>
      <c r="R232" s="276" t="s">
        <v>37</v>
      </c>
      <c r="S232" s="4" t="s">
        <v>76</v>
      </c>
      <c r="T232" s="20" t="str">
        <f t="shared" si="31"/>
        <v>PDF</v>
      </c>
      <c r="U232" s="11" t="s">
        <v>39</v>
      </c>
      <c r="V232" s="3" t="s">
        <v>36</v>
      </c>
      <c r="W232" s="3" t="s">
        <v>37</v>
      </c>
      <c r="Y232" s="12" t="str">
        <f>IF(R232="Include","No",IF(V232="Include","No",""))</f>
        <v/>
      </c>
      <c r="Z232" s="35" t="str">
        <f t="shared" si="32"/>
        <v>Exclude</v>
      </c>
      <c r="AA232" s="33" t="str">
        <f t="shared" si="33"/>
        <v>3. Wrong intervention</v>
      </c>
    </row>
    <row r="233" spans="1:27" x14ac:dyDescent="0.25">
      <c r="A233" s="27" t="s">
        <v>818</v>
      </c>
      <c r="B233" s="28" t="s">
        <v>822</v>
      </c>
      <c r="C233" s="28">
        <v>2011</v>
      </c>
      <c r="D233" s="28" t="s">
        <v>78</v>
      </c>
      <c r="E233" s="28">
        <v>13</v>
      </c>
      <c r="F233" s="28">
        <v>8</v>
      </c>
      <c r="G233" s="28" t="s">
        <v>820</v>
      </c>
      <c r="H233" s="28">
        <v>4095</v>
      </c>
      <c r="I233" s="28" t="s">
        <v>821</v>
      </c>
      <c r="J233" s="11" t="s">
        <v>34</v>
      </c>
      <c r="K233" s="20" t="str">
        <f t="shared" si="27"/>
        <v>Link</v>
      </c>
      <c r="L233" s="21" t="str">
        <f t="shared" si="28"/>
        <v/>
      </c>
      <c r="M233" s="31" t="str">
        <f t="shared" si="29"/>
        <v>{Ciccolo, 2011 #4095}</v>
      </c>
      <c r="N233" s="4" t="s">
        <v>1</v>
      </c>
      <c r="O233" s="20" t="str">
        <f t="shared" si="30"/>
        <v>PDF</v>
      </c>
      <c r="P233" s="11" t="s">
        <v>2</v>
      </c>
      <c r="Q233" s="3" t="s">
        <v>36</v>
      </c>
      <c r="R233" s="276" t="s">
        <v>41</v>
      </c>
      <c r="S233" s="4" t="s">
        <v>823</v>
      </c>
      <c r="T233" s="20" t="str">
        <f t="shared" si="31"/>
        <v>PDF</v>
      </c>
      <c r="U233" s="11" t="s">
        <v>39</v>
      </c>
      <c r="V233" s="3" t="s">
        <v>36</v>
      </c>
      <c r="W233" s="3" t="s">
        <v>41</v>
      </c>
      <c r="Y233" s="12" t="str">
        <f>IF(R233="Include","No",IF(V233="Include","No",""))</f>
        <v/>
      </c>
      <c r="Z233" s="35" t="str">
        <f t="shared" si="32"/>
        <v>Exclude</v>
      </c>
      <c r="AA233" s="33" t="str">
        <f t="shared" si="33"/>
        <v>0. Duplicate</v>
      </c>
    </row>
    <row r="234" spans="1:27" x14ac:dyDescent="0.25">
      <c r="A234" s="27" t="s">
        <v>824</v>
      </c>
      <c r="B234" s="28" t="s">
        <v>825</v>
      </c>
      <c r="C234" s="28">
        <v>2020</v>
      </c>
      <c r="D234" s="28" t="s">
        <v>213</v>
      </c>
      <c r="E234" s="28">
        <v>10</v>
      </c>
      <c r="F234" s="28">
        <v>11</v>
      </c>
      <c r="G234" s="28" t="s">
        <v>826</v>
      </c>
      <c r="H234" s="28">
        <v>4300</v>
      </c>
      <c r="I234" s="28" t="s">
        <v>827</v>
      </c>
      <c r="J234" s="11" t="s">
        <v>34</v>
      </c>
      <c r="K234" s="20" t="str">
        <f t="shared" si="27"/>
        <v>Link</v>
      </c>
      <c r="L234" s="21" t="str">
        <f t="shared" si="28"/>
        <v/>
      </c>
      <c r="M234" s="31" t="str">
        <f t="shared" si="29"/>
        <v>{Clair, 2020 #4300}</v>
      </c>
      <c r="N234" s="4" t="s">
        <v>4</v>
      </c>
      <c r="O234" s="20" t="str">
        <f t="shared" si="30"/>
        <v>PDF</v>
      </c>
      <c r="P234" s="11" t="s">
        <v>2</v>
      </c>
      <c r="Q234" s="3" t="s">
        <v>36</v>
      </c>
      <c r="R234" s="276" t="s">
        <v>37</v>
      </c>
      <c r="S234" s="4" t="s">
        <v>76</v>
      </c>
      <c r="T234" s="20" t="str">
        <f t="shared" si="31"/>
        <v>PDF</v>
      </c>
      <c r="U234" s="11" t="s">
        <v>39</v>
      </c>
      <c r="V234" s="3" t="s">
        <v>36</v>
      </c>
      <c r="W234" s="3" t="s">
        <v>37</v>
      </c>
      <c r="Y234" s="12"/>
      <c r="Z234" s="35" t="str">
        <f t="shared" si="32"/>
        <v>Exclude</v>
      </c>
      <c r="AA234" s="33" t="str">
        <f t="shared" si="33"/>
        <v>3. Wrong intervention</v>
      </c>
    </row>
    <row r="235" spans="1:27" x14ac:dyDescent="0.25">
      <c r="A235" s="27" t="s">
        <v>828</v>
      </c>
      <c r="B235" s="28" t="s">
        <v>829</v>
      </c>
      <c r="C235" s="28">
        <v>2013</v>
      </c>
      <c r="D235" s="28" t="s">
        <v>514</v>
      </c>
      <c r="E235" s="28">
        <v>173</v>
      </c>
      <c r="F235" s="28">
        <v>9</v>
      </c>
      <c r="G235" s="28" t="s">
        <v>830</v>
      </c>
      <c r="H235" s="28">
        <v>4063</v>
      </c>
      <c r="I235" s="28" t="s">
        <v>831</v>
      </c>
      <c r="J235" s="11" t="s">
        <v>34</v>
      </c>
      <c r="K235" s="20" t="str">
        <f t="shared" si="27"/>
        <v>Link</v>
      </c>
      <c r="L235" s="21" t="str">
        <f t="shared" si="28"/>
        <v/>
      </c>
      <c r="M235" s="31" t="str">
        <f t="shared" si="29"/>
        <v>{Clarke, 2013 #4063}</v>
      </c>
      <c r="N235" s="4" t="s">
        <v>1</v>
      </c>
      <c r="O235" s="20" t="str">
        <f t="shared" si="30"/>
        <v>PDF</v>
      </c>
      <c r="P235" s="11" t="s">
        <v>2</v>
      </c>
      <c r="Q235" s="3" t="s">
        <v>36</v>
      </c>
      <c r="R235" s="276" t="s">
        <v>37</v>
      </c>
      <c r="S235" s="4" t="s">
        <v>76</v>
      </c>
      <c r="T235" s="20" t="str">
        <f t="shared" si="31"/>
        <v>PDF</v>
      </c>
      <c r="U235" s="11" t="s">
        <v>39</v>
      </c>
      <c r="V235" s="3" t="s">
        <v>36</v>
      </c>
      <c r="W235" s="3" t="s">
        <v>37</v>
      </c>
      <c r="Y235" s="12" t="str">
        <f>IF(R235="Include","No",IF(V235="Include","No",""))</f>
        <v/>
      </c>
      <c r="Z235" s="35" t="str">
        <f t="shared" si="32"/>
        <v>Exclude</v>
      </c>
      <c r="AA235" s="33" t="str">
        <f t="shared" si="33"/>
        <v>3. Wrong intervention</v>
      </c>
    </row>
    <row r="236" spans="1:27" x14ac:dyDescent="0.25">
      <c r="A236" s="27" t="s">
        <v>832</v>
      </c>
      <c r="B236" s="28" t="s">
        <v>833</v>
      </c>
      <c r="C236" s="28">
        <v>2014</v>
      </c>
      <c r="D236" s="28" t="s">
        <v>213</v>
      </c>
      <c r="E236" s="28">
        <v>4</v>
      </c>
      <c r="F236" s="28">
        <v>1</v>
      </c>
      <c r="G236" s="28" t="s">
        <v>834</v>
      </c>
      <c r="H236" s="28">
        <v>4310</v>
      </c>
      <c r="I236" s="28" t="s">
        <v>835</v>
      </c>
      <c r="J236" s="11" t="s">
        <v>34</v>
      </c>
      <c r="K236" s="20" t="str">
        <f t="shared" si="27"/>
        <v>Link</v>
      </c>
      <c r="L236" s="21" t="str">
        <f t="shared" si="28"/>
        <v/>
      </c>
      <c r="M236" s="31" t="str">
        <f t="shared" si="29"/>
        <v>{Cobb, 2014 #4310}</v>
      </c>
      <c r="N236" s="4" t="s">
        <v>4</v>
      </c>
      <c r="O236" s="20" t="str">
        <f t="shared" si="30"/>
        <v>PDF</v>
      </c>
      <c r="P236" s="11" t="s">
        <v>2</v>
      </c>
      <c r="Q236" s="3" t="s">
        <v>36</v>
      </c>
      <c r="R236" s="276" t="s">
        <v>37</v>
      </c>
      <c r="S236" s="4" t="s">
        <v>76</v>
      </c>
      <c r="T236" s="20" t="str">
        <f t="shared" si="31"/>
        <v>PDF</v>
      </c>
      <c r="U236" s="11" t="s">
        <v>39</v>
      </c>
      <c r="V236" s="3" t="s">
        <v>36</v>
      </c>
      <c r="W236" s="3" t="s">
        <v>37</v>
      </c>
      <c r="Y236" s="12"/>
      <c r="Z236" s="35" t="str">
        <f t="shared" si="32"/>
        <v>Exclude</v>
      </c>
      <c r="AA236" s="33" t="str">
        <f t="shared" si="33"/>
        <v>3. Wrong intervention</v>
      </c>
    </row>
    <row r="237" spans="1:27" x14ac:dyDescent="0.25">
      <c r="A237" s="27" t="s">
        <v>836</v>
      </c>
      <c r="B237" s="28" t="s">
        <v>837</v>
      </c>
      <c r="C237" s="28">
        <v>2012</v>
      </c>
      <c r="D237" s="28" t="s">
        <v>695</v>
      </c>
      <c r="E237" s="28">
        <v>37</v>
      </c>
      <c r="F237" s="28">
        <v>7</v>
      </c>
      <c r="G237" s="28" t="s">
        <v>838</v>
      </c>
      <c r="H237" s="28">
        <v>3654</v>
      </c>
      <c r="I237" s="28" t="s">
        <v>839</v>
      </c>
      <c r="J237" s="11" t="s">
        <v>34</v>
      </c>
      <c r="K237" s="20" t="str">
        <f t="shared" si="27"/>
        <v>Link</v>
      </c>
      <c r="L237" s="21" t="str">
        <f t="shared" si="28"/>
        <v/>
      </c>
      <c r="M237" s="31" t="str">
        <f t="shared" si="29"/>
        <v>{Colby, 2012 #3654}</v>
      </c>
      <c r="N237" s="4" t="s">
        <v>1</v>
      </c>
      <c r="O237" s="20" t="str">
        <f t="shared" si="30"/>
        <v>PDF</v>
      </c>
      <c r="P237" s="11" t="s">
        <v>2</v>
      </c>
      <c r="Q237" s="3" t="s">
        <v>36</v>
      </c>
      <c r="R237" s="276" t="s">
        <v>37</v>
      </c>
      <c r="S237" s="4" t="s">
        <v>76</v>
      </c>
      <c r="T237" s="20" t="str">
        <f t="shared" si="31"/>
        <v>PDF</v>
      </c>
      <c r="U237" s="11" t="s">
        <v>39</v>
      </c>
      <c r="V237" s="3" t="s">
        <v>36</v>
      </c>
      <c r="W237" s="3" t="s">
        <v>37</v>
      </c>
      <c r="Y237" s="12" t="str">
        <f>IF(R237="Include","No",IF(V237="Include","No",""))</f>
        <v/>
      </c>
      <c r="Z237" s="35" t="str">
        <f t="shared" si="32"/>
        <v>Exclude</v>
      </c>
      <c r="AA237" s="33" t="str">
        <f t="shared" si="33"/>
        <v>3. Wrong intervention</v>
      </c>
    </row>
    <row r="238" spans="1:27" x14ac:dyDescent="0.25">
      <c r="A238" s="27" t="s">
        <v>836</v>
      </c>
      <c r="B238" s="28" t="s">
        <v>837</v>
      </c>
      <c r="C238" s="28">
        <v>2012</v>
      </c>
      <c r="D238" s="28" t="s">
        <v>695</v>
      </c>
      <c r="E238" s="28">
        <v>37</v>
      </c>
      <c r="F238" s="28">
        <v>7</v>
      </c>
      <c r="G238" s="28" t="s">
        <v>838</v>
      </c>
      <c r="H238" s="28">
        <v>3655</v>
      </c>
      <c r="I238" s="28" t="s">
        <v>839</v>
      </c>
      <c r="J238" s="11" t="s">
        <v>34</v>
      </c>
      <c r="K238" s="20" t="str">
        <f t="shared" si="27"/>
        <v>Link</v>
      </c>
      <c r="L238" s="21" t="str">
        <f t="shared" si="28"/>
        <v/>
      </c>
      <c r="M238" s="31" t="str">
        <f t="shared" si="29"/>
        <v>{Colby, 2012 #3655}</v>
      </c>
      <c r="N238" s="4" t="s">
        <v>1</v>
      </c>
      <c r="O238" s="20" t="str">
        <f t="shared" si="30"/>
        <v>PDF</v>
      </c>
      <c r="P238" s="11" t="s">
        <v>2</v>
      </c>
      <c r="Q238" s="3" t="s">
        <v>36</v>
      </c>
      <c r="R238" s="276" t="s">
        <v>41</v>
      </c>
      <c r="S238" s="4" t="s">
        <v>840</v>
      </c>
      <c r="T238" s="20" t="str">
        <f t="shared" si="31"/>
        <v>PDF</v>
      </c>
      <c r="U238" s="11" t="s">
        <v>39</v>
      </c>
      <c r="V238" s="3" t="s">
        <v>36</v>
      </c>
      <c r="W238" s="3" t="s">
        <v>41</v>
      </c>
      <c r="Y238" s="12" t="str">
        <f>IF(R238="Include","No",IF(V238="Include","No",""))</f>
        <v/>
      </c>
      <c r="Z238" s="35" t="str">
        <f t="shared" si="32"/>
        <v>Exclude</v>
      </c>
      <c r="AA238" s="33" t="str">
        <f t="shared" si="33"/>
        <v>0. Duplicate</v>
      </c>
    </row>
    <row r="239" spans="1:27" x14ac:dyDescent="0.25">
      <c r="A239" s="27" t="s">
        <v>836</v>
      </c>
      <c r="B239" s="28" t="s">
        <v>837</v>
      </c>
      <c r="C239" s="28">
        <v>2012</v>
      </c>
      <c r="D239" s="28" t="s">
        <v>695</v>
      </c>
      <c r="E239" s="28">
        <v>37</v>
      </c>
      <c r="F239" s="28">
        <v>7</v>
      </c>
      <c r="G239" s="28" t="s">
        <v>838</v>
      </c>
      <c r="H239" s="28">
        <v>3656</v>
      </c>
      <c r="I239" s="28" t="s">
        <v>839</v>
      </c>
      <c r="J239" s="11" t="s">
        <v>34</v>
      </c>
      <c r="K239" s="20" t="str">
        <f t="shared" si="27"/>
        <v>Link</v>
      </c>
      <c r="L239" s="21" t="str">
        <f t="shared" si="28"/>
        <v/>
      </c>
      <c r="M239" s="31" t="str">
        <f t="shared" si="29"/>
        <v>{Colby, 2012 #3656}</v>
      </c>
      <c r="N239" s="4" t="s">
        <v>1</v>
      </c>
      <c r="O239" s="20" t="str">
        <f t="shared" si="30"/>
        <v>PDF</v>
      </c>
      <c r="P239" s="11" t="s">
        <v>2</v>
      </c>
      <c r="Q239" s="3" t="s">
        <v>36</v>
      </c>
      <c r="R239" s="276" t="s">
        <v>41</v>
      </c>
      <c r="S239" s="4" t="s">
        <v>840</v>
      </c>
      <c r="T239" s="20" t="str">
        <f t="shared" si="31"/>
        <v>PDF</v>
      </c>
      <c r="U239" s="11" t="s">
        <v>39</v>
      </c>
      <c r="V239" s="3" t="s">
        <v>36</v>
      </c>
      <c r="W239" s="3" t="s">
        <v>41</v>
      </c>
      <c r="Y239" s="12" t="str">
        <f>IF(R239="Include","No",IF(V239="Include","No",""))</f>
        <v/>
      </c>
      <c r="Z239" s="35" t="str">
        <f t="shared" si="32"/>
        <v>Exclude</v>
      </c>
      <c r="AA239" s="33" t="str">
        <f t="shared" si="33"/>
        <v>0. Duplicate</v>
      </c>
    </row>
    <row r="240" spans="1:27" x14ac:dyDescent="0.25">
      <c r="A240" s="27" t="s">
        <v>841</v>
      </c>
      <c r="B240" s="28" t="s">
        <v>842</v>
      </c>
      <c r="C240" s="28">
        <v>2022</v>
      </c>
      <c r="D240" s="28" t="s">
        <v>454</v>
      </c>
      <c r="E240" s="28">
        <v>117</v>
      </c>
      <c r="F240" s="28">
        <v>4</v>
      </c>
      <c r="G240" s="28" t="s">
        <v>843</v>
      </c>
      <c r="H240" s="28">
        <v>4224</v>
      </c>
      <c r="I240" s="28" t="s">
        <v>844</v>
      </c>
      <c r="J240" s="11" t="s">
        <v>34</v>
      </c>
      <c r="K240" s="20" t="str">
        <f t="shared" si="27"/>
        <v>Link</v>
      </c>
      <c r="L240" s="21" t="str">
        <f t="shared" si="28"/>
        <v/>
      </c>
      <c r="M240" s="31" t="str">
        <f t="shared" si="29"/>
        <v>{Coleman, 2022 #4224}</v>
      </c>
      <c r="N240" s="4" t="s">
        <v>4</v>
      </c>
      <c r="O240" s="20" t="str">
        <f t="shared" si="30"/>
        <v>PDF</v>
      </c>
      <c r="P240" s="11" t="s">
        <v>2</v>
      </c>
      <c r="Q240" s="3" t="s">
        <v>36</v>
      </c>
      <c r="R240" s="276" t="s">
        <v>37</v>
      </c>
      <c r="S240" s="4" t="s">
        <v>76</v>
      </c>
      <c r="T240" s="20" t="str">
        <f t="shared" si="31"/>
        <v>PDF</v>
      </c>
      <c r="U240" s="11" t="s">
        <v>39</v>
      </c>
      <c r="V240" s="3" t="s">
        <v>36</v>
      </c>
      <c r="W240" s="3" t="s">
        <v>37</v>
      </c>
      <c r="Y240" s="12" t="str">
        <f>IF(R240="Include","No",IF(V240="Include","No",""))</f>
        <v/>
      </c>
      <c r="Z240" s="35" t="str">
        <f t="shared" si="32"/>
        <v>Exclude</v>
      </c>
      <c r="AA240" s="33" t="str">
        <f t="shared" si="33"/>
        <v>3. Wrong intervention</v>
      </c>
    </row>
    <row r="241" spans="1:27" x14ac:dyDescent="0.25">
      <c r="A241" s="27" t="s">
        <v>845</v>
      </c>
      <c r="B241" s="28" t="s">
        <v>846</v>
      </c>
      <c r="C241" s="28">
        <v>2018</v>
      </c>
      <c r="D241" s="28" t="s">
        <v>847</v>
      </c>
      <c r="E241" s="28">
        <v>12</v>
      </c>
      <c r="F241" s="28">
        <v>3</v>
      </c>
      <c r="G241" s="28" t="s">
        <v>848</v>
      </c>
      <c r="H241" s="28">
        <v>3912</v>
      </c>
      <c r="I241" s="28" t="s">
        <v>849</v>
      </c>
      <c r="J241" s="11" t="s">
        <v>34</v>
      </c>
      <c r="K241" s="20" t="str">
        <f t="shared" si="27"/>
        <v>Link</v>
      </c>
      <c r="L241" s="21" t="str">
        <f t="shared" si="28"/>
        <v/>
      </c>
      <c r="M241" s="31" t="str">
        <f t="shared" si="29"/>
        <v>{Coleman-Cowger, 2018 #3912}</v>
      </c>
      <c r="N241" s="4" t="s">
        <v>1</v>
      </c>
      <c r="O241" s="20" t="str">
        <f t="shared" si="30"/>
        <v>PDF</v>
      </c>
      <c r="P241" s="11" t="s">
        <v>2</v>
      </c>
      <c r="Q241" s="3" t="s">
        <v>36</v>
      </c>
      <c r="R241" s="276" t="s">
        <v>37</v>
      </c>
      <c r="S241" s="4" t="s">
        <v>76</v>
      </c>
      <c r="T241" s="20" t="str">
        <f t="shared" si="31"/>
        <v>PDF</v>
      </c>
      <c r="U241" s="11" t="s">
        <v>39</v>
      </c>
      <c r="V241" s="3" t="s">
        <v>36</v>
      </c>
      <c r="W241" s="3" t="s">
        <v>37</v>
      </c>
      <c r="Y241" s="12" t="str">
        <f>IF(R241="Include","No",IF(V241="Include","No",""))</f>
        <v/>
      </c>
      <c r="Z241" s="35" t="str">
        <f t="shared" si="32"/>
        <v>Exclude</v>
      </c>
      <c r="AA241" s="33" t="str">
        <f t="shared" si="33"/>
        <v>3. Wrong intervention</v>
      </c>
    </row>
    <row r="242" spans="1:27" x14ac:dyDescent="0.25">
      <c r="A242" s="27" t="s">
        <v>850</v>
      </c>
      <c r="B242" s="28" t="s">
        <v>851</v>
      </c>
      <c r="C242" s="28">
        <v>2013</v>
      </c>
      <c r="D242" s="28" t="s">
        <v>94</v>
      </c>
      <c r="E242" s="28">
        <v>45</v>
      </c>
      <c r="F242" s="28">
        <v>5</v>
      </c>
      <c r="G242" s="28" t="s">
        <v>852</v>
      </c>
      <c r="H242" s="28">
        <v>5470</v>
      </c>
      <c r="I242" s="28" t="s">
        <v>853</v>
      </c>
      <c r="J242" s="11" t="s">
        <v>34</v>
      </c>
      <c r="K242" s="20" t="str">
        <f t="shared" si="27"/>
        <v>Link</v>
      </c>
      <c r="L242" s="21" t="str">
        <f t="shared" si="28"/>
        <v/>
      </c>
      <c r="M242" s="31" t="str">
        <f t="shared" si="29"/>
        <v>{Coley, 2013 #5470}</v>
      </c>
      <c r="N242" s="4" t="s">
        <v>116</v>
      </c>
      <c r="O242" s="20" t="str">
        <f t="shared" si="30"/>
        <v>PDF</v>
      </c>
      <c r="P242" s="11" t="s">
        <v>2</v>
      </c>
      <c r="Q242" s="3" t="s">
        <v>36</v>
      </c>
      <c r="R242" s="276" t="s">
        <v>37</v>
      </c>
      <c r="S242" s="4" t="s">
        <v>76</v>
      </c>
      <c r="T242" s="20" t="str">
        <f t="shared" si="31"/>
        <v>PDF</v>
      </c>
      <c r="U242" s="11" t="s">
        <v>39</v>
      </c>
      <c r="V242" s="3" t="s">
        <v>36</v>
      </c>
      <c r="W242" s="3" t="s">
        <v>37</v>
      </c>
      <c r="Y242" s="12"/>
      <c r="Z242" s="35" t="str">
        <f t="shared" si="32"/>
        <v>Exclude</v>
      </c>
      <c r="AA242" s="33" t="str">
        <f t="shared" si="33"/>
        <v>3. Wrong intervention</v>
      </c>
    </row>
    <row r="243" spans="1:27" x14ac:dyDescent="0.25">
      <c r="A243" s="27" t="s">
        <v>854</v>
      </c>
      <c r="B243" s="28" t="s">
        <v>855</v>
      </c>
      <c r="C243" s="28">
        <v>2022</v>
      </c>
      <c r="D243" s="28" t="s">
        <v>856</v>
      </c>
      <c r="E243" s="28">
        <v>112</v>
      </c>
      <c r="F243" s="28">
        <v>3</v>
      </c>
      <c r="G243" s="28" t="s">
        <v>857</v>
      </c>
      <c r="H243" s="28">
        <v>3611</v>
      </c>
      <c r="I243" s="28" t="s">
        <v>858</v>
      </c>
      <c r="J243" s="11" t="s">
        <v>34</v>
      </c>
      <c r="K243" s="20" t="str">
        <f t="shared" si="27"/>
        <v>Link</v>
      </c>
      <c r="L243" s="21" t="str">
        <f t="shared" si="28"/>
        <v/>
      </c>
      <c r="M243" s="31" t="str">
        <f t="shared" si="29"/>
        <v>{Collins, 2022 #3611}</v>
      </c>
      <c r="N243" s="4" t="s">
        <v>1</v>
      </c>
      <c r="O243" s="20" t="str">
        <f t="shared" si="30"/>
        <v>PDF</v>
      </c>
      <c r="P243" s="11" t="s">
        <v>2</v>
      </c>
      <c r="Q243" s="3" t="s">
        <v>36</v>
      </c>
      <c r="R243" s="276" t="s">
        <v>37</v>
      </c>
      <c r="S243" s="4" t="s">
        <v>76</v>
      </c>
      <c r="T243" s="20" t="str">
        <f t="shared" si="31"/>
        <v>PDF</v>
      </c>
      <c r="U243" s="11" t="s">
        <v>39</v>
      </c>
      <c r="V243" s="3" t="s">
        <v>36</v>
      </c>
      <c r="W243" s="3" t="s">
        <v>37</v>
      </c>
      <c r="Y243" s="12" t="str">
        <f>IF(R243="Include","No",IF(V243="Include","No",""))</f>
        <v/>
      </c>
      <c r="Z243" s="35" t="str">
        <f t="shared" si="32"/>
        <v>Exclude</v>
      </c>
      <c r="AA243" s="33" t="str">
        <f t="shared" si="33"/>
        <v>3. Wrong intervention</v>
      </c>
    </row>
    <row r="244" spans="1:27" x14ac:dyDescent="0.25">
      <c r="A244" s="27" t="s">
        <v>859</v>
      </c>
      <c r="B244" s="28" t="s">
        <v>860</v>
      </c>
      <c r="C244" s="28">
        <v>2021</v>
      </c>
      <c r="D244" s="28" t="s">
        <v>454</v>
      </c>
      <c r="E244" s="28">
        <v>116</v>
      </c>
      <c r="F244" s="28">
        <v>11</v>
      </c>
      <c r="G244" s="28" t="s">
        <v>861</v>
      </c>
      <c r="H244" s="28">
        <v>4746</v>
      </c>
      <c r="I244" s="28" t="s">
        <v>862</v>
      </c>
      <c r="J244" s="11" t="s">
        <v>34</v>
      </c>
      <c r="K244" s="20" t="str">
        <f t="shared" si="27"/>
        <v>Link</v>
      </c>
      <c r="L244" s="21" t="str">
        <f t="shared" si="28"/>
        <v/>
      </c>
      <c r="M244" s="31" t="str">
        <f t="shared" si="29"/>
        <v>{Cook, 2021 #4746}</v>
      </c>
      <c r="N244" s="4" t="s">
        <v>54</v>
      </c>
      <c r="O244" s="20" t="str">
        <f t="shared" si="30"/>
        <v>PDF</v>
      </c>
      <c r="P244" s="11" t="s">
        <v>2</v>
      </c>
      <c r="Q244" s="3" t="s">
        <v>36</v>
      </c>
      <c r="R244" s="276" t="s">
        <v>37</v>
      </c>
      <c r="S244" s="4" t="s">
        <v>76</v>
      </c>
      <c r="T244" s="20" t="str">
        <f t="shared" si="31"/>
        <v>PDF</v>
      </c>
      <c r="U244" s="11" t="s">
        <v>39</v>
      </c>
      <c r="V244" s="3" t="s">
        <v>36</v>
      </c>
      <c r="W244" s="3" t="s">
        <v>37</v>
      </c>
      <c r="Y244" s="12"/>
      <c r="Z244" s="35" t="str">
        <f t="shared" si="32"/>
        <v>Exclude</v>
      </c>
      <c r="AA244" s="33" t="str">
        <f t="shared" si="33"/>
        <v>3. Wrong intervention</v>
      </c>
    </row>
    <row r="245" spans="1:27" x14ac:dyDescent="0.25">
      <c r="A245" s="27" t="s">
        <v>863</v>
      </c>
      <c r="B245" s="28" t="s">
        <v>864</v>
      </c>
      <c r="C245" s="28">
        <v>2016</v>
      </c>
      <c r="D245" s="28" t="s">
        <v>695</v>
      </c>
      <c r="E245" s="28">
        <v>65</v>
      </c>
      <c r="G245" s="28" t="s">
        <v>865</v>
      </c>
      <c r="H245" s="28">
        <v>3974</v>
      </c>
      <c r="I245" s="28" t="s">
        <v>866</v>
      </c>
      <c r="J245" s="11" t="s">
        <v>34</v>
      </c>
      <c r="K245" s="20" t="str">
        <f t="shared" si="27"/>
        <v>Link</v>
      </c>
      <c r="L245" s="21" t="str">
        <f t="shared" si="28"/>
        <v/>
      </c>
      <c r="M245" s="31" t="str">
        <f t="shared" si="29"/>
        <v>{Correa-Fernández, 2016 #3974}</v>
      </c>
      <c r="N245" s="4" t="s">
        <v>1</v>
      </c>
      <c r="O245" s="20" t="str">
        <f t="shared" si="30"/>
        <v>PDF</v>
      </c>
      <c r="P245" s="11" t="s">
        <v>2</v>
      </c>
      <c r="Q245" s="3" t="s">
        <v>36</v>
      </c>
      <c r="R245" s="276" t="s">
        <v>37</v>
      </c>
      <c r="S245" s="4" t="s">
        <v>76</v>
      </c>
      <c r="T245" s="20" t="str">
        <f t="shared" si="31"/>
        <v>PDF</v>
      </c>
      <c r="U245" s="11" t="s">
        <v>39</v>
      </c>
      <c r="V245" s="3" t="s">
        <v>36</v>
      </c>
      <c r="W245" s="3" t="s">
        <v>37</v>
      </c>
      <c r="Y245" s="12" t="str">
        <f>IF(R245="Include","No",IF(V245="Include","No",""))</f>
        <v/>
      </c>
      <c r="Z245" s="35" t="str">
        <f t="shared" si="32"/>
        <v>Exclude</v>
      </c>
      <c r="AA245" s="33" t="str">
        <f t="shared" si="33"/>
        <v>3. Wrong intervention</v>
      </c>
    </row>
    <row r="246" spans="1:27" x14ac:dyDescent="0.25">
      <c r="A246" s="27" t="s">
        <v>867</v>
      </c>
      <c r="B246" s="28" t="s">
        <v>868</v>
      </c>
      <c r="C246" s="28">
        <v>2011</v>
      </c>
      <c r="D246" s="28" t="s">
        <v>869</v>
      </c>
      <c r="E246" s="28">
        <v>22</v>
      </c>
      <c r="F246" s="28">
        <v>2</v>
      </c>
      <c r="G246" s="28" t="s">
        <v>870</v>
      </c>
      <c r="H246" s="28">
        <v>4225</v>
      </c>
      <c r="I246" s="28" t="s">
        <v>871</v>
      </c>
      <c r="J246" s="11" t="s">
        <v>34</v>
      </c>
      <c r="K246" s="20" t="str">
        <f t="shared" si="27"/>
        <v>Link</v>
      </c>
      <c r="L246" s="21" t="str">
        <f t="shared" si="28"/>
        <v/>
      </c>
      <c r="M246" s="31" t="str">
        <f t="shared" si="29"/>
        <v>{Costello, 2011 #4225}</v>
      </c>
      <c r="N246" s="4" t="s">
        <v>4</v>
      </c>
      <c r="O246" s="20" t="str">
        <f t="shared" si="30"/>
        <v>PDF</v>
      </c>
      <c r="P246" s="11" t="s">
        <v>2</v>
      </c>
      <c r="Q246" s="3" t="s">
        <v>36</v>
      </c>
      <c r="R246" s="276" t="s">
        <v>37</v>
      </c>
      <c r="S246" s="4" t="s">
        <v>76</v>
      </c>
      <c r="T246" s="20" t="str">
        <f t="shared" si="31"/>
        <v>PDF</v>
      </c>
      <c r="U246" s="11" t="s">
        <v>39</v>
      </c>
      <c r="V246" s="3" t="s">
        <v>36</v>
      </c>
      <c r="W246" s="3" t="s">
        <v>37</v>
      </c>
      <c r="Y246" s="12"/>
      <c r="Z246" s="35" t="str">
        <f t="shared" si="32"/>
        <v>Exclude</v>
      </c>
      <c r="AA246" s="33" t="str">
        <f t="shared" si="33"/>
        <v>3. Wrong intervention</v>
      </c>
    </row>
    <row r="247" spans="1:27" x14ac:dyDescent="0.25">
      <c r="A247" s="27" t="s">
        <v>872</v>
      </c>
      <c r="B247" s="28" t="s">
        <v>873</v>
      </c>
      <c r="C247" s="28">
        <v>2014</v>
      </c>
      <c r="D247" s="28" t="s">
        <v>454</v>
      </c>
      <c r="E247" s="28">
        <v>109</v>
      </c>
      <c r="F247" s="28">
        <v>10</v>
      </c>
      <c r="G247" s="28" t="s">
        <v>874</v>
      </c>
      <c r="H247" s="28">
        <v>4265</v>
      </c>
      <c r="I247" s="28" t="s">
        <v>875</v>
      </c>
      <c r="J247" s="11" t="s">
        <v>34</v>
      </c>
      <c r="K247" s="20" t="str">
        <f t="shared" si="27"/>
        <v>Link</v>
      </c>
      <c r="L247" s="21" t="str">
        <f t="shared" si="28"/>
        <v/>
      </c>
      <c r="M247" s="31" t="str">
        <f t="shared" si="29"/>
        <v>{Courtney, 2014 #4265}</v>
      </c>
      <c r="N247" s="4" t="s">
        <v>4</v>
      </c>
      <c r="O247" s="20" t="str">
        <f t="shared" si="30"/>
        <v>PDF</v>
      </c>
      <c r="P247" s="11" t="s">
        <v>2</v>
      </c>
      <c r="Q247" s="3" t="s">
        <v>36</v>
      </c>
      <c r="R247" s="276" t="s">
        <v>37</v>
      </c>
      <c r="S247" s="4" t="s">
        <v>76</v>
      </c>
      <c r="T247" s="20" t="str">
        <f t="shared" si="31"/>
        <v>PDF</v>
      </c>
      <c r="U247" s="11" t="s">
        <v>39</v>
      </c>
      <c r="V247" s="3" t="s">
        <v>36</v>
      </c>
      <c r="W247" s="3" t="s">
        <v>37</v>
      </c>
      <c r="Y247" s="12"/>
      <c r="Z247" s="35" t="str">
        <f t="shared" si="32"/>
        <v>Exclude</v>
      </c>
      <c r="AA247" s="33" t="str">
        <f t="shared" si="33"/>
        <v>3. Wrong intervention</v>
      </c>
    </row>
    <row r="248" spans="1:27" x14ac:dyDescent="0.25">
      <c r="A248" s="27" t="s">
        <v>876</v>
      </c>
      <c r="B248" s="28" t="s">
        <v>877</v>
      </c>
      <c r="C248" s="28">
        <v>2018</v>
      </c>
      <c r="D248" s="28" t="s">
        <v>878</v>
      </c>
      <c r="E248" s="28">
        <v>7</v>
      </c>
      <c r="G248" s="28" t="s">
        <v>879</v>
      </c>
      <c r="H248" s="28">
        <v>3715</v>
      </c>
      <c r="I248" s="28" t="s">
        <v>880</v>
      </c>
      <c r="J248" s="11" t="s">
        <v>34</v>
      </c>
      <c r="K248" s="20" t="str">
        <f t="shared" si="27"/>
        <v>Link</v>
      </c>
      <c r="L248" s="21" t="str">
        <f t="shared" si="28"/>
        <v/>
      </c>
      <c r="M248" s="31" t="str">
        <f t="shared" si="29"/>
        <v>{Crane, 2018 #3715}</v>
      </c>
      <c r="N248" s="4" t="s">
        <v>1</v>
      </c>
      <c r="O248" s="20" t="str">
        <f t="shared" si="30"/>
        <v>PDF</v>
      </c>
      <c r="P248" s="11" t="s">
        <v>2</v>
      </c>
      <c r="Q248" s="3" t="s">
        <v>36</v>
      </c>
      <c r="R248" s="276" t="s">
        <v>37</v>
      </c>
      <c r="S248" s="4" t="s">
        <v>76</v>
      </c>
      <c r="T248" s="20" t="str">
        <f t="shared" si="31"/>
        <v>PDF</v>
      </c>
      <c r="U248" s="11" t="s">
        <v>39</v>
      </c>
      <c r="V248" s="3" t="s">
        <v>36</v>
      </c>
      <c r="W248" s="3" t="s">
        <v>37</v>
      </c>
      <c r="Y248" s="12" t="str">
        <f>IF(R248="Include","No",IF(V248="Include","No",""))</f>
        <v/>
      </c>
      <c r="Z248" s="35" t="str">
        <f t="shared" si="32"/>
        <v>Exclude</v>
      </c>
      <c r="AA248" s="33" t="str">
        <f t="shared" si="33"/>
        <v>3. Wrong intervention</v>
      </c>
    </row>
    <row r="249" spans="1:27" x14ac:dyDescent="0.25">
      <c r="A249" s="27" t="s">
        <v>881</v>
      </c>
      <c r="B249" s="28" t="s">
        <v>882</v>
      </c>
      <c r="C249" s="28">
        <v>2015</v>
      </c>
      <c r="D249" s="28" t="s">
        <v>102</v>
      </c>
      <c r="E249" s="28">
        <v>17</v>
      </c>
      <c r="F249" s="28">
        <v>3</v>
      </c>
      <c r="G249" s="28" t="s">
        <v>883</v>
      </c>
      <c r="H249" s="28">
        <v>3720</v>
      </c>
      <c r="I249" s="28" t="s">
        <v>884</v>
      </c>
      <c r="J249" s="11" t="s">
        <v>34</v>
      </c>
      <c r="K249" s="20" t="str">
        <f t="shared" si="27"/>
        <v>Link</v>
      </c>
      <c r="L249" s="21" t="str">
        <f t="shared" si="28"/>
        <v/>
      </c>
      <c r="M249" s="31" t="str">
        <f t="shared" si="29"/>
        <v>{Cremers, 2015 #3720}</v>
      </c>
      <c r="N249" s="4" t="s">
        <v>1</v>
      </c>
      <c r="O249" s="20" t="str">
        <f t="shared" si="30"/>
        <v>PDF</v>
      </c>
      <c r="P249" s="11" t="s">
        <v>2</v>
      </c>
      <c r="Q249" s="3" t="s">
        <v>36</v>
      </c>
      <c r="R249" s="276" t="s">
        <v>37</v>
      </c>
      <c r="S249" s="4" t="s">
        <v>38</v>
      </c>
      <c r="T249" s="20" t="str">
        <f t="shared" si="31"/>
        <v>PDF</v>
      </c>
      <c r="U249" s="11" t="s">
        <v>39</v>
      </c>
      <c r="V249" s="3" t="s">
        <v>36</v>
      </c>
      <c r="W249" s="3" t="s">
        <v>37</v>
      </c>
      <c r="Y249" s="12" t="str">
        <f>IF(R249="Include","No",IF(V249="Include","No",""))</f>
        <v/>
      </c>
      <c r="Z249" s="35" t="str">
        <f t="shared" si="32"/>
        <v>Exclude</v>
      </c>
      <c r="AA249" s="33" t="str">
        <f t="shared" si="33"/>
        <v>3. Wrong intervention</v>
      </c>
    </row>
    <row r="250" spans="1:27" x14ac:dyDescent="0.25">
      <c r="A250" s="27" t="s">
        <v>881</v>
      </c>
      <c r="B250" s="28" t="s">
        <v>882</v>
      </c>
      <c r="C250" s="28">
        <v>2015</v>
      </c>
      <c r="D250" s="28" t="s">
        <v>102</v>
      </c>
      <c r="E250" s="28">
        <v>17</v>
      </c>
      <c r="F250" s="28">
        <v>3</v>
      </c>
      <c r="G250" s="28" t="s">
        <v>883</v>
      </c>
      <c r="H250" s="28">
        <v>3721</v>
      </c>
      <c r="I250" s="28" t="s">
        <v>884</v>
      </c>
      <c r="J250" s="11" t="s">
        <v>34</v>
      </c>
      <c r="K250" s="20" t="str">
        <f t="shared" si="27"/>
        <v>Link</v>
      </c>
      <c r="L250" s="21" t="str">
        <f t="shared" si="28"/>
        <v/>
      </c>
      <c r="M250" s="31" t="str">
        <f t="shared" si="29"/>
        <v>{Cremers, 2015 #3721}</v>
      </c>
      <c r="N250" s="4" t="s">
        <v>1</v>
      </c>
      <c r="O250" s="20" t="str">
        <f t="shared" si="30"/>
        <v>PDF</v>
      </c>
      <c r="P250" s="11" t="s">
        <v>2</v>
      </c>
      <c r="Q250" s="3" t="s">
        <v>36</v>
      </c>
      <c r="R250" s="276" t="s">
        <v>41</v>
      </c>
      <c r="S250" s="4" t="s">
        <v>885</v>
      </c>
      <c r="T250" s="20" t="str">
        <f t="shared" si="31"/>
        <v>PDF</v>
      </c>
      <c r="U250" s="11" t="s">
        <v>39</v>
      </c>
      <c r="V250" s="3" t="s">
        <v>36</v>
      </c>
      <c r="W250" s="3" t="s">
        <v>41</v>
      </c>
      <c r="Y250" s="12" t="str">
        <f>IF(R250="Include","No",IF(V250="Include","No",""))</f>
        <v/>
      </c>
      <c r="Z250" s="35" t="str">
        <f t="shared" si="32"/>
        <v>Exclude</v>
      </c>
      <c r="AA250" s="33" t="str">
        <f t="shared" si="33"/>
        <v>0. Duplicate</v>
      </c>
    </row>
    <row r="251" spans="1:27" x14ac:dyDescent="0.25">
      <c r="A251" s="27" t="s">
        <v>886</v>
      </c>
      <c r="B251" s="28" t="s">
        <v>887</v>
      </c>
      <c r="C251" s="28">
        <v>2022</v>
      </c>
      <c r="D251" s="28" t="s">
        <v>888</v>
      </c>
      <c r="E251" s="28">
        <v>28</v>
      </c>
      <c r="F251" s="28">
        <v>2</v>
      </c>
      <c r="G251" s="28">
        <v>1.46045822211054E+16</v>
      </c>
      <c r="H251" s="28">
        <v>4736</v>
      </c>
      <c r="I251" s="28" t="s">
        <v>889</v>
      </c>
      <c r="J251" s="11" t="s">
        <v>34</v>
      </c>
      <c r="K251" s="20" t="str">
        <f t="shared" si="27"/>
        <v>Link</v>
      </c>
      <c r="L251" s="21" t="str">
        <f t="shared" si="28"/>
        <v/>
      </c>
      <c r="M251" s="31" t="str">
        <f t="shared" si="29"/>
        <v>{da Silva Teixeira, 2022 #4736}</v>
      </c>
      <c r="N251" s="4" t="s">
        <v>54</v>
      </c>
      <c r="O251" s="20" t="str">
        <f t="shared" si="30"/>
        <v>PDF</v>
      </c>
      <c r="P251" s="11" t="s">
        <v>2</v>
      </c>
      <c r="Q251" s="3" t="s">
        <v>36</v>
      </c>
      <c r="R251" s="276" t="s">
        <v>56</v>
      </c>
      <c r="S251" s="4" t="s">
        <v>890</v>
      </c>
      <c r="T251" s="20" t="str">
        <f t="shared" si="31"/>
        <v>PDF</v>
      </c>
      <c r="U251" s="11" t="s">
        <v>39</v>
      </c>
      <c r="V251" s="3" t="s">
        <v>36</v>
      </c>
      <c r="W251" s="3" t="s">
        <v>56</v>
      </c>
      <c r="Y251" s="12"/>
      <c r="Z251" s="35" t="str">
        <f t="shared" si="32"/>
        <v>Exclude</v>
      </c>
      <c r="AA251" s="33" t="str">
        <f t="shared" si="33"/>
        <v>2. Wrong country</v>
      </c>
    </row>
    <row r="252" spans="1:27" x14ac:dyDescent="0.25">
      <c r="A252" s="27" t="s">
        <v>891</v>
      </c>
      <c r="B252" s="28" t="s">
        <v>892</v>
      </c>
      <c r="C252" s="28">
        <v>2023</v>
      </c>
      <c r="D252" s="28" t="s">
        <v>152</v>
      </c>
      <c r="E252" s="28">
        <v>25</v>
      </c>
      <c r="F252" s="28">
        <v>25</v>
      </c>
      <c r="G252" s="28" t="s">
        <v>893</v>
      </c>
      <c r="H252" s="28">
        <v>4042</v>
      </c>
      <c r="I252" s="28" t="s">
        <v>894</v>
      </c>
      <c r="J252" s="11" t="s">
        <v>34</v>
      </c>
      <c r="K252" s="20" t="str">
        <f t="shared" si="27"/>
        <v>Link</v>
      </c>
      <c r="L252" s="21" t="str">
        <f t="shared" si="28"/>
        <v/>
      </c>
      <c r="M252" s="31" t="str">
        <f t="shared" si="29"/>
        <v>{Dahne, 2023 #4042}</v>
      </c>
      <c r="N252" s="4" t="s">
        <v>1</v>
      </c>
      <c r="O252" s="20" t="str">
        <f t="shared" si="30"/>
        <v>PDF</v>
      </c>
      <c r="P252" s="11" t="s">
        <v>2</v>
      </c>
      <c r="Q252" s="3" t="s">
        <v>36</v>
      </c>
      <c r="R252" s="276" t="s">
        <v>37</v>
      </c>
      <c r="S252" s="4" t="s">
        <v>76</v>
      </c>
      <c r="T252" s="20" t="str">
        <f t="shared" si="31"/>
        <v>PDF</v>
      </c>
      <c r="U252" s="11" t="s">
        <v>39</v>
      </c>
      <c r="V252" s="3" t="s">
        <v>36</v>
      </c>
      <c r="W252" s="3" t="s">
        <v>37</v>
      </c>
      <c r="Y252" s="12" t="str">
        <f>IF(R252="Include","No",IF(V252="Include","No",""))</f>
        <v/>
      </c>
      <c r="Z252" s="35" t="str">
        <f t="shared" si="32"/>
        <v>Exclude</v>
      </c>
      <c r="AA252" s="33" t="str">
        <f t="shared" si="33"/>
        <v>3. Wrong intervention</v>
      </c>
    </row>
    <row r="253" spans="1:27" x14ac:dyDescent="0.25">
      <c r="A253" s="27" t="s">
        <v>895</v>
      </c>
      <c r="B253" s="28" t="s">
        <v>896</v>
      </c>
      <c r="C253" s="28">
        <v>2013</v>
      </c>
      <c r="D253" s="28" t="s">
        <v>897</v>
      </c>
      <c r="E253" s="28">
        <v>46</v>
      </c>
      <c r="F253" s="28">
        <v>4</v>
      </c>
      <c r="G253" s="28" t="s">
        <v>898</v>
      </c>
      <c r="H253" s="28">
        <v>3979</v>
      </c>
      <c r="I253" s="28" t="s">
        <v>899</v>
      </c>
      <c r="J253" s="11" t="s">
        <v>34</v>
      </c>
      <c r="K253" s="20" t="str">
        <f t="shared" si="27"/>
        <v>Link</v>
      </c>
      <c r="L253" s="21" t="str">
        <f t="shared" si="28"/>
        <v/>
      </c>
      <c r="M253" s="31" t="str">
        <f t="shared" si="29"/>
        <v>{Dallery, 2013 #3979}</v>
      </c>
      <c r="N253" s="4" t="s">
        <v>1</v>
      </c>
      <c r="O253" s="20" t="str">
        <f t="shared" si="30"/>
        <v>PDF</v>
      </c>
      <c r="P253" s="11" t="s">
        <v>2</v>
      </c>
      <c r="Q253" s="3" t="s">
        <v>36</v>
      </c>
      <c r="R253" s="276" t="s">
        <v>37</v>
      </c>
      <c r="S253" s="4" t="s">
        <v>76</v>
      </c>
      <c r="T253" s="20" t="str">
        <f t="shared" si="31"/>
        <v>PDF</v>
      </c>
      <c r="U253" s="11" t="s">
        <v>39</v>
      </c>
      <c r="V253" s="3" t="s">
        <v>36</v>
      </c>
      <c r="W253" s="3" t="s">
        <v>37</v>
      </c>
      <c r="Y253" s="12" t="str">
        <f>IF(R253="Include","No",IF(V253="Include","No",""))</f>
        <v/>
      </c>
      <c r="Z253" s="35" t="str">
        <f t="shared" si="32"/>
        <v>Exclude</v>
      </c>
      <c r="AA253" s="33" t="str">
        <f t="shared" si="33"/>
        <v>3. Wrong intervention</v>
      </c>
    </row>
    <row r="254" spans="1:27" x14ac:dyDescent="0.25">
      <c r="A254" s="27" t="s">
        <v>900</v>
      </c>
      <c r="B254" s="28" t="s">
        <v>901</v>
      </c>
      <c r="C254" s="28">
        <v>2017</v>
      </c>
      <c r="D254" s="28" t="s">
        <v>454</v>
      </c>
      <c r="E254" s="28">
        <v>112</v>
      </c>
      <c r="F254" s="28">
        <v>5</v>
      </c>
      <c r="G254" s="28" t="s">
        <v>902</v>
      </c>
      <c r="H254" s="28">
        <v>5475</v>
      </c>
      <c r="I254" s="28" t="s">
        <v>903</v>
      </c>
      <c r="J254" s="11" t="s">
        <v>34</v>
      </c>
      <c r="K254" s="20" t="str">
        <f t="shared" si="27"/>
        <v>Link</v>
      </c>
      <c r="L254" s="21" t="str">
        <f t="shared" si="28"/>
        <v/>
      </c>
      <c r="M254" s="31" t="str">
        <f t="shared" si="29"/>
        <v>{Dallery, 2017 #5475}</v>
      </c>
      <c r="N254" s="4" t="s">
        <v>116</v>
      </c>
      <c r="O254" s="20" t="str">
        <f t="shared" si="30"/>
        <v>PDF</v>
      </c>
      <c r="P254" s="11" t="s">
        <v>2</v>
      </c>
      <c r="Q254" s="3" t="s">
        <v>36</v>
      </c>
      <c r="R254" s="276" t="s">
        <v>37</v>
      </c>
      <c r="S254" s="4" t="s">
        <v>76</v>
      </c>
      <c r="T254" s="20" t="str">
        <f t="shared" si="31"/>
        <v>PDF</v>
      </c>
      <c r="U254" s="11" t="s">
        <v>39</v>
      </c>
      <c r="V254" s="3" t="s">
        <v>36</v>
      </c>
      <c r="W254" s="3" t="s">
        <v>37</v>
      </c>
      <c r="Y254" s="12"/>
      <c r="Z254" s="35" t="str">
        <f t="shared" si="32"/>
        <v>Exclude</v>
      </c>
      <c r="AA254" s="33" t="str">
        <f t="shared" si="33"/>
        <v>3. Wrong intervention</v>
      </c>
    </row>
    <row r="255" spans="1:27" x14ac:dyDescent="0.25">
      <c r="A255" s="27" t="s">
        <v>904</v>
      </c>
      <c r="B255" s="28" t="s">
        <v>905</v>
      </c>
      <c r="C255" s="28">
        <v>2013</v>
      </c>
      <c r="D255" s="28" t="s">
        <v>73</v>
      </c>
      <c r="E255" s="28">
        <v>15</v>
      </c>
      <c r="F255" s="28">
        <v>9</v>
      </c>
      <c r="G255" s="28" t="s">
        <v>906</v>
      </c>
      <c r="H255" s="28">
        <v>3836</v>
      </c>
      <c r="I255" s="28" t="s">
        <v>907</v>
      </c>
      <c r="J255" s="11" t="s">
        <v>34</v>
      </c>
      <c r="K255" s="20" t="str">
        <f t="shared" si="27"/>
        <v>Link</v>
      </c>
      <c r="L255" s="21" t="str">
        <f t="shared" si="28"/>
        <v/>
      </c>
      <c r="M255" s="31" t="str">
        <f t="shared" si="29"/>
        <v>{Danaher, 2013 #3836}</v>
      </c>
      <c r="N255" s="4" t="s">
        <v>1</v>
      </c>
      <c r="O255" s="20" t="str">
        <f t="shared" si="30"/>
        <v>PDF</v>
      </c>
      <c r="P255" s="11" t="s">
        <v>2</v>
      </c>
      <c r="Q255" s="3" t="s">
        <v>36</v>
      </c>
      <c r="R255" s="276" t="s">
        <v>37</v>
      </c>
      <c r="S255" s="4" t="s">
        <v>76</v>
      </c>
      <c r="T255" s="20" t="str">
        <f t="shared" si="31"/>
        <v>PDF</v>
      </c>
      <c r="U255" s="11" t="s">
        <v>39</v>
      </c>
      <c r="V255" s="3" t="s">
        <v>36</v>
      </c>
      <c r="W255" s="3" t="s">
        <v>37</v>
      </c>
      <c r="Y255" s="12" t="str">
        <f>IF(R255="Include","No",IF(V255="Include","No",""))</f>
        <v/>
      </c>
      <c r="Z255" s="35" t="str">
        <f t="shared" si="32"/>
        <v>Exclude</v>
      </c>
      <c r="AA255" s="33" t="str">
        <f t="shared" si="33"/>
        <v>3. Wrong intervention</v>
      </c>
    </row>
    <row r="256" spans="1:27" x14ac:dyDescent="0.25">
      <c r="A256" s="27" t="s">
        <v>908</v>
      </c>
      <c r="B256" s="28" t="s">
        <v>909</v>
      </c>
      <c r="C256" s="28">
        <v>2015</v>
      </c>
      <c r="D256" s="28" t="s">
        <v>910</v>
      </c>
      <c r="E256" s="28">
        <v>2</v>
      </c>
      <c r="F256" s="28">
        <v>2</v>
      </c>
      <c r="G256" s="28" t="s">
        <v>911</v>
      </c>
      <c r="H256" s="28">
        <v>3673</v>
      </c>
      <c r="I256" s="28" t="s">
        <v>912</v>
      </c>
      <c r="J256" s="11" t="s">
        <v>34</v>
      </c>
      <c r="K256" s="20" t="str">
        <f t="shared" si="27"/>
        <v>Link</v>
      </c>
      <c r="L256" s="21" t="str">
        <f t="shared" si="28"/>
        <v/>
      </c>
      <c r="M256" s="31" t="str">
        <f t="shared" si="29"/>
        <v>{Danaher, 2015 #3673}</v>
      </c>
      <c r="N256" s="4" t="s">
        <v>1</v>
      </c>
      <c r="O256" s="20" t="str">
        <f t="shared" si="30"/>
        <v>PDF</v>
      </c>
      <c r="P256" s="11" t="s">
        <v>2</v>
      </c>
      <c r="Q256" s="3" t="s">
        <v>36</v>
      </c>
      <c r="R256" s="276" t="s">
        <v>37</v>
      </c>
      <c r="S256" s="4" t="s">
        <v>76</v>
      </c>
      <c r="T256" s="20" t="str">
        <f t="shared" si="31"/>
        <v>PDF</v>
      </c>
      <c r="U256" s="11" t="s">
        <v>39</v>
      </c>
      <c r="V256" s="3" t="s">
        <v>36</v>
      </c>
      <c r="W256" s="3" t="s">
        <v>37</v>
      </c>
      <c r="Y256" s="12" t="str">
        <f>IF(R256="Include","No",IF(V256="Include","No",""))</f>
        <v/>
      </c>
      <c r="Z256" s="35" t="str">
        <f t="shared" si="32"/>
        <v>Exclude</v>
      </c>
      <c r="AA256" s="33" t="str">
        <f t="shared" si="33"/>
        <v>3. Wrong intervention</v>
      </c>
    </row>
    <row r="257" spans="1:27" x14ac:dyDescent="0.25">
      <c r="A257" s="27" t="s">
        <v>908</v>
      </c>
      <c r="B257" s="28" t="s">
        <v>909</v>
      </c>
      <c r="C257" s="28">
        <v>2015</v>
      </c>
      <c r="D257" s="28" t="s">
        <v>910</v>
      </c>
      <c r="E257" s="28">
        <v>2</v>
      </c>
      <c r="F257" s="28">
        <v>2</v>
      </c>
      <c r="G257" s="28" t="s">
        <v>911</v>
      </c>
      <c r="H257" s="28">
        <v>3674</v>
      </c>
      <c r="I257" s="28" t="s">
        <v>912</v>
      </c>
      <c r="J257" s="11" t="s">
        <v>34</v>
      </c>
      <c r="K257" s="20" t="str">
        <f t="shared" si="27"/>
        <v>Link</v>
      </c>
      <c r="L257" s="21" t="str">
        <f t="shared" si="28"/>
        <v/>
      </c>
      <c r="M257" s="31" t="str">
        <f t="shared" si="29"/>
        <v>{Danaher, 2015 #3674}</v>
      </c>
      <c r="N257" s="4" t="s">
        <v>1</v>
      </c>
      <c r="O257" s="20" t="str">
        <f t="shared" si="30"/>
        <v>PDF</v>
      </c>
      <c r="P257" s="11" t="s">
        <v>2</v>
      </c>
      <c r="Q257" s="3" t="s">
        <v>36</v>
      </c>
      <c r="R257" s="276" t="s">
        <v>41</v>
      </c>
      <c r="S257" s="4" t="s">
        <v>913</v>
      </c>
      <c r="T257" s="20" t="str">
        <f t="shared" si="31"/>
        <v>PDF</v>
      </c>
      <c r="U257" s="11" t="s">
        <v>39</v>
      </c>
      <c r="V257" s="3" t="s">
        <v>36</v>
      </c>
      <c r="W257" s="3" t="s">
        <v>41</v>
      </c>
      <c r="Y257" s="12" t="str">
        <f>IF(R257="Include","No",IF(V257="Include","No",""))</f>
        <v/>
      </c>
      <c r="Z257" s="35" t="str">
        <f t="shared" si="32"/>
        <v>Exclude</v>
      </c>
      <c r="AA257" s="33" t="str">
        <f t="shared" si="33"/>
        <v>0. Duplicate</v>
      </c>
    </row>
    <row r="258" spans="1:27" x14ac:dyDescent="0.25">
      <c r="A258" s="27" t="s">
        <v>914</v>
      </c>
      <c r="B258" s="28" t="s">
        <v>915</v>
      </c>
      <c r="C258" s="28">
        <v>2015</v>
      </c>
      <c r="D258" s="28" t="s">
        <v>916</v>
      </c>
      <c r="E258" s="28">
        <v>2</v>
      </c>
      <c r="F258" s="28">
        <v>1</v>
      </c>
      <c r="G258" s="28" t="s">
        <v>917</v>
      </c>
      <c r="H258" s="28">
        <v>5913</v>
      </c>
      <c r="I258" s="28" t="s">
        <v>918</v>
      </c>
      <c r="J258" s="11" t="s">
        <v>34</v>
      </c>
      <c r="K258" s="20" t="str">
        <f t="shared" ref="K258:K321" si="35">IF(LEFT(I258,2)="10",HYPERLINK(_xlfn.CONCAT("https://doi.org/",I258),"Link"),IF(I258="","",HYPERLINK(I258,"Link")))</f>
        <v>Link</v>
      </c>
      <c r="L258" s="21" t="str">
        <f t="shared" ref="L258:L321" si="36">IF(A258&lt;&gt;"",IF(J258="No",_xlfn.CONCAT(IF(ISERROR(FIND(",",A258))=FALSE,LEFT(A258,FIND(",",A258)-1),A258),"-",C258,"-",H258),""),"")</f>
        <v/>
      </c>
      <c r="M258" s="31" t="str">
        <f t="shared" ref="M258:M321" si="37">IF(A258&lt;&gt;"",_xlfn.CONCAT("{",IF(ISERROR(FIND(",",A258))=FALSE,LEFT(A258,FIND(",",A258)-1),A258),", ",C258," #",H258,"}"),"")</f>
        <v>{Danaher, 2015 #5913}</v>
      </c>
      <c r="N258" s="4" t="s">
        <v>35</v>
      </c>
      <c r="O258" s="20" t="str">
        <f t="shared" ref="O258:O321" si="38">IF(J258="Yes",IF(P258&lt;&gt;"",HYPERLINK(_xlfn.CONCAT(VLOOKUP(P258,AF:AG,2,FALSE),"\",IF(ISERROR(FIND(",",A258))=FALSE,LEFT(A258,FIND(",",A258)-1),A258),"-",C258,"-",H258,".pdf"),"PDF"),""),"")</f>
        <v>PDF</v>
      </c>
      <c r="P258" s="11" t="s">
        <v>2</v>
      </c>
      <c r="Q258" s="3" t="s">
        <v>36</v>
      </c>
      <c r="R258" s="276" t="s">
        <v>37</v>
      </c>
      <c r="S258" s="4" t="s">
        <v>76</v>
      </c>
      <c r="T258" s="20" t="str">
        <f t="shared" ref="T258:T321" si="39">IF(J258="Yes",IF(U258&lt;&gt;"",HYPERLINK(_xlfn.CONCAT(VLOOKUP(U258,AF:AG,2,FALSE),"\",IF(ISERROR(FIND(",",A258))=FALSE,LEFT(A258,FIND(",",A258)-1),A258),"-",C258,"-",H258,".pdf"),"PDF"),""),"")</f>
        <v>PDF</v>
      </c>
      <c r="U258" s="11" t="s">
        <v>39</v>
      </c>
      <c r="V258" s="3" t="s">
        <v>36</v>
      </c>
      <c r="W258" s="3" t="s">
        <v>37</v>
      </c>
      <c r="Y258" s="12"/>
      <c r="Z258" s="35" t="str">
        <f t="shared" ref="Z258:Z321" si="40">IF(J258="Yes",IF(Q258="","",IF(Q258="Include",IF(V258="",IF(Y258="No","Check for supplement","Include"),IF(V258="Exclude","Consensus required",IF(V258="Include",IF(Y258="No","Check for supplement","Include"),"Check required"))),IF(Q258="Exclude",IF(V258="","Check required",IF(V258="Exclude","Exclude",IF(V258="Include","Consensus required","Check required"))),"Check required"))),IF(L258="","","Find PDF"))</f>
        <v>Exclude</v>
      </c>
      <c r="AA258" s="33" t="str">
        <f t="shared" ref="AA258:AA321" si="41">IF(Z258="Exclude",R258,"")</f>
        <v>3. Wrong intervention</v>
      </c>
    </row>
    <row r="259" spans="1:27" x14ac:dyDescent="0.25">
      <c r="A259" s="27" t="s">
        <v>919</v>
      </c>
      <c r="B259" s="28" t="s">
        <v>920</v>
      </c>
      <c r="C259" s="28">
        <v>2019</v>
      </c>
      <c r="D259" s="28" t="s">
        <v>102</v>
      </c>
      <c r="E259" s="28">
        <v>21</v>
      </c>
      <c r="F259" s="28">
        <v>6</v>
      </c>
      <c r="G259" s="28" t="s">
        <v>921</v>
      </c>
      <c r="H259" s="28">
        <v>3701</v>
      </c>
      <c r="I259" s="28" t="s">
        <v>922</v>
      </c>
      <c r="J259" s="11" t="s">
        <v>34</v>
      </c>
      <c r="K259" s="20" t="str">
        <f t="shared" si="35"/>
        <v>Link</v>
      </c>
      <c r="L259" s="21" t="str">
        <f t="shared" si="36"/>
        <v/>
      </c>
      <c r="M259" s="31" t="str">
        <f t="shared" si="37"/>
        <v>{Danaher, 2019 #3701}</v>
      </c>
      <c r="N259" s="4" t="s">
        <v>1</v>
      </c>
      <c r="O259" s="20" t="str">
        <f t="shared" si="38"/>
        <v>PDF</v>
      </c>
      <c r="P259" s="11" t="s">
        <v>2</v>
      </c>
      <c r="Q259" s="3" t="s">
        <v>36</v>
      </c>
      <c r="R259" s="276" t="s">
        <v>37</v>
      </c>
      <c r="S259" s="4" t="s">
        <v>76</v>
      </c>
      <c r="T259" s="20" t="str">
        <f t="shared" si="39"/>
        <v>PDF</v>
      </c>
      <c r="U259" s="11" t="s">
        <v>39</v>
      </c>
      <c r="V259" s="3" t="s">
        <v>36</v>
      </c>
      <c r="W259" s="3" t="s">
        <v>37</v>
      </c>
      <c r="Y259" s="12" t="str">
        <f t="shared" ref="Y259:Y265" si="42">IF(R259="Include","No",IF(V259="Include","No",""))</f>
        <v/>
      </c>
      <c r="Z259" s="35" t="str">
        <f t="shared" si="40"/>
        <v>Exclude</v>
      </c>
      <c r="AA259" s="33" t="str">
        <f t="shared" si="41"/>
        <v>3. Wrong intervention</v>
      </c>
    </row>
    <row r="260" spans="1:27" x14ac:dyDescent="0.25">
      <c r="A260" s="27" t="s">
        <v>919</v>
      </c>
      <c r="B260" s="28" t="s">
        <v>920</v>
      </c>
      <c r="C260" s="28">
        <v>2019</v>
      </c>
      <c r="D260" s="28" t="s">
        <v>102</v>
      </c>
      <c r="E260" s="28">
        <v>21</v>
      </c>
      <c r="F260" s="28">
        <v>6</v>
      </c>
      <c r="G260" s="28" t="s">
        <v>921</v>
      </c>
      <c r="H260" s="28">
        <v>3702</v>
      </c>
      <c r="I260" s="28" t="s">
        <v>922</v>
      </c>
      <c r="J260" s="11" t="s">
        <v>34</v>
      </c>
      <c r="K260" s="20" t="str">
        <f t="shared" si="35"/>
        <v>Link</v>
      </c>
      <c r="L260" s="21" t="str">
        <f t="shared" si="36"/>
        <v/>
      </c>
      <c r="M260" s="31" t="str">
        <f t="shared" si="37"/>
        <v>{Danaher, 2019 #3702}</v>
      </c>
      <c r="N260" s="4" t="s">
        <v>1</v>
      </c>
      <c r="O260" s="20" t="str">
        <f t="shared" si="38"/>
        <v>PDF</v>
      </c>
      <c r="P260" s="11" t="s">
        <v>2</v>
      </c>
      <c r="Q260" s="3" t="s">
        <v>36</v>
      </c>
      <c r="R260" s="276" t="s">
        <v>41</v>
      </c>
      <c r="S260" s="4" t="s">
        <v>923</v>
      </c>
      <c r="T260" s="20" t="str">
        <f t="shared" si="39"/>
        <v>PDF</v>
      </c>
      <c r="U260" s="11" t="s">
        <v>39</v>
      </c>
      <c r="V260" s="3" t="s">
        <v>36</v>
      </c>
      <c r="W260" s="3" t="s">
        <v>41</v>
      </c>
      <c r="Y260" s="12" t="str">
        <f t="shared" si="42"/>
        <v/>
      </c>
      <c r="Z260" s="35" t="str">
        <f t="shared" si="40"/>
        <v>Exclude</v>
      </c>
      <c r="AA260" s="33" t="str">
        <f t="shared" si="41"/>
        <v>0. Duplicate</v>
      </c>
    </row>
    <row r="261" spans="1:27" x14ac:dyDescent="0.25">
      <c r="A261" s="27" t="s">
        <v>919</v>
      </c>
      <c r="B261" s="28" t="s">
        <v>920</v>
      </c>
      <c r="C261" s="28">
        <v>2019</v>
      </c>
      <c r="D261" s="28" t="s">
        <v>102</v>
      </c>
      <c r="E261" s="28">
        <v>21</v>
      </c>
      <c r="F261" s="28">
        <v>6</v>
      </c>
      <c r="G261" s="28" t="s">
        <v>921</v>
      </c>
      <c r="H261" s="28">
        <v>3703</v>
      </c>
      <c r="I261" s="28" t="s">
        <v>922</v>
      </c>
      <c r="J261" s="11" t="s">
        <v>34</v>
      </c>
      <c r="K261" s="20" t="str">
        <f t="shared" si="35"/>
        <v>Link</v>
      </c>
      <c r="L261" s="21" t="str">
        <f t="shared" si="36"/>
        <v/>
      </c>
      <c r="M261" s="31" t="str">
        <f t="shared" si="37"/>
        <v>{Danaher, 2019 #3703}</v>
      </c>
      <c r="N261" s="4" t="s">
        <v>1</v>
      </c>
      <c r="O261" s="20" t="str">
        <f t="shared" si="38"/>
        <v>PDF</v>
      </c>
      <c r="P261" s="11" t="s">
        <v>2</v>
      </c>
      <c r="Q261" s="3" t="s">
        <v>36</v>
      </c>
      <c r="R261" s="276" t="s">
        <v>41</v>
      </c>
      <c r="S261" s="4" t="s">
        <v>923</v>
      </c>
      <c r="T261" s="20" t="str">
        <f t="shared" si="39"/>
        <v>PDF</v>
      </c>
      <c r="U261" s="11" t="s">
        <v>39</v>
      </c>
      <c r="V261" s="3" t="s">
        <v>36</v>
      </c>
      <c r="W261" s="3" t="s">
        <v>41</v>
      </c>
      <c r="Y261" s="12" t="str">
        <f t="shared" si="42"/>
        <v/>
      </c>
      <c r="Z261" s="35" t="str">
        <f t="shared" si="40"/>
        <v>Exclude</v>
      </c>
      <c r="AA261" s="33" t="str">
        <f t="shared" si="41"/>
        <v>0. Duplicate</v>
      </c>
    </row>
    <row r="262" spans="1:27" x14ac:dyDescent="0.25">
      <c r="A262" s="27" t="s">
        <v>924</v>
      </c>
      <c r="B262" s="28" t="s">
        <v>925</v>
      </c>
      <c r="C262" s="28">
        <v>2011</v>
      </c>
      <c r="D262" s="28" t="s">
        <v>926</v>
      </c>
      <c r="E262" s="28">
        <v>83</v>
      </c>
      <c r="F262" s="28">
        <v>1</v>
      </c>
      <c r="G262" s="28" t="s">
        <v>927</v>
      </c>
      <c r="H262" s="28">
        <v>3862</v>
      </c>
      <c r="I262" s="28" t="s">
        <v>928</v>
      </c>
      <c r="J262" s="11" t="s">
        <v>34</v>
      </c>
      <c r="K262" s="20" t="str">
        <f t="shared" si="35"/>
        <v>Link</v>
      </c>
      <c r="L262" s="21" t="str">
        <f t="shared" si="36"/>
        <v/>
      </c>
      <c r="M262" s="31" t="str">
        <f t="shared" si="37"/>
        <v>{Davis, 2011 #3862}</v>
      </c>
      <c r="N262" s="4" t="s">
        <v>1</v>
      </c>
      <c r="O262" s="20" t="str">
        <f t="shared" si="38"/>
        <v>PDF</v>
      </c>
      <c r="P262" s="11" t="s">
        <v>2</v>
      </c>
      <c r="Q262" s="3" t="s">
        <v>36</v>
      </c>
      <c r="R262" s="276" t="s">
        <v>37</v>
      </c>
      <c r="S262" s="4" t="s">
        <v>76</v>
      </c>
      <c r="T262" s="20" t="str">
        <f t="shared" si="39"/>
        <v>PDF</v>
      </c>
      <c r="U262" s="11" t="s">
        <v>39</v>
      </c>
      <c r="V262" s="3" t="s">
        <v>36</v>
      </c>
      <c r="W262" s="3" t="s">
        <v>37</v>
      </c>
      <c r="Y262" s="12" t="str">
        <f t="shared" si="42"/>
        <v/>
      </c>
      <c r="Z262" s="35" t="str">
        <f t="shared" si="40"/>
        <v>Exclude</v>
      </c>
      <c r="AA262" s="33" t="str">
        <f t="shared" si="41"/>
        <v>3. Wrong intervention</v>
      </c>
    </row>
    <row r="263" spans="1:27" x14ac:dyDescent="0.25">
      <c r="A263" s="27" t="s">
        <v>929</v>
      </c>
      <c r="B263" s="28" t="s">
        <v>930</v>
      </c>
      <c r="C263" s="28">
        <v>2014</v>
      </c>
      <c r="D263" s="28" t="s">
        <v>313</v>
      </c>
      <c r="E263" s="28">
        <v>49</v>
      </c>
      <c r="F263" s="28">
        <v>5</v>
      </c>
      <c r="G263" s="28" t="s">
        <v>931</v>
      </c>
      <c r="H263" s="28">
        <v>3983</v>
      </c>
      <c r="I263" s="28" t="s">
        <v>932</v>
      </c>
      <c r="J263" s="11" t="s">
        <v>34</v>
      </c>
      <c r="K263" s="20" t="str">
        <f t="shared" si="35"/>
        <v>Link</v>
      </c>
      <c r="L263" s="21" t="str">
        <f t="shared" si="36"/>
        <v/>
      </c>
      <c r="M263" s="31" t="str">
        <f t="shared" si="37"/>
        <v>{Davis, 2014 #3983}</v>
      </c>
      <c r="N263" s="4" t="s">
        <v>1</v>
      </c>
      <c r="O263" s="20" t="str">
        <f t="shared" si="38"/>
        <v>PDF</v>
      </c>
      <c r="P263" s="11" t="s">
        <v>2</v>
      </c>
      <c r="Q263" s="3" t="s">
        <v>36</v>
      </c>
      <c r="R263" s="276" t="s">
        <v>37</v>
      </c>
      <c r="S263" s="4" t="s">
        <v>76</v>
      </c>
      <c r="T263" s="20" t="str">
        <f t="shared" si="39"/>
        <v>PDF</v>
      </c>
      <c r="U263" s="11" t="s">
        <v>39</v>
      </c>
      <c r="V263" s="3" t="s">
        <v>36</v>
      </c>
      <c r="W263" s="3" t="s">
        <v>37</v>
      </c>
      <c r="Y263" s="12" t="str">
        <f t="shared" si="42"/>
        <v/>
      </c>
      <c r="Z263" s="35" t="str">
        <f t="shared" si="40"/>
        <v>Exclude</v>
      </c>
      <c r="AA263" s="33" t="str">
        <f t="shared" si="41"/>
        <v>3. Wrong intervention</v>
      </c>
    </row>
    <row r="264" spans="1:27" x14ac:dyDescent="0.25">
      <c r="A264" s="27" t="s">
        <v>929</v>
      </c>
      <c r="B264" s="28" t="s">
        <v>933</v>
      </c>
      <c r="C264" s="28">
        <v>2014</v>
      </c>
      <c r="D264" s="28" t="s">
        <v>934</v>
      </c>
      <c r="E264" s="28">
        <v>49</v>
      </c>
      <c r="F264" s="28">
        <v>5</v>
      </c>
      <c r="G264" s="28" t="s">
        <v>931</v>
      </c>
      <c r="H264" s="28">
        <v>3984</v>
      </c>
      <c r="I264" s="28" t="s">
        <v>932</v>
      </c>
      <c r="J264" s="11" t="s">
        <v>34</v>
      </c>
      <c r="K264" s="20" t="str">
        <f t="shared" si="35"/>
        <v>Link</v>
      </c>
      <c r="L264" s="21" t="str">
        <f t="shared" si="36"/>
        <v/>
      </c>
      <c r="M264" s="31" t="str">
        <f t="shared" si="37"/>
        <v>{Davis, 2014 #3984}</v>
      </c>
      <c r="N264" s="4" t="s">
        <v>1</v>
      </c>
      <c r="O264" s="20" t="str">
        <f t="shared" si="38"/>
        <v>PDF</v>
      </c>
      <c r="P264" s="11" t="s">
        <v>2</v>
      </c>
      <c r="Q264" s="3" t="s">
        <v>36</v>
      </c>
      <c r="R264" s="276" t="s">
        <v>41</v>
      </c>
      <c r="S264" s="4" t="s">
        <v>935</v>
      </c>
      <c r="T264" s="20" t="str">
        <f t="shared" si="39"/>
        <v>PDF</v>
      </c>
      <c r="U264" s="11" t="s">
        <v>39</v>
      </c>
      <c r="V264" s="3" t="s">
        <v>36</v>
      </c>
      <c r="W264" s="3" t="s">
        <v>41</v>
      </c>
      <c r="Y264" s="12" t="str">
        <f t="shared" si="42"/>
        <v/>
      </c>
      <c r="Z264" s="35" t="str">
        <f t="shared" si="40"/>
        <v>Exclude</v>
      </c>
      <c r="AA264" s="33" t="str">
        <f t="shared" si="41"/>
        <v>0. Duplicate</v>
      </c>
    </row>
    <row r="265" spans="1:27" x14ac:dyDescent="0.25">
      <c r="A265" s="27" t="s">
        <v>936</v>
      </c>
      <c r="B265" s="28" t="s">
        <v>937</v>
      </c>
      <c r="C265" s="28">
        <v>2022</v>
      </c>
      <c r="D265" s="28" t="s">
        <v>650</v>
      </c>
      <c r="E265" s="28">
        <v>22</v>
      </c>
      <c r="F265" s="28">
        <v>1</v>
      </c>
      <c r="G265" s="28" t="s">
        <v>938</v>
      </c>
      <c r="H265" s="28">
        <v>3606</v>
      </c>
      <c r="I265" s="28" t="s">
        <v>939</v>
      </c>
      <c r="J265" s="11" t="s">
        <v>34</v>
      </c>
      <c r="K265" s="20" t="str">
        <f t="shared" si="35"/>
        <v>Link</v>
      </c>
      <c r="L265" s="21" t="str">
        <f t="shared" si="36"/>
        <v/>
      </c>
      <c r="M265" s="31" t="str">
        <f t="shared" si="37"/>
        <v>{Delle, 2022 #3606}</v>
      </c>
      <c r="N265" s="4" t="s">
        <v>1</v>
      </c>
      <c r="O265" s="20" t="str">
        <f t="shared" si="38"/>
        <v>PDF</v>
      </c>
      <c r="P265" s="11" t="s">
        <v>2</v>
      </c>
      <c r="Q265" s="3" t="s">
        <v>36</v>
      </c>
      <c r="R265" s="276" t="s">
        <v>37</v>
      </c>
      <c r="S265" s="4" t="s">
        <v>76</v>
      </c>
      <c r="T265" s="20" t="str">
        <f t="shared" si="39"/>
        <v>PDF</v>
      </c>
      <c r="U265" s="11" t="s">
        <v>39</v>
      </c>
      <c r="V265" s="3" t="s">
        <v>36</v>
      </c>
      <c r="W265" s="3" t="s">
        <v>37</v>
      </c>
      <c r="Y265" s="12" t="str">
        <f t="shared" si="42"/>
        <v/>
      </c>
      <c r="Z265" s="35" t="str">
        <f t="shared" si="40"/>
        <v>Exclude</v>
      </c>
      <c r="AA265" s="33" t="str">
        <f t="shared" si="41"/>
        <v>3. Wrong intervention</v>
      </c>
    </row>
    <row r="266" spans="1:27" x14ac:dyDescent="0.25">
      <c r="A266" s="27" t="s">
        <v>940</v>
      </c>
      <c r="B266" s="28" t="s">
        <v>941</v>
      </c>
      <c r="C266" s="28">
        <v>2024</v>
      </c>
      <c r="D266" s="28" t="s">
        <v>942</v>
      </c>
      <c r="G266" s="28">
        <v>1.40349482412362E+16</v>
      </c>
      <c r="H266" s="28">
        <v>4260</v>
      </c>
      <c r="I266" s="28" t="s">
        <v>943</v>
      </c>
      <c r="J266" s="11" t="s">
        <v>34</v>
      </c>
      <c r="K266" s="20" t="str">
        <f t="shared" si="35"/>
        <v>Link</v>
      </c>
      <c r="L266" s="21" t="str">
        <f t="shared" si="36"/>
        <v/>
      </c>
      <c r="M266" s="31" t="str">
        <f t="shared" si="37"/>
        <v>{Demeester, 2024 #4260}</v>
      </c>
      <c r="N266" s="4" t="s">
        <v>4</v>
      </c>
      <c r="O266" s="20" t="str">
        <f t="shared" si="38"/>
        <v>PDF</v>
      </c>
      <c r="P266" s="11" t="s">
        <v>2</v>
      </c>
      <c r="Q266" s="3" t="s">
        <v>36</v>
      </c>
      <c r="R266" s="276" t="s">
        <v>37</v>
      </c>
      <c r="S266" s="4" t="s">
        <v>76</v>
      </c>
      <c r="T266" s="20" t="str">
        <f t="shared" si="39"/>
        <v>PDF</v>
      </c>
      <c r="U266" s="11" t="s">
        <v>39</v>
      </c>
      <c r="V266" s="3" t="s">
        <v>36</v>
      </c>
      <c r="W266" s="3" t="s">
        <v>37</v>
      </c>
      <c r="Y266" s="12"/>
      <c r="Z266" s="35" t="str">
        <f t="shared" si="40"/>
        <v>Exclude</v>
      </c>
      <c r="AA266" s="33" t="str">
        <f t="shared" si="41"/>
        <v>3. Wrong intervention</v>
      </c>
    </row>
    <row r="267" spans="1:27" x14ac:dyDescent="0.25">
      <c r="A267" s="27" t="s">
        <v>944</v>
      </c>
      <c r="B267" s="28" t="s">
        <v>945</v>
      </c>
      <c r="C267" s="28">
        <v>2021</v>
      </c>
      <c r="D267" s="28" t="s">
        <v>142</v>
      </c>
      <c r="E267" s="28">
        <v>126</v>
      </c>
      <c r="G267" s="28">
        <v>108439</v>
      </c>
      <c r="H267" s="28">
        <v>4213</v>
      </c>
      <c r="I267" s="28" t="s">
        <v>946</v>
      </c>
      <c r="J267" s="11" t="s">
        <v>34</v>
      </c>
      <c r="K267" s="20" t="str">
        <f t="shared" si="35"/>
        <v>Link</v>
      </c>
      <c r="L267" s="21" t="str">
        <f t="shared" si="36"/>
        <v/>
      </c>
      <c r="M267" s="31" t="str">
        <f t="shared" si="37"/>
        <v>{Dickerson, 2021 #4213}</v>
      </c>
      <c r="N267" s="4" t="s">
        <v>4</v>
      </c>
      <c r="O267" s="20" t="str">
        <f t="shared" si="38"/>
        <v>PDF</v>
      </c>
      <c r="P267" s="11" t="s">
        <v>2</v>
      </c>
      <c r="Q267" s="3" t="s">
        <v>36</v>
      </c>
      <c r="R267" s="276" t="s">
        <v>37</v>
      </c>
      <c r="S267" s="4" t="s">
        <v>76</v>
      </c>
      <c r="T267" s="20" t="str">
        <f t="shared" si="39"/>
        <v>PDF</v>
      </c>
      <c r="U267" s="11" t="s">
        <v>39</v>
      </c>
      <c r="V267" s="3" t="s">
        <v>36</v>
      </c>
      <c r="W267" s="3" t="s">
        <v>37</v>
      </c>
      <c r="Y267" s="12"/>
      <c r="Z267" s="35" t="str">
        <f t="shared" si="40"/>
        <v>Exclude</v>
      </c>
      <c r="AA267" s="33" t="str">
        <f t="shared" si="41"/>
        <v>3. Wrong intervention</v>
      </c>
    </row>
    <row r="268" spans="1:27" x14ac:dyDescent="0.25">
      <c r="A268" s="27" t="s">
        <v>947</v>
      </c>
      <c r="B268" s="28" t="s">
        <v>948</v>
      </c>
      <c r="C268" s="28">
        <v>2024</v>
      </c>
      <c r="D268" s="28" t="s">
        <v>454</v>
      </c>
      <c r="E268" s="28">
        <v>119</v>
      </c>
      <c r="F268" s="28">
        <v>10</v>
      </c>
      <c r="G268" s="28" t="s">
        <v>949</v>
      </c>
      <c r="H268" s="28">
        <v>4323</v>
      </c>
      <c r="I268" s="28" t="s">
        <v>950</v>
      </c>
      <c r="J268" s="11" t="s">
        <v>34</v>
      </c>
      <c r="K268" s="20" t="str">
        <f t="shared" si="35"/>
        <v>Link</v>
      </c>
      <c r="L268" s="21" t="str">
        <f t="shared" si="36"/>
        <v/>
      </c>
      <c r="M268" s="31" t="str">
        <f t="shared" si="37"/>
        <v>{Dickreuter, 2024 #4323}</v>
      </c>
      <c r="N268" s="4" t="s">
        <v>4</v>
      </c>
      <c r="O268" s="20" t="str">
        <f t="shared" si="38"/>
        <v>PDF</v>
      </c>
      <c r="P268" s="11" t="s">
        <v>2</v>
      </c>
      <c r="Q268" s="3" t="s">
        <v>36</v>
      </c>
      <c r="R268" s="276" t="s">
        <v>37</v>
      </c>
      <c r="S268" s="4" t="s">
        <v>76</v>
      </c>
      <c r="T268" s="20" t="str">
        <f t="shared" si="39"/>
        <v>PDF</v>
      </c>
      <c r="U268" s="11" t="s">
        <v>39</v>
      </c>
      <c r="V268" s="3" t="s">
        <v>36</v>
      </c>
      <c r="W268" s="3" t="s">
        <v>37</v>
      </c>
      <c r="Y268" s="12"/>
      <c r="Z268" s="35" t="str">
        <f t="shared" si="40"/>
        <v>Exclude</v>
      </c>
      <c r="AA268" s="33" t="str">
        <f t="shared" si="41"/>
        <v>3. Wrong intervention</v>
      </c>
    </row>
    <row r="269" spans="1:27" x14ac:dyDescent="0.25">
      <c r="A269" s="27" t="s">
        <v>951</v>
      </c>
      <c r="B269" s="28" t="s">
        <v>952</v>
      </c>
      <c r="C269" s="28">
        <v>2012</v>
      </c>
      <c r="D269" s="28" t="s">
        <v>446</v>
      </c>
      <c r="E269" s="28">
        <v>12</v>
      </c>
      <c r="G269" s="28">
        <v>271</v>
      </c>
      <c r="H269" s="28">
        <v>4239</v>
      </c>
      <c r="I269" s="28" t="s">
        <v>953</v>
      </c>
      <c r="J269" s="11" t="s">
        <v>34</v>
      </c>
      <c r="K269" s="20" t="str">
        <f t="shared" si="35"/>
        <v>Link</v>
      </c>
      <c r="L269" s="21" t="str">
        <f t="shared" si="36"/>
        <v/>
      </c>
      <c r="M269" s="31" t="str">
        <f t="shared" si="37"/>
        <v>{Dickson-Spillmann, 2012 #4239}</v>
      </c>
      <c r="N269" s="4" t="s">
        <v>4</v>
      </c>
      <c r="O269" s="20" t="str">
        <f t="shared" si="38"/>
        <v>PDF</v>
      </c>
      <c r="P269" s="11" t="s">
        <v>2</v>
      </c>
      <c r="Q269" s="3" t="s">
        <v>36</v>
      </c>
      <c r="R269" s="276" t="s">
        <v>37</v>
      </c>
      <c r="S269" s="4" t="s">
        <v>76</v>
      </c>
      <c r="T269" s="20" t="str">
        <f t="shared" si="39"/>
        <v>PDF</v>
      </c>
      <c r="U269" s="11" t="s">
        <v>39</v>
      </c>
      <c r="V269" s="3" t="s">
        <v>36</v>
      </c>
      <c r="W269" s="3" t="s">
        <v>37</v>
      </c>
      <c r="Y269" s="12"/>
      <c r="Z269" s="35" t="str">
        <f t="shared" si="40"/>
        <v>Exclude</v>
      </c>
      <c r="AA269" s="33" t="str">
        <f t="shared" si="41"/>
        <v>3. Wrong intervention</v>
      </c>
    </row>
    <row r="270" spans="1:27" x14ac:dyDescent="0.25">
      <c r="A270" s="27" t="s">
        <v>954</v>
      </c>
      <c r="B270" s="28" t="s">
        <v>955</v>
      </c>
      <c r="C270" s="28">
        <v>2013</v>
      </c>
      <c r="D270" s="28" t="s">
        <v>446</v>
      </c>
      <c r="E270" s="28">
        <v>13</v>
      </c>
      <c r="F270" s="28">
        <v>1</v>
      </c>
      <c r="G270" s="28">
        <v>1227</v>
      </c>
      <c r="H270" s="28">
        <v>3684</v>
      </c>
      <c r="I270" s="28" t="s">
        <v>956</v>
      </c>
      <c r="J270" s="11" t="s">
        <v>34</v>
      </c>
      <c r="K270" s="20" t="str">
        <f t="shared" si="35"/>
        <v>Link</v>
      </c>
      <c r="L270" s="21" t="str">
        <f t="shared" si="36"/>
        <v/>
      </c>
      <c r="M270" s="31" t="str">
        <f t="shared" si="37"/>
        <v>{Dickson-Spillmann, 2013 #3684}</v>
      </c>
      <c r="N270" s="4" t="s">
        <v>1</v>
      </c>
      <c r="O270" s="20" t="str">
        <f t="shared" si="38"/>
        <v>PDF</v>
      </c>
      <c r="P270" s="11" t="s">
        <v>2</v>
      </c>
      <c r="Q270" s="3" t="s">
        <v>36</v>
      </c>
      <c r="R270" s="276" t="s">
        <v>37</v>
      </c>
      <c r="S270" s="4" t="s">
        <v>76</v>
      </c>
      <c r="T270" s="20" t="str">
        <f t="shared" si="39"/>
        <v>PDF</v>
      </c>
      <c r="U270" s="11" t="s">
        <v>39</v>
      </c>
      <c r="V270" s="3" t="s">
        <v>36</v>
      </c>
      <c r="W270" s="3" t="s">
        <v>37</v>
      </c>
      <c r="Y270" s="12" t="str">
        <f>IF(R270="Include","No",IF(V270="Include","No",""))</f>
        <v/>
      </c>
      <c r="Z270" s="35" t="str">
        <f t="shared" si="40"/>
        <v>Exclude</v>
      </c>
      <c r="AA270" s="33" t="str">
        <f t="shared" si="41"/>
        <v>3. Wrong intervention</v>
      </c>
    </row>
    <row r="271" spans="1:27" x14ac:dyDescent="0.25">
      <c r="A271" s="27" t="s">
        <v>957</v>
      </c>
      <c r="B271" s="28" t="s">
        <v>958</v>
      </c>
      <c r="C271" s="28">
        <v>2019</v>
      </c>
      <c r="D271" s="28" t="s">
        <v>959</v>
      </c>
      <c r="E271" s="28">
        <v>81</v>
      </c>
      <c r="G271" s="28" t="s">
        <v>960</v>
      </c>
      <c r="H271" s="28">
        <v>3651</v>
      </c>
      <c r="I271" s="28" t="s">
        <v>961</v>
      </c>
      <c r="J271" s="11" t="s">
        <v>34</v>
      </c>
      <c r="K271" s="20" t="str">
        <f t="shared" si="35"/>
        <v>Link</v>
      </c>
      <c r="L271" s="21" t="str">
        <f t="shared" si="36"/>
        <v/>
      </c>
      <c r="M271" s="31" t="str">
        <f t="shared" si="37"/>
        <v>{Dignan, 2019 #3651}</v>
      </c>
      <c r="N271" s="4" t="s">
        <v>1</v>
      </c>
      <c r="O271" s="20" t="str">
        <f t="shared" si="38"/>
        <v>PDF</v>
      </c>
      <c r="P271" s="11" t="s">
        <v>2</v>
      </c>
      <c r="Q271" s="3" t="s">
        <v>36</v>
      </c>
      <c r="R271" s="276" t="s">
        <v>37</v>
      </c>
      <c r="S271" s="4" t="s">
        <v>76</v>
      </c>
      <c r="T271" s="20" t="str">
        <f t="shared" si="39"/>
        <v>PDF</v>
      </c>
      <c r="U271" s="11" t="s">
        <v>39</v>
      </c>
      <c r="V271" s="3" t="s">
        <v>36</v>
      </c>
      <c r="W271" s="3" t="s">
        <v>37</v>
      </c>
      <c r="Y271" s="12" t="str">
        <f>IF(R271="Include","No",IF(V271="Include","No",""))</f>
        <v/>
      </c>
      <c r="Z271" s="35" t="str">
        <f t="shared" si="40"/>
        <v>Exclude</v>
      </c>
      <c r="AA271" s="33" t="str">
        <f t="shared" si="41"/>
        <v>3. Wrong intervention</v>
      </c>
    </row>
    <row r="272" spans="1:27" x14ac:dyDescent="0.25">
      <c r="A272" s="27" t="s">
        <v>957</v>
      </c>
      <c r="B272" s="28" t="s">
        <v>958</v>
      </c>
      <c r="C272" s="28">
        <v>2019</v>
      </c>
      <c r="D272" s="28" t="s">
        <v>959</v>
      </c>
      <c r="E272" s="28">
        <v>81</v>
      </c>
      <c r="G272" s="28" t="s">
        <v>960</v>
      </c>
      <c r="H272" s="28">
        <v>3652</v>
      </c>
      <c r="I272" s="28" t="s">
        <v>961</v>
      </c>
      <c r="J272" s="11" t="s">
        <v>34</v>
      </c>
      <c r="K272" s="20" t="str">
        <f t="shared" si="35"/>
        <v>Link</v>
      </c>
      <c r="L272" s="21" t="str">
        <f t="shared" si="36"/>
        <v/>
      </c>
      <c r="M272" s="31" t="str">
        <f t="shared" si="37"/>
        <v>{Dignan, 2019 #3652}</v>
      </c>
      <c r="N272" s="4" t="s">
        <v>1</v>
      </c>
      <c r="O272" s="20" t="str">
        <f t="shared" si="38"/>
        <v>PDF</v>
      </c>
      <c r="P272" s="11" t="s">
        <v>2</v>
      </c>
      <c r="Q272" s="3" t="s">
        <v>36</v>
      </c>
      <c r="R272" s="276" t="s">
        <v>41</v>
      </c>
      <c r="S272" s="4" t="s">
        <v>962</v>
      </c>
      <c r="T272" s="20" t="str">
        <f t="shared" si="39"/>
        <v>PDF</v>
      </c>
      <c r="U272" s="11" t="s">
        <v>39</v>
      </c>
      <c r="V272" s="3" t="s">
        <v>36</v>
      </c>
      <c r="W272" s="3" t="s">
        <v>41</v>
      </c>
      <c r="Y272" s="12" t="str">
        <f>IF(R272="Include","No",IF(V272="Include","No",""))</f>
        <v/>
      </c>
      <c r="Z272" s="35" t="str">
        <f t="shared" si="40"/>
        <v>Exclude</v>
      </c>
      <c r="AA272" s="33" t="str">
        <f t="shared" si="41"/>
        <v>0. Duplicate</v>
      </c>
    </row>
    <row r="273" spans="1:27" x14ac:dyDescent="0.25">
      <c r="A273" s="27" t="s">
        <v>957</v>
      </c>
      <c r="B273" s="28" t="s">
        <v>958</v>
      </c>
      <c r="C273" s="28">
        <v>2019</v>
      </c>
      <c r="D273" s="28" t="s">
        <v>332</v>
      </c>
      <c r="E273" s="28">
        <v>81</v>
      </c>
      <c r="G273" s="28" t="s">
        <v>960</v>
      </c>
      <c r="H273" s="28">
        <v>3700</v>
      </c>
      <c r="I273" s="28" t="s">
        <v>961</v>
      </c>
      <c r="J273" s="11" t="s">
        <v>34</v>
      </c>
      <c r="K273" s="20" t="str">
        <f t="shared" si="35"/>
        <v>Link</v>
      </c>
      <c r="L273" s="21" t="str">
        <f t="shared" si="36"/>
        <v/>
      </c>
      <c r="M273" s="31" t="str">
        <f t="shared" si="37"/>
        <v>{Dignan, 2019 #3700}</v>
      </c>
      <c r="N273" s="4" t="s">
        <v>1</v>
      </c>
      <c r="O273" s="20" t="str">
        <f t="shared" si="38"/>
        <v>PDF</v>
      </c>
      <c r="P273" s="11" t="s">
        <v>2</v>
      </c>
      <c r="Q273" s="3" t="s">
        <v>36</v>
      </c>
      <c r="R273" s="276" t="s">
        <v>41</v>
      </c>
      <c r="S273" s="4" t="s">
        <v>962</v>
      </c>
      <c r="T273" s="20" t="str">
        <f t="shared" si="39"/>
        <v>PDF</v>
      </c>
      <c r="U273" s="11" t="s">
        <v>39</v>
      </c>
      <c r="V273" s="3" t="s">
        <v>36</v>
      </c>
      <c r="W273" s="3" t="s">
        <v>41</v>
      </c>
      <c r="Y273" s="12" t="str">
        <f>IF(R273="Include","No",IF(V273="Include","No",""))</f>
        <v/>
      </c>
      <c r="Z273" s="35" t="str">
        <f t="shared" si="40"/>
        <v>Exclude</v>
      </c>
      <c r="AA273" s="33" t="str">
        <f t="shared" si="41"/>
        <v>0. Duplicate</v>
      </c>
    </row>
    <row r="274" spans="1:27" x14ac:dyDescent="0.25">
      <c r="A274" s="27" t="s">
        <v>957</v>
      </c>
      <c r="B274" s="28" t="s">
        <v>958</v>
      </c>
      <c r="C274" s="28">
        <v>2019</v>
      </c>
      <c r="D274" s="28" t="s">
        <v>332</v>
      </c>
      <c r="E274" s="28">
        <v>81</v>
      </c>
      <c r="G274" s="28" t="s">
        <v>960</v>
      </c>
      <c r="H274" s="28">
        <v>4271</v>
      </c>
      <c r="I274" s="28" t="s">
        <v>961</v>
      </c>
      <c r="J274" s="11" t="s">
        <v>34</v>
      </c>
      <c r="K274" s="20" t="str">
        <f t="shared" si="35"/>
        <v>Link</v>
      </c>
      <c r="L274" s="21" t="str">
        <f t="shared" si="36"/>
        <v/>
      </c>
      <c r="M274" s="31" t="str">
        <f t="shared" si="37"/>
        <v>{Dignan, 2019 #4271}</v>
      </c>
      <c r="N274" s="4" t="s">
        <v>4</v>
      </c>
      <c r="O274" s="20" t="str">
        <f t="shared" si="38"/>
        <v>PDF</v>
      </c>
      <c r="P274" s="11" t="s">
        <v>2</v>
      </c>
      <c r="Q274" s="3" t="s">
        <v>36</v>
      </c>
      <c r="R274" s="276" t="s">
        <v>41</v>
      </c>
      <c r="S274" s="4" t="s">
        <v>962</v>
      </c>
      <c r="T274" s="20" t="str">
        <f t="shared" si="39"/>
        <v>PDF</v>
      </c>
      <c r="U274" s="11" t="s">
        <v>39</v>
      </c>
      <c r="V274" s="3" t="s">
        <v>36</v>
      </c>
      <c r="W274" s="3" t="s">
        <v>41</v>
      </c>
      <c r="Y274" s="12"/>
      <c r="Z274" s="35" t="str">
        <f t="shared" si="40"/>
        <v>Exclude</v>
      </c>
      <c r="AA274" s="33" t="str">
        <f t="shared" si="41"/>
        <v>0. Duplicate</v>
      </c>
    </row>
    <row r="275" spans="1:27" x14ac:dyDescent="0.25">
      <c r="A275" s="27" t="s">
        <v>963</v>
      </c>
      <c r="B275" s="28" t="s">
        <v>964</v>
      </c>
      <c r="C275" s="28">
        <v>2014</v>
      </c>
      <c r="D275" s="28" t="s">
        <v>78</v>
      </c>
      <c r="E275" s="28">
        <v>16</v>
      </c>
      <c r="F275" s="28">
        <v>6</v>
      </c>
      <c r="G275" s="28" t="s">
        <v>965</v>
      </c>
      <c r="H275" s="28">
        <v>4103</v>
      </c>
      <c r="I275" s="28" t="s">
        <v>966</v>
      </c>
      <c r="J275" s="11" t="s">
        <v>34</v>
      </c>
      <c r="K275" s="20" t="str">
        <f t="shared" si="35"/>
        <v>Link</v>
      </c>
      <c r="L275" s="21" t="str">
        <f t="shared" si="36"/>
        <v/>
      </c>
      <c r="M275" s="31" t="str">
        <f t="shared" si="37"/>
        <v>{Dogar, 2014 #4103}</v>
      </c>
      <c r="N275" s="4" t="s">
        <v>1</v>
      </c>
      <c r="O275" s="20" t="str">
        <f t="shared" si="38"/>
        <v>PDF</v>
      </c>
      <c r="P275" s="11" t="s">
        <v>2</v>
      </c>
      <c r="Q275" s="3" t="s">
        <v>36</v>
      </c>
      <c r="R275" s="276" t="s">
        <v>37</v>
      </c>
      <c r="S275" s="4" t="s">
        <v>76</v>
      </c>
      <c r="T275" s="20" t="str">
        <f t="shared" si="39"/>
        <v>PDF</v>
      </c>
      <c r="U275" s="11" t="s">
        <v>39</v>
      </c>
      <c r="V275" s="3" t="s">
        <v>36</v>
      </c>
      <c r="W275" s="3" t="s">
        <v>40</v>
      </c>
      <c r="X275" s="15" t="s">
        <v>967</v>
      </c>
      <c r="Y275" s="12" t="str">
        <f>IF(R275="Include","No",IF(V275="Include","No",""))</f>
        <v/>
      </c>
      <c r="Z275" s="35" t="str">
        <f t="shared" si="40"/>
        <v>Exclude</v>
      </c>
      <c r="AA275" s="33" t="str">
        <f t="shared" si="41"/>
        <v>3. Wrong intervention</v>
      </c>
    </row>
    <row r="276" spans="1:27" x14ac:dyDescent="0.25">
      <c r="A276" s="27" t="s">
        <v>968</v>
      </c>
      <c r="B276" s="28" t="s">
        <v>969</v>
      </c>
      <c r="C276" s="28">
        <v>2021</v>
      </c>
      <c r="D276" s="28" t="s">
        <v>970</v>
      </c>
      <c r="E276" s="28">
        <v>44</v>
      </c>
      <c r="F276" s="28">
        <v>6</v>
      </c>
      <c r="G276" s="28" t="s">
        <v>971</v>
      </c>
      <c r="H276" s="28">
        <v>3759</v>
      </c>
      <c r="I276" s="28" t="s">
        <v>972</v>
      </c>
      <c r="J276" s="11" t="s">
        <v>34</v>
      </c>
      <c r="K276" s="20" t="str">
        <f t="shared" si="35"/>
        <v>Link</v>
      </c>
      <c r="L276" s="21" t="str">
        <f t="shared" si="36"/>
        <v/>
      </c>
      <c r="M276" s="31" t="str">
        <f t="shared" si="37"/>
        <v>{Dunsiger, 2021 #3759}</v>
      </c>
      <c r="N276" s="4" t="s">
        <v>1</v>
      </c>
      <c r="O276" s="20" t="str">
        <f t="shared" si="38"/>
        <v>PDF</v>
      </c>
      <c r="P276" s="11" t="s">
        <v>2</v>
      </c>
      <c r="Q276" s="3" t="s">
        <v>36</v>
      </c>
      <c r="R276" s="276" t="s">
        <v>37</v>
      </c>
      <c r="S276" s="4" t="s">
        <v>76</v>
      </c>
      <c r="T276" s="20" t="str">
        <f t="shared" si="39"/>
        <v>PDF</v>
      </c>
      <c r="U276" s="11" t="s">
        <v>39</v>
      </c>
      <c r="V276" s="3" t="s">
        <v>36</v>
      </c>
      <c r="W276" s="3" t="s">
        <v>37</v>
      </c>
      <c r="Y276" s="12" t="str">
        <f>IF(R276="Include","No",IF(V276="Include","No",""))</f>
        <v/>
      </c>
      <c r="Z276" s="35" t="str">
        <f t="shared" si="40"/>
        <v>Exclude</v>
      </c>
      <c r="AA276" s="33" t="str">
        <f t="shared" si="41"/>
        <v>3. Wrong intervention</v>
      </c>
    </row>
    <row r="277" spans="1:27" x14ac:dyDescent="0.25">
      <c r="A277" s="27" t="s">
        <v>973</v>
      </c>
      <c r="B277" s="28" t="s">
        <v>974</v>
      </c>
      <c r="C277" s="28">
        <v>2010</v>
      </c>
      <c r="D277" s="28" t="s">
        <v>78</v>
      </c>
      <c r="E277" s="28">
        <v>12</v>
      </c>
      <c r="F277" s="28">
        <v>8</v>
      </c>
      <c r="G277" s="28" t="s">
        <v>975</v>
      </c>
      <c r="H277" s="28">
        <v>4278</v>
      </c>
      <c r="I277" s="28" t="s">
        <v>976</v>
      </c>
      <c r="J277" s="11" t="s">
        <v>34</v>
      </c>
      <c r="K277" s="20" t="str">
        <f t="shared" si="35"/>
        <v>Link</v>
      </c>
      <c r="L277" s="21" t="str">
        <f t="shared" si="36"/>
        <v/>
      </c>
      <c r="M277" s="31" t="str">
        <f t="shared" si="37"/>
        <v>{Ebbert, 2010 #4278}</v>
      </c>
      <c r="N277" s="4" t="s">
        <v>4</v>
      </c>
      <c r="O277" s="20" t="str">
        <f t="shared" si="38"/>
        <v>PDF</v>
      </c>
      <c r="P277" s="11" t="s">
        <v>2</v>
      </c>
      <c r="Q277" s="3" t="s">
        <v>36</v>
      </c>
      <c r="R277" s="276" t="s">
        <v>37</v>
      </c>
      <c r="S277" s="4" t="s">
        <v>76</v>
      </c>
      <c r="T277" s="20" t="str">
        <f t="shared" si="39"/>
        <v>PDF</v>
      </c>
      <c r="U277" s="11" t="s">
        <v>39</v>
      </c>
      <c r="V277" s="3" t="s">
        <v>36</v>
      </c>
      <c r="W277" s="3" t="s">
        <v>37</v>
      </c>
      <c r="Y277" s="12"/>
      <c r="Z277" s="35" t="str">
        <f t="shared" si="40"/>
        <v>Exclude</v>
      </c>
      <c r="AA277" s="33" t="str">
        <f t="shared" si="41"/>
        <v>3. Wrong intervention</v>
      </c>
    </row>
    <row r="278" spans="1:27" x14ac:dyDescent="0.25">
      <c r="A278" s="27" t="s">
        <v>977</v>
      </c>
      <c r="B278" s="28" t="s">
        <v>978</v>
      </c>
      <c r="C278" s="28">
        <v>2020</v>
      </c>
      <c r="D278" s="28" t="s">
        <v>979</v>
      </c>
      <c r="E278" s="28">
        <v>324</v>
      </c>
      <c r="F278" s="28">
        <v>18</v>
      </c>
      <c r="G278" s="28" t="s">
        <v>980</v>
      </c>
      <c r="H278" s="28">
        <v>4061</v>
      </c>
      <c r="I278" s="28" t="s">
        <v>981</v>
      </c>
      <c r="J278" s="11" t="s">
        <v>34</v>
      </c>
      <c r="K278" s="20" t="str">
        <f t="shared" si="35"/>
        <v>Link</v>
      </c>
      <c r="L278" s="21" t="str">
        <f t="shared" si="36"/>
        <v/>
      </c>
      <c r="M278" s="31" t="str">
        <f t="shared" si="37"/>
        <v>{Eisenberg, 2020 #4061}</v>
      </c>
      <c r="N278" s="4" t="s">
        <v>1</v>
      </c>
      <c r="O278" s="20" t="str">
        <f t="shared" si="38"/>
        <v>PDF</v>
      </c>
      <c r="P278" s="11" t="s">
        <v>2</v>
      </c>
      <c r="Q278" s="3" t="s">
        <v>36</v>
      </c>
      <c r="R278" s="276" t="s">
        <v>37</v>
      </c>
      <c r="S278" s="4" t="s">
        <v>76</v>
      </c>
      <c r="T278" s="20" t="str">
        <f t="shared" si="39"/>
        <v>PDF</v>
      </c>
      <c r="U278" s="11" t="s">
        <v>39</v>
      </c>
      <c r="V278" s="3" t="s">
        <v>36</v>
      </c>
      <c r="W278" s="3" t="s">
        <v>37</v>
      </c>
      <c r="Y278" s="12" t="str">
        <f t="shared" ref="Y278:Y284" si="43">IF(R278="Include","No",IF(V278="Include","No",""))</f>
        <v/>
      </c>
      <c r="Z278" s="35" t="str">
        <f t="shared" si="40"/>
        <v>Exclude</v>
      </c>
      <c r="AA278" s="33" t="str">
        <f t="shared" si="41"/>
        <v>3. Wrong intervention</v>
      </c>
    </row>
    <row r="279" spans="1:27" x14ac:dyDescent="0.25">
      <c r="A279" s="27" t="s">
        <v>977</v>
      </c>
      <c r="B279" s="28" t="s">
        <v>978</v>
      </c>
      <c r="C279" s="28">
        <v>2020</v>
      </c>
      <c r="D279" s="28" t="s">
        <v>979</v>
      </c>
      <c r="E279" s="28">
        <v>324</v>
      </c>
      <c r="F279" s="28">
        <v>18</v>
      </c>
      <c r="G279" s="28" t="s">
        <v>980</v>
      </c>
      <c r="H279" s="28">
        <v>4062</v>
      </c>
      <c r="I279" s="28" t="s">
        <v>981</v>
      </c>
      <c r="J279" s="11" t="s">
        <v>34</v>
      </c>
      <c r="K279" s="20" t="str">
        <f t="shared" si="35"/>
        <v>Link</v>
      </c>
      <c r="L279" s="21" t="str">
        <f t="shared" si="36"/>
        <v/>
      </c>
      <c r="M279" s="31" t="str">
        <f t="shared" si="37"/>
        <v>{Eisenberg, 2020 #4062}</v>
      </c>
      <c r="N279" s="4" t="s">
        <v>1</v>
      </c>
      <c r="O279" s="20" t="str">
        <f t="shared" si="38"/>
        <v>PDF</v>
      </c>
      <c r="P279" s="11" t="s">
        <v>2</v>
      </c>
      <c r="Q279" s="3" t="s">
        <v>36</v>
      </c>
      <c r="R279" s="276" t="s">
        <v>41</v>
      </c>
      <c r="S279" s="4" t="s">
        <v>982</v>
      </c>
      <c r="T279" s="20" t="str">
        <f t="shared" si="39"/>
        <v>PDF</v>
      </c>
      <c r="U279" s="11" t="s">
        <v>39</v>
      </c>
      <c r="V279" s="3" t="s">
        <v>36</v>
      </c>
      <c r="W279" s="3" t="s">
        <v>41</v>
      </c>
      <c r="Y279" s="12" t="str">
        <f t="shared" si="43"/>
        <v/>
      </c>
      <c r="Z279" s="35" t="str">
        <f t="shared" si="40"/>
        <v>Exclude</v>
      </c>
      <c r="AA279" s="33" t="str">
        <f t="shared" si="41"/>
        <v>0. Duplicate</v>
      </c>
    </row>
    <row r="280" spans="1:27" x14ac:dyDescent="0.25">
      <c r="A280" s="27" t="s">
        <v>983</v>
      </c>
      <c r="B280" s="28" t="s">
        <v>984</v>
      </c>
      <c r="C280" s="28">
        <v>2012</v>
      </c>
      <c r="D280" s="28" t="s">
        <v>102</v>
      </c>
      <c r="E280" s="28">
        <v>14</v>
      </c>
      <c r="F280" s="28">
        <v>4</v>
      </c>
      <c r="G280" s="28" t="s">
        <v>985</v>
      </c>
      <c r="H280" s="28">
        <v>3749</v>
      </c>
      <c r="I280" s="28" t="s">
        <v>986</v>
      </c>
      <c r="J280" s="11" t="s">
        <v>34</v>
      </c>
      <c r="K280" s="20" t="str">
        <f t="shared" si="35"/>
        <v>Link</v>
      </c>
      <c r="L280" s="21" t="str">
        <f t="shared" si="36"/>
        <v/>
      </c>
      <c r="M280" s="31" t="str">
        <f t="shared" si="37"/>
        <v>{Elfeddali, 2012 #3749}</v>
      </c>
      <c r="N280" s="4" t="s">
        <v>1</v>
      </c>
      <c r="O280" s="20" t="str">
        <f t="shared" si="38"/>
        <v>PDF</v>
      </c>
      <c r="P280" s="11" t="s">
        <v>2</v>
      </c>
      <c r="Q280" s="3" t="s">
        <v>36</v>
      </c>
      <c r="R280" s="276" t="s">
        <v>37</v>
      </c>
      <c r="S280" s="4" t="s">
        <v>38</v>
      </c>
      <c r="T280" s="20" t="str">
        <f t="shared" si="39"/>
        <v>PDF</v>
      </c>
      <c r="U280" s="11" t="s">
        <v>39</v>
      </c>
      <c r="V280" s="3" t="s">
        <v>36</v>
      </c>
      <c r="W280" s="3" t="s">
        <v>37</v>
      </c>
      <c r="Y280" s="12" t="str">
        <f t="shared" si="43"/>
        <v/>
      </c>
      <c r="Z280" s="35" t="str">
        <f t="shared" si="40"/>
        <v>Exclude</v>
      </c>
      <c r="AA280" s="33" t="str">
        <f t="shared" si="41"/>
        <v>3. Wrong intervention</v>
      </c>
    </row>
    <row r="281" spans="1:27" x14ac:dyDescent="0.25">
      <c r="A281" s="27" t="s">
        <v>987</v>
      </c>
      <c r="B281" s="28" t="s">
        <v>988</v>
      </c>
      <c r="C281" s="28">
        <v>2016</v>
      </c>
      <c r="D281" s="28" t="s">
        <v>989</v>
      </c>
      <c r="E281" s="28">
        <v>35</v>
      </c>
      <c r="F281" s="28">
        <v>8</v>
      </c>
      <c r="G281" s="28" t="s">
        <v>990</v>
      </c>
      <c r="H281" s="28">
        <v>3902</v>
      </c>
      <c r="I281" s="28" t="s">
        <v>991</v>
      </c>
      <c r="J281" s="11" t="s">
        <v>34</v>
      </c>
      <c r="K281" s="20" t="str">
        <f t="shared" si="35"/>
        <v>Link</v>
      </c>
      <c r="L281" s="21" t="str">
        <f t="shared" si="36"/>
        <v/>
      </c>
      <c r="M281" s="31" t="str">
        <f t="shared" si="37"/>
        <v>{Elfeddali, 2016 #3902}</v>
      </c>
      <c r="N281" s="4" t="s">
        <v>1</v>
      </c>
      <c r="O281" s="20" t="str">
        <f t="shared" si="38"/>
        <v>PDF</v>
      </c>
      <c r="P281" s="11" t="s">
        <v>2</v>
      </c>
      <c r="Q281" s="3" t="s">
        <v>36</v>
      </c>
      <c r="R281" s="276" t="s">
        <v>37</v>
      </c>
      <c r="S281" s="4" t="s">
        <v>76</v>
      </c>
      <c r="T281" s="20" t="str">
        <f t="shared" si="39"/>
        <v>PDF</v>
      </c>
      <c r="U281" s="11" t="s">
        <v>39</v>
      </c>
      <c r="V281" s="3" t="s">
        <v>36</v>
      </c>
      <c r="W281" s="3" t="s">
        <v>37</v>
      </c>
      <c r="Y281" s="12" t="str">
        <f t="shared" si="43"/>
        <v/>
      </c>
      <c r="Z281" s="35" t="str">
        <f t="shared" si="40"/>
        <v>Exclude</v>
      </c>
      <c r="AA281" s="33" t="str">
        <f t="shared" si="41"/>
        <v>3. Wrong intervention</v>
      </c>
    </row>
    <row r="282" spans="1:27" x14ac:dyDescent="0.25">
      <c r="A282" s="27" t="s">
        <v>992</v>
      </c>
      <c r="B282" s="28" t="s">
        <v>993</v>
      </c>
      <c r="C282" s="28">
        <v>2011</v>
      </c>
      <c r="D282" s="28" t="s">
        <v>73</v>
      </c>
      <c r="E282" s="28">
        <v>13</v>
      </c>
      <c r="F282" s="28">
        <v>11</v>
      </c>
      <c r="G282" s="28" t="s">
        <v>994</v>
      </c>
      <c r="H282" s="28">
        <v>4078</v>
      </c>
      <c r="I282" s="28" t="s">
        <v>995</v>
      </c>
      <c r="J282" s="11" t="s">
        <v>34</v>
      </c>
      <c r="K282" s="20" t="str">
        <f t="shared" si="35"/>
        <v>Link</v>
      </c>
      <c r="L282" s="21" t="str">
        <f t="shared" si="36"/>
        <v/>
      </c>
      <c r="M282" s="31" t="str">
        <f t="shared" si="37"/>
        <v>{Elibero, 2011 #4078}</v>
      </c>
      <c r="N282" s="4" t="s">
        <v>1</v>
      </c>
      <c r="O282" s="20" t="str">
        <f t="shared" si="38"/>
        <v>PDF</v>
      </c>
      <c r="P282" s="11" t="s">
        <v>2</v>
      </c>
      <c r="Q282" s="3" t="s">
        <v>36</v>
      </c>
      <c r="R282" s="276" t="s">
        <v>37</v>
      </c>
      <c r="S282" s="4" t="s">
        <v>76</v>
      </c>
      <c r="T282" s="20" t="str">
        <f t="shared" si="39"/>
        <v>PDF</v>
      </c>
      <c r="U282" s="11" t="s">
        <v>39</v>
      </c>
      <c r="V282" s="3" t="s">
        <v>36</v>
      </c>
      <c r="W282" s="3" t="s">
        <v>37</v>
      </c>
      <c r="Y282" s="12" t="str">
        <f t="shared" si="43"/>
        <v/>
      </c>
      <c r="Z282" s="35" t="str">
        <f t="shared" si="40"/>
        <v>Exclude</v>
      </c>
      <c r="AA282" s="33" t="str">
        <f t="shared" si="41"/>
        <v>3. Wrong intervention</v>
      </c>
    </row>
    <row r="283" spans="1:27" x14ac:dyDescent="0.25">
      <c r="A283" s="27" t="s">
        <v>996</v>
      </c>
      <c r="B283" s="28" t="s">
        <v>997</v>
      </c>
      <c r="C283" s="28">
        <v>2012</v>
      </c>
      <c r="D283" s="28" t="s">
        <v>998</v>
      </c>
      <c r="E283" s="28">
        <v>17</v>
      </c>
      <c r="F283" s="28">
        <v>5</v>
      </c>
      <c r="G283" s="28" t="s">
        <v>999</v>
      </c>
      <c r="H283" s="28">
        <v>4185</v>
      </c>
      <c r="I283" s="28" t="s">
        <v>1000</v>
      </c>
      <c r="J283" s="11" t="s">
        <v>34</v>
      </c>
      <c r="K283" s="20" t="str">
        <f t="shared" si="35"/>
        <v>Link</v>
      </c>
      <c r="L283" s="21" t="str">
        <f t="shared" si="36"/>
        <v/>
      </c>
      <c r="M283" s="31" t="str">
        <f t="shared" si="37"/>
        <v>{El-Mohandes, 2012 #4185}</v>
      </c>
      <c r="N283" s="4" t="s">
        <v>1</v>
      </c>
      <c r="O283" s="20" t="str">
        <f t="shared" si="38"/>
        <v>PDF</v>
      </c>
      <c r="P283" s="11" t="s">
        <v>2</v>
      </c>
      <c r="Q283" s="3" t="s">
        <v>36</v>
      </c>
      <c r="R283" s="276" t="s">
        <v>37</v>
      </c>
      <c r="S283" s="4" t="s">
        <v>76</v>
      </c>
      <c r="T283" s="20" t="str">
        <f t="shared" si="39"/>
        <v>PDF</v>
      </c>
      <c r="U283" s="11" t="s">
        <v>39</v>
      </c>
      <c r="V283" s="3" t="s">
        <v>36</v>
      </c>
      <c r="W283" s="3" t="s">
        <v>37</v>
      </c>
      <c r="Y283" s="12" t="str">
        <f t="shared" si="43"/>
        <v/>
      </c>
      <c r="Z283" s="35" t="str">
        <f t="shared" si="40"/>
        <v>Exclude</v>
      </c>
      <c r="AA283" s="33" t="str">
        <f t="shared" si="41"/>
        <v>3. Wrong intervention</v>
      </c>
    </row>
    <row r="284" spans="1:27" x14ac:dyDescent="0.25">
      <c r="A284" s="27" t="s">
        <v>1001</v>
      </c>
      <c r="B284" s="28" t="s">
        <v>1002</v>
      </c>
      <c r="C284" s="28">
        <v>2014</v>
      </c>
      <c r="D284" s="28" t="s">
        <v>650</v>
      </c>
      <c r="E284" s="28">
        <v>14</v>
      </c>
      <c r="F284" s="28">
        <v>1</v>
      </c>
      <c r="G284" s="28" t="s">
        <v>1003</v>
      </c>
      <c r="H284" s="28">
        <v>4182</v>
      </c>
      <c r="I284" s="28" t="s">
        <v>1004</v>
      </c>
      <c r="J284" s="11" t="s">
        <v>34</v>
      </c>
      <c r="K284" s="20" t="str">
        <f t="shared" si="35"/>
        <v>Link</v>
      </c>
      <c r="L284" s="21" t="str">
        <f t="shared" si="36"/>
        <v/>
      </c>
      <c r="M284" s="31" t="str">
        <f t="shared" si="37"/>
        <v>{Epton, 2014 #4182}</v>
      </c>
      <c r="N284" s="4" t="s">
        <v>1</v>
      </c>
      <c r="O284" s="20" t="str">
        <f t="shared" si="38"/>
        <v>PDF</v>
      </c>
      <c r="P284" s="11" t="s">
        <v>2</v>
      </c>
      <c r="Q284" s="3" t="s">
        <v>36</v>
      </c>
      <c r="R284" s="276" t="s">
        <v>37</v>
      </c>
      <c r="S284" s="4" t="s">
        <v>76</v>
      </c>
      <c r="T284" s="20" t="str">
        <f t="shared" si="39"/>
        <v>PDF</v>
      </c>
      <c r="U284" s="11" t="s">
        <v>39</v>
      </c>
      <c r="V284" s="3" t="s">
        <v>36</v>
      </c>
      <c r="W284" s="3" t="s">
        <v>37</v>
      </c>
      <c r="Y284" s="12" t="str">
        <f t="shared" si="43"/>
        <v/>
      </c>
      <c r="Z284" s="35" t="str">
        <f t="shared" si="40"/>
        <v>Exclude</v>
      </c>
      <c r="AA284" s="33" t="str">
        <f t="shared" si="41"/>
        <v>3. Wrong intervention</v>
      </c>
    </row>
    <row r="285" spans="1:27" x14ac:dyDescent="0.25">
      <c r="A285" s="27" t="s">
        <v>1005</v>
      </c>
      <c r="B285" s="28" t="s">
        <v>1006</v>
      </c>
      <c r="C285" s="28">
        <v>2015</v>
      </c>
      <c r="D285" s="28" t="s">
        <v>152</v>
      </c>
      <c r="E285" s="28">
        <v>17</v>
      </c>
      <c r="F285" s="28">
        <v>2</v>
      </c>
      <c r="G285" s="28" t="s">
        <v>1007</v>
      </c>
      <c r="H285" s="28">
        <v>5909</v>
      </c>
      <c r="I285" s="28" t="s">
        <v>1008</v>
      </c>
      <c r="J285" s="11" t="s">
        <v>34</v>
      </c>
      <c r="K285" s="20" t="str">
        <f t="shared" si="35"/>
        <v>Link</v>
      </c>
      <c r="L285" s="21" t="str">
        <f t="shared" si="36"/>
        <v/>
      </c>
      <c r="M285" s="31" t="str">
        <f t="shared" si="37"/>
        <v>{Essa-Hadad, 2015 #5909}</v>
      </c>
      <c r="N285" s="4" t="s">
        <v>35</v>
      </c>
      <c r="O285" s="20" t="str">
        <f t="shared" si="38"/>
        <v>PDF</v>
      </c>
      <c r="P285" s="11" t="s">
        <v>2</v>
      </c>
      <c r="Q285" s="3" t="s">
        <v>36</v>
      </c>
      <c r="R285" s="276" t="s">
        <v>40</v>
      </c>
      <c r="S285" s="4" t="s">
        <v>110</v>
      </c>
      <c r="T285" s="20" t="str">
        <f t="shared" si="39"/>
        <v>PDF</v>
      </c>
      <c r="U285" s="11" t="s">
        <v>39</v>
      </c>
      <c r="V285" s="3" t="s">
        <v>36</v>
      </c>
      <c r="W285" s="3" t="s">
        <v>40</v>
      </c>
      <c r="Y285" s="12"/>
      <c r="Z285" s="35" t="str">
        <f t="shared" si="40"/>
        <v>Exclude</v>
      </c>
      <c r="AA285" s="33" t="str">
        <f t="shared" si="41"/>
        <v>5. Wrong study design</v>
      </c>
    </row>
    <row r="286" spans="1:27" x14ac:dyDescent="0.25">
      <c r="A286" s="27" t="s">
        <v>1009</v>
      </c>
      <c r="B286" s="28" t="s">
        <v>1010</v>
      </c>
      <c r="C286" s="28">
        <v>2019</v>
      </c>
      <c r="D286" s="28" t="s">
        <v>752</v>
      </c>
      <c r="E286" s="28">
        <v>20</v>
      </c>
      <c r="F286" s="28">
        <v>1</v>
      </c>
      <c r="G286" s="28" t="s">
        <v>1011</v>
      </c>
      <c r="H286" s="28">
        <v>4188</v>
      </c>
      <c r="I286" s="28" t="s">
        <v>1012</v>
      </c>
      <c r="J286" s="11" t="s">
        <v>34</v>
      </c>
      <c r="K286" s="20" t="str">
        <f t="shared" si="35"/>
        <v>Link</v>
      </c>
      <c r="L286" s="21" t="str">
        <f t="shared" si="36"/>
        <v/>
      </c>
      <c r="M286" s="31" t="str">
        <f t="shared" si="37"/>
        <v>{Estrada, 2019 #4188}</v>
      </c>
      <c r="N286" s="4" t="s">
        <v>1</v>
      </c>
      <c r="O286" s="20" t="str">
        <f t="shared" si="38"/>
        <v>PDF</v>
      </c>
      <c r="P286" s="11" t="s">
        <v>2</v>
      </c>
      <c r="Q286" s="3" t="s">
        <v>36</v>
      </c>
      <c r="R286" s="276" t="s">
        <v>37</v>
      </c>
      <c r="S286" s="4" t="s">
        <v>76</v>
      </c>
      <c r="T286" s="20" t="str">
        <f t="shared" si="39"/>
        <v>PDF</v>
      </c>
      <c r="U286" s="11" t="s">
        <v>39</v>
      </c>
      <c r="V286" s="3" t="s">
        <v>36</v>
      </c>
      <c r="W286" s="3" t="s">
        <v>37</v>
      </c>
      <c r="Y286" s="12" t="str">
        <f>IF(R286="Include","No",IF(V286="Include","No",""))</f>
        <v/>
      </c>
      <c r="Z286" s="35" t="str">
        <f t="shared" si="40"/>
        <v>Exclude</v>
      </c>
      <c r="AA286" s="33" t="str">
        <f t="shared" si="41"/>
        <v>3. Wrong intervention</v>
      </c>
    </row>
    <row r="287" spans="1:27" x14ac:dyDescent="0.25">
      <c r="A287" s="27" t="s">
        <v>1013</v>
      </c>
      <c r="B287" s="28" t="s">
        <v>1014</v>
      </c>
      <c r="C287" s="28">
        <v>2016</v>
      </c>
      <c r="D287" s="28" t="s">
        <v>1015</v>
      </c>
      <c r="E287" s="28">
        <v>68</v>
      </c>
      <c r="F287" s="28">
        <v>8</v>
      </c>
      <c r="G287" s="28" t="s">
        <v>1016</v>
      </c>
      <c r="H287" s="28">
        <v>3650</v>
      </c>
      <c r="I287" s="28" t="s">
        <v>1017</v>
      </c>
      <c r="J287" s="11" t="s">
        <v>34</v>
      </c>
      <c r="K287" s="20" t="str">
        <f t="shared" si="35"/>
        <v>Link</v>
      </c>
      <c r="L287" s="21" t="str">
        <f t="shared" si="36"/>
        <v/>
      </c>
      <c r="M287" s="31" t="str">
        <f t="shared" si="37"/>
        <v>{Etter, 2016 #3650}</v>
      </c>
      <c r="N287" s="4" t="s">
        <v>1</v>
      </c>
      <c r="O287" s="20" t="str">
        <f t="shared" si="38"/>
        <v>PDF</v>
      </c>
      <c r="P287" s="11" t="s">
        <v>2</v>
      </c>
      <c r="Q287" s="3" t="s">
        <v>36</v>
      </c>
      <c r="R287" s="276" t="s">
        <v>37</v>
      </c>
      <c r="S287" s="4" t="s">
        <v>76</v>
      </c>
      <c r="T287" s="20" t="str">
        <f t="shared" si="39"/>
        <v>PDF</v>
      </c>
      <c r="U287" s="11" t="s">
        <v>39</v>
      </c>
      <c r="V287" s="3" t="s">
        <v>36</v>
      </c>
      <c r="W287" s="3" t="s">
        <v>37</v>
      </c>
      <c r="Y287" s="12" t="str">
        <f>IF(R287="Include","No",IF(V287="Include","No",""))</f>
        <v/>
      </c>
      <c r="Z287" s="35" t="str">
        <f t="shared" si="40"/>
        <v>Exclude</v>
      </c>
      <c r="AA287" s="33" t="str">
        <f t="shared" si="41"/>
        <v>3. Wrong intervention</v>
      </c>
    </row>
    <row r="288" spans="1:27" x14ac:dyDescent="0.25">
      <c r="A288" s="27" t="s">
        <v>1013</v>
      </c>
      <c r="B288" s="28" t="s">
        <v>1014</v>
      </c>
      <c r="C288" s="28">
        <v>2016</v>
      </c>
      <c r="D288" s="28" t="s">
        <v>1018</v>
      </c>
      <c r="E288" s="28">
        <v>68</v>
      </c>
      <c r="F288" s="28">
        <v>8</v>
      </c>
      <c r="G288" s="28" t="s">
        <v>1016</v>
      </c>
      <c r="H288" s="28">
        <v>3698</v>
      </c>
      <c r="I288" s="28" t="s">
        <v>1017</v>
      </c>
      <c r="J288" s="11" t="s">
        <v>34</v>
      </c>
      <c r="K288" s="20" t="str">
        <f t="shared" si="35"/>
        <v>Link</v>
      </c>
      <c r="L288" s="21" t="str">
        <f t="shared" si="36"/>
        <v/>
      </c>
      <c r="M288" s="31" t="str">
        <f t="shared" si="37"/>
        <v>{Etter, 2016 #3698}</v>
      </c>
      <c r="N288" s="4" t="s">
        <v>1</v>
      </c>
      <c r="O288" s="20" t="str">
        <f t="shared" si="38"/>
        <v>PDF</v>
      </c>
      <c r="P288" s="11" t="s">
        <v>2</v>
      </c>
      <c r="Q288" s="3" t="s">
        <v>36</v>
      </c>
      <c r="R288" s="276" t="s">
        <v>41</v>
      </c>
      <c r="S288" s="4" t="s">
        <v>1019</v>
      </c>
      <c r="T288" s="20" t="str">
        <f t="shared" si="39"/>
        <v>PDF</v>
      </c>
      <c r="U288" s="11" t="s">
        <v>39</v>
      </c>
      <c r="V288" s="3" t="s">
        <v>36</v>
      </c>
      <c r="W288" s="3" t="s">
        <v>41</v>
      </c>
      <c r="Y288" s="12" t="str">
        <f>IF(R288="Include","No",IF(V288="Include","No",""))</f>
        <v/>
      </c>
      <c r="Z288" s="35" t="str">
        <f t="shared" si="40"/>
        <v>Exclude</v>
      </c>
      <c r="AA288" s="33" t="str">
        <f t="shared" si="41"/>
        <v>0. Duplicate</v>
      </c>
    </row>
    <row r="289" spans="1:27" x14ac:dyDescent="0.25">
      <c r="A289" s="27" t="s">
        <v>1020</v>
      </c>
      <c r="B289" s="28" t="s">
        <v>1021</v>
      </c>
      <c r="C289" s="28">
        <v>2021</v>
      </c>
      <c r="D289" s="28" t="s">
        <v>44</v>
      </c>
      <c r="E289" s="28">
        <v>117</v>
      </c>
      <c r="F289" s="28">
        <v>5</v>
      </c>
      <c r="G289" s="28" t="s">
        <v>1022</v>
      </c>
      <c r="H289" s="28">
        <v>3619</v>
      </c>
      <c r="I289" s="28" t="s">
        <v>1023</v>
      </c>
      <c r="J289" s="11" t="s">
        <v>34</v>
      </c>
      <c r="K289" s="20" t="str">
        <f t="shared" si="35"/>
        <v>Link</v>
      </c>
      <c r="L289" s="21" t="str">
        <f t="shared" si="36"/>
        <v/>
      </c>
      <c r="M289" s="31" t="str">
        <f t="shared" si="37"/>
        <v>{Etter, 2021 #3619}</v>
      </c>
      <c r="N289" s="4" t="s">
        <v>1</v>
      </c>
      <c r="O289" s="20" t="str">
        <f t="shared" si="38"/>
        <v>PDF</v>
      </c>
      <c r="P289" s="11" t="s">
        <v>2</v>
      </c>
      <c r="Q289" s="3" t="s">
        <v>36</v>
      </c>
      <c r="R289" s="276" t="s">
        <v>37</v>
      </c>
      <c r="S289" s="4" t="s">
        <v>76</v>
      </c>
      <c r="T289" s="20" t="str">
        <f t="shared" si="39"/>
        <v>PDF</v>
      </c>
      <c r="U289" s="11" t="s">
        <v>39</v>
      </c>
      <c r="V289" s="3" t="s">
        <v>36</v>
      </c>
      <c r="W289" s="3" t="s">
        <v>37</v>
      </c>
      <c r="Y289" s="12" t="str">
        <f>IF(R289="Include","No",IF(V289="Include","No",""))</f>
        <v/>
      </c>
      <c r="Z289" s="35" t="str">
        <f t="shared" si="40"/>
        <v>Exclude</v>
      </c>
      <c r="AA289" s="33" t="str">
        <f t="shared" si="41"/>
        <v>3. Wrong intervention</v>
      </c>
    </row>
    <row r="290" spans="1:27" x14ac:dyDescent="0.25">
      <c r="A290" s="27" t="s">
        <v>1020</v>
      </c>
      <c r="B290" s="28" t="s">
        <v>1021</v>
      </c>
      <c r="C290" s="28">
        <v>2021</v>
      </c>
      <c r="D290" s="28" t="s">
        <v>44</v>
      </c>
      <c r="E290" s="28">
        <v>117</v>
      </c>
      <c r="F290" s="28">
        <v>5</v>
      </c>
      <c r="G290" s="28" t="s">
        <v>1022</v>
      </c>
      <c r="H290" s="28">
        <v>3620</v>
      </c>
      <c r="I290" s="28" t="s">
        <v>1023</v>
      </c>
      <c r="J290" s="11" t="s">
        <v>34</v>
      </c>
      <c r="K290" s="20" t="str">
        <f t="shared" si="35"/>
        <v>Link</v>
      </c>
      <c r="L290" s="21" t="str">
        <f t="shared" si="36"/>
        <v/>
      </c>
      <c r="M290" s="31" t="str">
        <f t="shared" si="37"/>
        <v>{Etter, 2021 #3620}</v>
      </c>
      <c r="N290" s="4" t="s">
        <v>1</v>
      </c>
      <c r="O290" s="20" t="str">
        <f t="shared" si="38"/>
        <v>PDF</v>
      </c>
      <c r="P290" s="11" t="s">
        <v>2</v>
      </c>
      <c r="Q290" s="3" t="s">
        <v>36</v>
      </c>
      <c r="R290" s="276" t="s">
        <v>41</v>
      </c>
      <c r="S290" s="4" t="s">
        <v>1024</v>
      </c>
      <c r="T290" s="20" t="str">
        <f t="shared" si="39"/>
        <v>PDF</v>
      </c>
      <c r="U290" s="11" t="s">
        <v>39</v>
      </c>
      <c r="V290" s="3" t="s">
        <v>36</v>
      </c>
      <c r="W290" s="3" t="s">
        <v>41</v>
      </c>
      <c r="Y290" s="12" t="str">
        <f>IF(R290="Include","No",IF(V290="Include","No",""))</f>
        <v/>
      </c>
      <c r="Z290" s="35" t="str">
        <f t="shared" si="40"/>
        <v>Exclude</v>
      </c>
      <c r="AA290" s="33" t="str">
        <f t="shared" si="41"/>
        <v>0. Duplicate</v>
      </c>
    </row>
    <row r="291" spans="1:27" x14ac:dyDescent="0.25">
      <c r="A291" s="27" t="s">
        <v>1025</v>
      </c>
      <c r="B291" s="28" t="s">
        <v>1026</v>
      </c>
      <c r="C291" s="28">
        <v>2011</v>
      </c>
      <c r="D291" s="28" t="s">
        <v>1027</v>
      </c>
      <c r="E291" s="28">
        <v>31</v>
      </c>
      <c r="F291" s="28">
        <v>5</v>
      </c>
      <c r="G291" s="28" t="s">
        <v>1028</v>
      </c>
      <c r="H291" s="28">
        <v>4311</v>
      </c>
      <c r="I291" s="28" t="s">
        <v>1029</v>
      </c>
      <c r="J291" s="11" t="s">
        <v>34</v>
      </c>
      <c r="K291" s="20" t="str">
        <f t="shared" si="35"/>
        <v>Link</v>
      </c>
      <c r="L291" s="21" t="str">
        <f t="shared" si="36"/>
        <v/>
      </c>
      <c r="M291" s="31" t="str">
        <f t="shared" si="37"/>
        <v>{Evins, 2011 #4311}</v>
      </c>
      <c r="N291" s="4" t="s">
        <v>4</v>
      </c>
      <c r="O291" s="20" t="str">
        <f t="shared" si="38"/>
        <v>PDF</v>
      </c>
      <c r="P291" s="11" t="s">
        <v>2</v>
      </c>
      <c r="Q291" s="3" t="s">
        <v>36</v>
      </c>
      <c r="R291" s="276" t="s">
        <v>37</v>
      </c>
      <c r="S291" s="4" t="s">
        <v>76</v>
      </c>
      <c r="T291" s="20" t="str">
        <f t="shared" si="39"/>
        <v>PDF</v>
      </c>
      <c r="U291" s="11" t="s">
        <v>39</v>
      </c>
      <c r="V291" s="3" t="s">
        <v>36</v>
      </c>
      <c r="W291" s="3" t="s">
        <v>37</v>
      </c>
      <c r="Y291" s="12"/>
      <c r="Z291" s="35" t="str">
        <f t="shared" si="40"/>
        <v>Exclude</v>
      </c>
      <c r="AA291" s="33" t="str">
        <f t="shared" si="41"/>
        <v>3. Wrong intervention</v>
      </c>
    </row>
    <row r="292" spans="1:27" x14ac:dyDescent="0.25">
      <c r="A292" s="27" t="s">
        <v>49</v>
      </c>
      <c r="B292" s="28" t="s">
        <v>50</v>
      </c>
      <c r="C292" s="28">
        <v>2019</v>
      </c>
      <c r="D292" s="28" t="s">
        <v>51</v>
      </c>
      <c r="E292" s="28">
        <v>8</v>
      </c>
      <c r="F292" s="28">
        <v>7</v>
      </c>
      <c r="G292" s="28" t="s">
        <v>52</v>
      </c>
      <c r="H292" s="28">
        <v>4210</v>
      </c>
      <c r="I292" s="28" t="s">
        <v>53</v>
      </c>
      <c r="J292" s="11" t="s">
        <v>34</v>
      </c>
      <c r="K292" s="20" t="str">
        <f t="shared" si="35"/>
        <v>Link</v>
      </c>
      <c r="L292" s="21" t="str">
        <f t="shared" si="36"/>
        <v/>
      </c>
      <c r="M292" s="31" t="str">
        <f t="shared" si="37"/>
        <v>{Faro, 2019 #4210}</v>
      </c>
      <c r="N292" s="4" t="s">
        <v>4</v>
      </c>
      <c r="O292" s="20" t="str">
        <f t="shared" si="38"/>
        <v>PDF</v>
      </c>
      <c r="P292" s="11" t="s">
        <v>2</v>
      </c>
      <c r="Q292" s="3" t="s">
        <v>3016</v>
      </c>
      <c r="S292" s="4" t="s">
        <v>3033</v>
      </c>
      <c r="T292" s="20" t="str">
        <f t="shared" si="39"/>
        <v>PDF</v>
      </c>
      <c r="U292" s="11" t="s">
        <v>39</v>
      </c>
      <c r="V292" s="3" t="s">
        <v>3016</v>
      </c>
      <c r="Y292" s="12" t="s">
        <v>34</v>
      </c>
      <c r="Z292" s="35" t="str">
        <f t="shared" si="40"/>
        <v>Include</v>
      </c>
      <c r="AA292" s="33" t="str">
        <f t="shared" si="41"/>
        <v/>
      </c>
    </row>
    <row r="293" spans="1:27" x14ac:dyDescent="0.25">
      <c r="A293" s="27" t="s">
        <v>49</v>
      </c>
      <c r="B293" s="28" t="s">
        <v>50</v>
      </c>
      <c r="C293" s="28">
        <v>2019</v>
      </c>
      <c r="D293" s="28" t="s">
        <v>51</v>
      </c>
      <c r="E293" s="28">
        <v>8</v>
      </c>
      <c r="F293" s="28">
        <v>7</v>
      </c>
      <c r="G293" s="28" t="s">
        <v>52</v>
      </c>
      <c r="H293" s="28">
        <v>4762</v>
      </c>
      <c r="I293" s="28" t="s">
        <v>53</v>
      </c>
      <c r="J293" s="11" t="s">
        <v>34</v>
      </c>
      <c r="K293" s="20" t="str">
        <f t="shared" si="35"/>
        <v>Link</v>
      </c>
      <c r="L293" s="21" t="str">
        <f t="shared" si="36"/>
        <v/>
      </c>
      <c r="M293" s="31" t="str">
        <f t="shared" si="37"/>
        <v>{Faro, 2019 #4762}</v>
      </c>
      <c r="N293" s="4" t="s">
        <v>54</v>
      </c>
      <c r="O293" s="20" t="str">
        <f t="shared" si="38"/>
        <v>PDF</v>
      </c>
      <c r="P293" s="11" t="s">
        <v>2</v>
      </c>
      <c r="Q293" s="3" t="s">
        <v>36</v>
      </c>
      <c r="R293" s="276" t="s">
        <v>41</v>
      </c>
      <c r="S293" s="4" t="s">
        <v>55</v>
      </c>
      <c r="T293" s="20" t="str">
        <f t="shared" si="39"/>
        <v>PDF</v>
      </c>
      <c r="U293" s="11" t="s">
        <v>39</v>
      </c>
      <c r="V293" s="3" t="s">
        <v>36</v>
      </c>
      <c r="W293" s="3" t="s">
        <v>41</v>
      </c>
      <c r="X293" s="84"/>
      <c r="Y293" s="12"/>
      <c r="Z293" s="35" t="str">
        <f t="shared" si="40"/>
        <v>Exclude</v>
      </c>
      <c r="AA293" s="33" t="str">
        <f t="shared" si="41"/>
        <v>0. Duplicate</v>
      </c>
    </row>
    <row r="294" spans="1:27" x14ac:dyDescent="0.25">
      <c r="A294" s="27" t="s">
        <v>3034</v>
      </c>
      <c r="B294" s="28" t="s">
        <v>3035</v>
      </c>
      <c r="C294" s="28">
        <v>2019</v>
      </c>
      <c r="D294" s="28" t="s">
        <v>3</v>
      </c>
      <c r="G294" s="28" t="s">
        <v>108</v>
      </c>
      <c r="H294" s="28">
        <v>4767</v>
      </c>
      <c r="I294" s="28" t="s">
        <v>3036</v>
      </c>
      <c r="J294" s="11" t="s">
        <v>34</v>
      </c>
      <c r="K294" s="20" t="str">
        <f t="shared" si="35"/>
        <v>Link</v>
      </c>
      <c r="L294" s="21" t="str">
        <f t="shared" si="36"/>
        <v/>
      </c>
      <c r="M294" s="31" t="str">
        <f t="shared" si="37"/>
        <v>{Faro, 2019 #4767}</v>
      </c>
      <c r="N294" s="4" t="s">
        <v>54</v>
      </c>
      <c r="O294" s="20" t="str">
        <f t="shared" si="38"/>
        <v>PDF</v>
      </c>
      <c r="P294" s="11" t="s">
        <v>2</v>
      </c>
      <c r="Q294" s="3" t="s">
        <v>3016</v>
      </c>
      <c r="S294" s="4" t="s">
        <v>3037</v>
      </c>
      <c r="T294" s="20" t="str">
        <f t="shared" si="39"/>
        <v>PDF</v>
      </c>
      <c r="U294" s="11" t="s">
        <v>39</v>
      </c>
      <c r="V294" s="3" t="s">
        <v>3016</v>
      </c>
      <c r="Y294" s="12"/>
      <c r="Z294" s="35" t="str">
        <f t="shared" si="40"/>
        <v>Include</v>
      </c>
      <c r="AA294" s="33" t="str">
        <f t="shared" si="41"/>
        <v/>
      </c>
    </row>
    <row r="295" spans="1:27" x14ac:dyDescent="0.25">
      <c r="A295" s="27" t="s">
        <v>57</v>
      </c>
      <c r="B295" s="28" t="s">
        <v>58</v>
      </c>
      <c r="C295" s="28">
        <v>2023</v>
      </c>
      <c r="D295" s="28" t="s">
        <v>59</v>
      </c>
      <c r="E295" s="28">
        <v>6</v>
      </c>
      <c r="F295" s="28">
        <v>1</v>
      </c>
      <c r="G295" s="28" t="s">
        <v>60</v>
      </c>
      <c r="H295" s="28">
        <v>4214</v>
      </c>
      <c r="I295" s="28" t="s">
        <v>61</v>
      </c>
      <c r="J295" s="11" t="s">
        <v>34</v>
      </c>
      <c r="K295" s="20" t="str">
        <f t="shared" si="35"/>
        <v>Link</v>
      </c>
      <c r="L295" s="21" t="str">
        <f t="shared" si="36"/>
        <v/>
      </c>
      <c r="M295" s="31" t="str">
        <f t="shared" si="37"/>
        <v>{Faro, 2023 #4214}</v>
      </c>
      <c r="N295" s="4" t="s">
        <v>4</v>
      </c>
      <c r="O295" s="20" t="str">
        <f t="shared" si="38"/>
        <v>PDF</v>
      </c>
      <c r="P295" s="11" t="s">
        <v>2</v>
      </c>
      <c r="Q295" s="3" t="s">
        <v>3016</v>
      </c>
      <c r="S295" s="4" t="s">
        <v>3038</v>
      </c>
      <c r="T295" s="20" t="str">
        <f t="shared" si="39"/>
        <v>PDF</v>
      </c>
      <c r="U295" s="11" t="s">
        <v>39</v>
      </c>
      <c r="V295" s="3" t="s">
        <v>3016</v>
      </c>
      <c r="Y295" s="12" t="s">
        <v>34</v>
      </c>
      <c r="Z295" s="35" t="str">
        <f t="shared" si="40"/>
        <v>Include</v>
      </c>
      <c r="AA295" s="33" t="str">
        <f t="shared" si="41"/>
        <v/>
      </c>
    </row>
    <row r="296" spans="1:27" x14ac:dyDescent="0.25">
      <c r="A296" s="27" t="s">
        <v>57</v>
      </c>
      <c r="B296" s="28" t="s">
        <v>58</v>
      </c>
      <c r="C296" s="28">
        <v>2023</v>
      </c>
      <c r="D296" s="28" t="s">
        <v>59</v>
      </c>
      <c r="E296" s="28">
        <v>6</v>
      </c>
      <c r="F296" s="28">
        <v>1</v>
      </c>
      <c r="G296" s="28" t="s">
        <v>60</v>
      </c>
      <c r="H296" s="28">
        <v>4770</v>
      </c>
      <c r="I296" s="28" t="s">
        <v>61</v>
      </c>
      <c r="J296" s="11" t="s">
        <v>34</v>
      </c>
      <c r="K296" s="20" t="str">
        <f t="shared" si="35"/>
        <v>Link</v>
      </c>
      <c r="L296" s="21" t="str">
        <f t="shared" si="36"/>
        <v/>
      </c>
      <c r="M296" s="31" t="str">
        <f t="shared" si="37"/>
        <v>{Faro, 2023 #4770}</v>
      </c>
      <c r="N296" s="4" t="s">
        <v>54</v>
      </c>
      <c r="O296" s="20" t="str">
        <f t="shared" si="38"/>
        <v>PDF</v>
      </c>
      <c r="P296" s="11" t="s">
        <v>2</v>
      </c>
      <c r="Q296" s="3" t="s">
        <v>36</v>
      </c>
      <c r="R296" s="276" t="s">
        <v>41</v>
      </c>
      <c r="S296" s="4" t="s">
        <v>62</v>
      </c>
      <c r="T296" s="20" t="str">
        <f t="shared" si="39"/>
        <v>PDF</v>
      </c>
      <c r="U296" s="11" t="s">
        <v>39</v>
      </c>
      <c r="V296" s="3" t="s">
        <v>36</v>
      </c>
      <c r="W296" s="3" t="s">
        <v>41</v>
      </c>
      <c r="X296" s="84"/>
      <c r="Y296" s="12"/>
      <c r="Z296" s="35" t="str">
        <f t="shared" si="40"/>
        <v>Exclude</v>
      </c>
      <c r="AA296" s="33" t="str">
        <f t="shared" si="41"/>
        <v>0. Duplicate</v>
      </c>
    </row>
    <row r="297" spans="1:27" x14ac:dyDescent="0.25">
      <c r="A297" s="27" t="s">
        <v>1030</v>
      </c>
      <c r="B297" s="28" t="s">
        <v>1031</v>
      </c>
      <c r="C297" s="28">
        <v>2020</v>
      </c>
      <c r="D297" s="28" t="s">
        <v>1032</v>
      </c>
      <c r="E297" s="28">
        <v>18</v>
      </c>
      <c r="F297" s="28">
        <v>1</v>
      </c>
      <c r="G297" s="28" t="s">
        <v>1033</v>
      </c>
      <c r="H297" s="28">
        <v>3863</v>
      </c>
      <c r="I297" s="28" t="s">
        <v>1034</v>
      </c>
      <c r="J297" s="11" t="s">
        <v>34</v>
      </c>
      <c r="K297" s="20" t="str">
        <f t="shared" si="35"/>
        <v>Link</v>
      </c>
      <c r="L297" s="21" t="str">
        <f t="shared" si="36"/>
        <v/>
      </c>
      <c r="M297" s="31" t="str">
        <f t="shared" si="37"/>
        <v>{Farooq, 2020 #3863}</v>
      </c>
      <c r="N297" s="4" t="s">
        <v>1</v>
      </c>
      <c r="O297" s="20" t="str">
        <f t="shared" si="38"/>
        <v>PDF</v>
      </c>
      <c r="P297" s="11" t="s">
        <v>2</v>
      </c>
      <c r="Q297" s="3" t="s">
        <v>36</v>
      </c>
      <c r="R297" s="276" t="s">
        <v>37</v>
      </c>
      <c r="S297" s="4" t="s">
        <v>76</v>
      </c>
      <c r="T297" s="20" t="str">
        <f t="shared" si="39"/>
        <v>PDF</v>
      </c>
      <c r="U297" s="11" t="s">
        <v>39</v>
      </c>
      <c r="V297" s="3" t="s">
        <v>36</v>
      </c>
      <c r="W297" s="3" t="s">
        <v>37</v>
      </c>
      <c r="Y297" s="12" t="str">
        <f t="shared" ref="Y297:Y302" si="44">IF(R297="Include","No",IF(V297="Include","No",""))</f>
        <v/>
      </c>
      <c r="Z297" s="35" t="str">
        <f t="shared" si="40"/>
        <v>Exclude</v>
      </c>
      <c r="AA297" s="33" t="str">
        <f t="shared" si="41"/>
        <v>3. Wrong intervention</v>
      </c>
    </row>
    <row r="298" spans="1:27" x14ac:dyDescent="0.25">
      <c r="A298" s="27" t="s">
        <v>1035</v>
      </c>
      <c r="B298" s="28" t="s">
        <v>1036</v>
      </c>
      <c r="C298" s="28">
        <v>2014</v>
      </c>
      <c r="D298" s="28" t="s">
        <v>73</v>
      </c>
      <c r="E298" s="28">
        <v>16</v>
      </c>
      <c r="F298" s="28">
        <v>6</v>
      </c>
      <c r="G298" s="28" t="s">
        <v>1037</v>
      </c>
      <c r="H298" s="28">
        <v>4096</v>
      </c>
      <c r="I298" s="28" t="s">
        <v>1038</v>
      </c>
      <c r="J298" s="11" t="s">
        <v>34</v>
      </c>
      <c r="K298" s="20" t="str">
        <f t="shared" si="35"/>
        <v>Link</v>
      </c>
      <c r="L298" s="21" t="str">
        <f t="shared" si="36"/>
        <v/>
      </c>
      <c r="M298" s="31" t="str">
        <f t="shared" si="37"/>
        <v>{Ferketich, 2014 #4096}</v>
      </c>
      <c r="N298" s="4" t="s">
        <v>1</v>
      </c>
      <c r="O298" s="20" t="str">
        <f t="shared" si="38"/>
        <v>PDF</v>
      </c>
      <c r="P298" s="11" t="s">
        <v>2</v>
      </c>
      <c r="Q298" s="3" t="s">
        <v>36</v>
      </c>
      <c r="R298" s="276" t="s">
        <v>70</v>
      </c>
      <c r="S298" s="4" t="s">
        <v>1039</v>
      </c>
      <c r="T298" s="20" t="str">
        <f t="shared" si="39"/>
        <v>PDF</v>
      </c>
      <c r="U298" s="11" t="s">
        <v>39</v>
      </c>
      <c r="V298" s="3" t="s">
        <v>36</v>
      </c>
      <c r="W298" s="3" t="s">
        <v>37</v>
      </c>
      <c r="Y298" s="12" t="str">
        <f t="shared" si="44"/>
        <v/>
      </c>
      <c r="Z298" s="35" t="str">
        <f t="shared" si="40"/>
        <v>Exclude</v>
      </c>
      <c r="AA298" s="33" t="str">
        <f t="shared" si="41"/>
        <v>4. Wrong setting</v>
      </c>
    </row>
    <row r="299" spans="1:27" x14ac:dyDescent="0.25">
      <c r="A299" s="27" t="s">
        <v>1040</v>
      </c>
      <c r="B299" s="28" t="s">
        <v>1041</v>
      </c>
      <c r="C299" s="28">
        <v>2021</v>
      </c>
      <c r="D299" s="28" t="s">
        <v>1042</v>
      </c>
      <c r="E299" s="28">
        <v>69</v>
      </c>
      <c r="F299" s="28">
        <v>2</v>
      </c>
      <c r="G299" s="28" t="s">
        <v>1043</v>
      </c>
      <c r="H299" s="28">
        <v>4024</v>
      </c>
      <c r="I299" s="28" t="s">
        <v>1044</v>
      </c>
      <c r="J299" s="11" t="s">
        <v>34</v>
      </c>
      <c r="K299" s="20" t="str">
        <f t="shared" si="35"/>
        <v>Link</v>
      </c>
      <c r="L299" s="21" t="str">
        <f t="shared" si="36"/>
        <v/>
      </c>
      <c r="M299" s="31" t="str">
        <f t="shared" si="37"/>
        <v>{Fernandes, 2021 #4024}</v>
      </c>
      <c r="N299" s="4" t="s">
        <v>1</v>
      </c>
      <c r="O299" s="20" t="str">
        <f t="shared" si="38"/>
        <v>PDF</v>
      </c>
      <c r="P299" s="11" t="s">
        <v>2</v>
      </c>
      <c r="Q299" s="3" t="s">
        <v>36</v>
      </c>
      <c r="R299" s="276" t="s">
        <v>37</v>
      </c>
      <c r="S299" s="4" t="s">
        <v>76</v>
      </c>
      <c r="T299" s="20" t="str">
        <f t="shared" si="39"/>
        <v>PDF</v>
      </c>
      <c r="U299" s="11" t="s">
        <v>39</v>
      </c>
      <c r="V299" s="3" t="s">
        <v>36</v>
      </c>
      <c r="W299" s="3" t="s">
        <v>56</v>
      </c>
      <c r="Y299" s="12" t="str">
        <f t="shared" si="44"/>
        <v/>
      </c>
      <c r="Z299" s="35" t="str">
        <f t="shared" si="40"/>
        <v>Exclude</v>
      </c>
      <c r="AA299" s="33" t="str">
        <f t="shared" si="41"/>
        <v>3. Wrong intervention</v>
      </c>
    </row>
    <row r="300" spans="1:27" x14ac:dyDescent="0.25">
      <c r="A300" s="27" t="s">
        <v>1045</v>
      </c>
      <c r="B300" s="28" t="s">
        <v>1046</v>
      </c>
      <c r="C300" s="28">
        <v>2022</v>
      </c>
      <c r="D300" s="28" t="s">
        <v>431</v>
      </c>
      <c r="E300" s="28">
        <v>36</v>
      </c>
      <c r="F300" s="28">
        <v>7</v>
      </c>
      <c r="G300" s="28" t="s">
        <v>1047</v>
      </c>
      <c r="H300" s="28">
        <v>4006</v>
      </c>
      <c r="I300" s="28" t="s">
        <v>1048</v>
      </c>
      <c r="J300" s="11" t="s">
        <v>34</v>
      </c>
      <c r="K300" s="20" t="str">
        <f t="shared" si="35"/>
        <v>Link</v>
      </c>
      <c r="L300" s="21" t="str">
        <f t="shared" si="36"/>
        <v/>
      </c>
      <c r="M300" s="31" t="str">
        <f t="shared" si="37"/>
        <v>{Fernandez, 2022 #4006}</v>
      </c>
      <c r="N300" s="4" t="s">
        <v>1</v>
      </c>
      <c r="O300" s="20" t="str">
        <f t="shared" si="38"/>
        <v>PDF</v>
      </c>
      <c r="P300" s="11" t="s">
        <v>2</v>
      </c>
      <c r="Q300" s="3" t="s">
        <v>36</v>
      </c>
      <c r="R300" s="276" t="s">
        <v>37</v>
      </c>
      <c r="S300" s="4" t="s">
        <v>76</v>
      </c>
      <c r="T300" s="20" t="str">
        <f t="shared" si="39"/>
        <v>PDF</v>
      </c>
      <c r="U300" s="11" t="s">
        <v>39</v>
      </c>
      <c r="V300" s="3" t="s">
        <v>36</v>
      </c>
      <c r="W300" s="3" t="s">
        <v>37</v>
      </c>
      <c r="Y300" s="12" t="str">
        <f t="shared" si="44"/>
        <v/>
      </c>
      <c r="Z300" s="35" t="str">
        <f t="shared" si="40"/>
        <v>Exclude</v>
      </c>
      <c r="AA300" s="33" t="str">
        <f t="shared" si="41"/>
        <v>3. Wrong intervention</v>
      </c>
    </row>
    <row r="301" spans="1:27" x14ac:dyDescent="0.25">
      <c r="A301" s="27" t="s">
        <v>1049</v>
      </c>
      <c r="B301" s="28" t="s">
        <v>1050</v>
      </c>
      <c r="C301" s="28">
        <v>2018</v>
      </c>
      <c r="D301" s="28" t="s">
        <v>1051</v>
      </c>
      <c r="E301" s="28">
        <v>52</v>
      </c>
      <c r="F301" s="28">
        <v>11</v>
      </c>
      <c r="G301" s="28" t="s">
        <v>1052</v>
      </c>
      <c r="H301" s="28">
        <v>3718</v>
      </c>
      <c r="I301" s="28" t="s">
        <v>1053</v>
      </c>
      <c r="J301" s="11" t="s">
        <v>34</v>
      </c>
      <c r="K301" s="20" t="str">
        <f t="shared" si="35"/>
        <v>Link</v>
      </c>
      <c r="L301" s="21" t="str">
        <f t="shared" si="36"/>
        <v/>
      </c>
      <c r="M301" s="31" t="str">
        <f t="shared" si="37"/>
        <v>{Forinash, 2018 #3718}</v>
      </c>
      <c r="N301" s="4" t="s">
        <v>1</v>
      </c>
      <c r="O301" s="20" t="str">
        <f t="shared" si="38"/>
        <v>PDF</v>
      </c>
      <c r="P301" s="11" t="s">
        <v>2</v>
      </c>
      <c r="Q301" s="3" t="s">
        <v>36</v>
      </c>
      <c r="R301" s="276" t="s">
        <v>37</v>
      </c>
      <c r="S301" s="4" t="s">
        <v>76</v>
      </c>
      <c r="T301" s="20" t="str">
        <f t="shared" si="39"/>
        <v>PDF</v>
      </c>
      <c r="U301" s="11" t="s">
        <v>39</v>
      </c>
      <c r="V301" s="3" t="s">
        <v>36</v>
      </c>
      <c r="W301" s="3" t="s">
        <v>37</v>
      </c>
      <c r="Y301" s="12" t="str">
        <f t="shared" si="44"/>
        <v/>
      </c>
      <c r="Z301" s="35" t="str">
        <f t="shared" si="40"/>
        <v>Exclude</v>
      </c>
      <c r="AA301" s="33" t="str">
        <f t="shared" si="41"/>
        <v>3. Wrong intervention</v>
      </c>
    </row>
    <row r="302" spans="1:27" x14ac:dyDescent="0.25">
      <c r="A302" s="27" t="s">
        <v>1049</v>
      </c>
      <c r="B302" s="28" t="s">
        <v>1050</v>
      </c>
      <c r="C302" s="28">
        <v>2018</v>
      </c>
      <c r="D302" s="28" t="s">
        <v>1051</v>
      </c>
      <c r="E302" s="28">
        <v>52</v>
      </c>
      <c r="F302" s="28">
        <v>11</v>
      </c>
      <c r="G302" s="80" t="s">
        <v>1052</v>
      </c>
      <c r="H302" s="28">
        <v>3719</v>
      </c>
      <c r="I302" s="28" t="s">
        <v>1053</v>
      </c>
      <c r="J302" s="11" t="s">
        <v>34</v>
      </c>
      <c r="K302" s="20" t="str">
        <f t="shared" si="35"/>
        <v>Link</v>
      </c>
      <c r="L302" s="21" t="str">
        <f t="shared" si="36"/>
        <v/>
      </c>
      <c r="M302" s="31" t="str">
        <f t="shared" si="37"/>
        <v>{Forinash, 2018 #3719}</v>
      </c>
      <c r="N302" s="4" t="s">
        <v>1</v>
      </c>
      <c r="O302" s="20" t="str">
        <f t="shared" si="38"/>
        <v>PDF</v>
      </c>
      <c r="P302" s="11" t="s">
        <v>2</v>
      </c>
      <c r="Q302" s="3" t="s">
        <v>36</v>
      </c>
      <c r="R302" s="276" t="s">
        <v>41</v>
      </c>
      <c r="S302" s="4" t="s">
        <v>1054</v>
      </c>
      <c r="T302" s="20" t="str">
        <f t="shared" si="39"/>
        <v>PDF</v>
      </c>
      <c r="U302" s="11" t="s">
        <v>39</v>
      </c>
      <c r="V302" s="3" t="s">
        <v>36</v>
      </c>
      <c r="W302" s="3" t="s">
        <v>41</v>
      </c>
      <c r="Y302" s="12" t="str">
        <f t="shared" si="44"/>
        <v/>
      </c>
      <c r="Z302" s="35" t="str">
        <f t="shared" si="40"/>
        <v>Exclude</v>
      </c>
      <c r="AA302" s="33" t="str">
        <f t="shared" si="41"/>
        <v>0. Duplicate</v>
      </c>
    </row>
    <row r="303" spans="1:27" x14ac:dyDescent="0.25">
      <c r="A303" s="27" t="s">
        <v>1049</v>
      </c>
      <c r="B303" s="28" t="s">
        <v>1050</v>
      </c>
      <c r="C303" s="28">
        <v>2018</v>
      </c>
      <c r="D303" s="28" t="s">
        <v>1055</v>
      </c>
      <c r="E303" s="28">
        <v>52</v>
      </c>
      <c r="F303" s="28">
        <v>11</v>
      </c>
      <c r="G303" s="28" t="s">
        <v>1052</v>
      </c>
      <c r="H303" s="28">
        <v>4279</v>
      </c>
      <c r="I303" s="28" t="s">
        <v>1053</v>
      </c>
      <c r="J303" s="11" t="s">
        <v>34</v>
      </c>
      <c r="K303" s="20" t="str">
        <f t="shared" si="35"/>
        <v>Link</v>
      </c>
      <c r="L303" s="21" t="str">
        <f t="shared" si="36"/>
        <v/>
      </c>
      <c r="M303" s="31" t="str">
        <f t="shared" si="37"/>
        <v>{Forinash, 2018 #4279}</v>
      </c>
      <c r="N303" s="4" t="s">
        <v>4</v>
      </c>
      <c r="O303" s="20" t="str">
        <f t="shared" si="38"/>
        <v>PDF</v>
      </c>
      <c r="P303" s="11" t="s">
        <v>2</v>
      </c>
      <c r="Q303" s="3" t="s">
        <v>36</v>
      </c>
      <c r="R303" s="276" t="s">
        <v>41</v>
      </c>
      <c r="S303" s="4" t="s">
        <v>1054</v>
      </c>
      <c r="T303" s="20" t="str">
        <f t="shared" si="39"/>
        <v>PDF</v>
      </c>
      <c r="U303" s="11" t="s">
        <v>39</v>
      </c>
      <c r="V303" s="3" t="s">
        <v>36</v>
      </c>
      <c r="W303" s="3" t="s">
        <v>41</v>
      </c>
      <c r="Y303" s="12"/>
      <c r="Z303" s="35" t="str">
        <f t="shared" si="40"/>
        <v>Exclude</v>
      </c>
      <c r="AA303" s="33" t="str">
        <f t="shared" si="41"/>
        <v>0. Duplicate</v>
      </c>
    </row>
    <row r="304" spans="1:27" x14ac:dyDescent="0.25">
      <c r="A304" s="27" t="s">
        <v>1056</v>
      </c>
      <c r="B304" s="28" t="s">
        <v>1057</v>
      </c>
      <c r="C304" s="28">
        <v>2017</v>
      </c>
      <c r="D304" s="28" t="s">
        <v>94</v>
      </c>
      <c r="E304" s="28">
        <v>53</v>
      </c>
      <c r="F304" s="28">
        <v>6</v>
      </c>
      <c r="G304" s="28" t="s">
        <v>1058</v>
      </c>
      <c r="H304" s="28">
        <v>4093</v>
      </c>
      <c r="I304" s="28" t="s">
        <v>1059</v>
      </c>
      <c r="J304" s="11" t="s">
        <v>34</v>
      </c>
      <c r="K304" s="20" t="str">
        <f t="shared" si="35"/>
        <v>Link</v>
      </c>
      <c r="L304" s="21" t="str">
        <f t="shared" si="36"/>
        <v/>
      </c>
      <c r="M304" s="31" t="str">
        <f t="shared" si="37"/>
        <v>{Fraser, 2017 #4093}</v>
      </c>
      <c r="N304" s="4" t="s">
        <v>1</v>
      </c>
      <c r="O304" s="20" t="str">
        <f t="shared" si="38"/>
        <v>PDF</v>
      </c>
      <c r="P304" s="11" t="s">
        <v>2</v>
      </c>
      <c r="Q304" s="3" t="s">
        <v>36</v>
      </c>
      <c r="R304" s="276" t="s">
        <v>37</v>
      </c>
      <c r="S304" s="4" t="s">
        <v>76</v>
      </c>
      <c r="T304" s="20" t="str">
        <f t="shared" si="39"/>
        <v>PDF</v>
      </c>
      <c r="U304" s="11" t="s">
        <v>39</v>
      </c>
      <c r="V304" s="3" t="s">
        <v>36</v>
      </c>
      <c r="W304" s="3" t="s">
        <v>37</v>
      </c>
      <c r="Y304" s="12" t="str">
        <f t="shared" ref="Y304:Y311" si="45">IF(R304="Include","No",IF(V304="Include","No",""))</f>
        <v/>
      </c>
      <c r="Z304" s="35" t="str">
        <f t="shared" si="40"/>
        <v>Exclude</v>
      </c>
      <c r="AA304" s="33" t="str">
        <f t="shared" si="41"/>
        <v>3. Wrong intervention</v>
      </c>
    </row>
    <row r="305" spans="1:27" x14ac:dyDescent="0.25">
      <c r="A305" s="27" t="s">
        <v>1060</v>
      </c>
      <c r="B305" s="28" t="s">
        <v>1061</v>
      </c>
      <c r="C305" s="28">
        <v>2011</v>
      </c>
      <c r="D305" s="28" t="s">
        <v>1062</v>
      </c>
      <c r="E305" s="28">
        <v>378</v>
      </c>
      <c r="F305" s="28">
        <v>9785</v>
      </c>
      <c r="G305" s="28" t="s">
        <v>1063</v>
      </c>
      <c r="H305" s="28">
        <v>3949</v>
      </c>
      <c r="I305" s="28" t="s">
        <v>1064</v>
      </c>
      <c r="J305" s="11" t="s">
        <v>34</v>
      </c>
      <c r="K305" s="20" t="str">
        <f t="shared" si="35"/>
        <v>Link</v>
      </c>
      <c r="L305" s="21" t="str">
        <f t="shared" si="36"/>
        <v/>
      </c>
      <c r="M305" s="31" t="str">
        <f t="shared" si="37"/>
        <v>{Free, 2011 #3949}</v>
      </c>
      <c r="N305" s="4" t="s">
        <v>1</v>
      </c>
      <c r="O305" s="20" t="str">
        <f t="shared" si="38"/>
        <v>PDF</v>
      </c>
      <c r="P305" s="11" t="s">
        <v>2</v>
      </c>
      <c r="Q305" s="3" t="s">
        <v>36</v>
      </c>
      <c r="R305" s="276" t="s">
        <v>37</v>
      </c>
      <c r="S305" s="4" t="s">
        <v>76</v>
      </c>
      <c r="T305" s="20" t="str">
        <f t="shared" si="39"/>
        <v>PDF</v>
      </c>
      <c r="U305" s="11" t="s">
        <v>39</v>
      </c>
      <c r="V305" s="3" t="s">
        <v>36</v>
      </c>
      <c r="W305" s="3" t="s">
        <v>37</v>
      </c>
      <c r="Y305" s="12" t="str">
        <f t="shared" si="45"/>
        <v/>
      </c>
      <c r="Z305" s="35" t="str">
        <f t="shared" si="40"/>
        <v>Exclude</v>
      </c>
      <c r="AA305" s="33" t="str">
        <f t="shared" si="41"/>
        <v>3. Wrong intervention</v>
      </c>
    </row>
    <row r="306" spans="1:27" x14ac:dyDescent="0.25">
      <c r="A306" s="27" t="s">
        <v>1060</v>
      </c>
      <c r="B306" s="28" t="s">
        <v>1061</v>
      </c>
      <c r="C306" s="28">
        <v>2011</v>
      </c>
      <c r="D306" s="28" t="s">
        <v>1062</v>
      </c>
      <c r="E306" s="28">
        <v>378</v>
      </c>
      <c r="F306" s="28">
        <v>9785</v>
      </c>
      <c r="G306" s="28" t="s">
        <v>1063</v>
      </c>
      <c r="H306" s="28">
        <v>3950</v>
      </c>
      <c r="I306" s="28" t="s">
        <v>1064</v>
      </c>
      <c r="J306" s="11" t="s">
        <v>34</v>
      </c>
      <c r="K306" s="20" t="str">
        <f t="shared" si="35"/>
        <v>Link</v>
      </c>
      <c r="L306" s="21" t="str">
        <f t="shared" si="36"/>
        <v/>
      </c>
      <c r="M306" s="31" t="str">
        <f t="shared" si="37"/>
        <v>{Free, 2011 #3950}</v>
      </c>
      <c r="N306" s="4" t="s">
        <v>1</v>
      </c>
      <c r="O306" s="20" t="str">
        <f t="shared" si="38"/>
        <v>PDF</v>
      </c>
      <c r="P306" s="11" t="s">
        <v>2</v>
      </c>
      <c r="Q306" s="3" t="s">
        <v>36</v>
      </c>
      <c r="R306" s="276" t="s">
        <v>41</v>
      </c>
      <c r="S306" s="4" t="s">
        <v>1065</v>
      </c>
      <c r="T306" s="20" t="str">
        <f t="shared" si="39"/>
        <v>PDF</v>
      </c>
      <c r="U306" s="11" t="s">
        <v>39</v>
      </c>
      <c r="V306" s="3" t="s">
        <v>36</v>
      </c>
      <c r="W306" s="3" t="s">
        <v>41</v>
      </c>
      <c r="Y306" s="12" t="str">
        <f t="shared" si="45"/>
        <v/>
      </c>
      <c r="Z306" s="35" t="str">
        <f t="shared" si="40"/>
        <v>Exclude</v>
      </c>
      <c r="AA306" s="33" t="str">
        <f t="shared" si="41"/>
        <v>0. Duplicate</v>
      </c>
    </row>
    <row r="307" spans="1:27" x14ac:dyDescent="0.25">
      <c r="A307" s="27" t="s">
        <v>1060</v>
      </c>
      <c r="B307" s="28" t="s">
        <v>1061</v>
      </c>
      <c r="C307" s="28">
        <v>2011</v>
      </c>
      <c r="D307" s="28" t="s">
        <v>1062</v>
      </c>
      <c r="E307" s="28">
        <v>378</v>
      </c>
      <c r="F307" s="28">
        <v>9785</v>
      </c>
      <c r="G307" s="28" t="s">
        <v>1063</v>
      </c>
      <c r="H307" s="28">
        <v>3951</v>
      </c>
      <c r="I307" s="28" t="s">
        <v>1064</v>
      </c>
      <c r="J307" s="11" t="s">
        <v>34</v>
      </c>
      <c r="K307" s="20" t="str">
        <f t="shared" si="35"/>
        <v>Link</v>
      </c>
      <c r="L307" s="21" t="str">
        <f t="shared" si="36"/>
        <v/>
      </c>
      <c r="M307" s="31" t="str">
        <f t="shared" si="37"/>
        <v>{Free, 2011 #3951}</v>
      </c>
      <c r="N307" s="4" t="s">
        <v>1</v>
      </c>
      <c r="O307" s="20" t="str">
        <f t="shared" si="38"/>
        <v>PDF</v>
      </c>
      <c r="P307" s="11" t="s">
        <v>2</v>
      </c>
      <c r="Q307" s="3" t="s">
        <v>36</v>
      </c>
      <c r="R307" s="276" t="s">
        <v>41</v>
      </c>
      <c r="S307" s="4" t="s">
        <v>1065</v>
      </c>
      <c r="T307" s="20" t="str">
        <f t="shared" si="39"/>
        <v>PDF</v>
      </c>
      <c r="U307" s="11" t="s">
        <v>39</v>
      </c>
      <c r="V307" s="3" t="s">
        <v>36</v>
      </c>
      <c r="W307" s="3" t="s">
        <v>41</v>
      </c>
      <c r="Y307" s="12" t="str">
        <f t="shared" si="45"/>
        <v/>
      </c>
      <c r="Z307" s="35" t="str">
        <f t="shared" si="40"/>
        <v>Exclude</v>
      </c>
      <c r="AA307" s="33" t="str">
        <f t="shared" si="41"/>
        <v>0. Duplicate</v>
      </c>
    </row>
    <row r="308" spans="1:27" x14ac:dyDescent="0.25">
      <c r="A308" s="27" t="s">
        <v>1060</v>
      </c>
      <c r="B308" s="28" t="s">
        <v>1061</v>
      </c>
      <c r="C308" s="28">
        <v>2011</v>
      </c>
      <c r="D308" s="28" t="s">
        <v>1062</v>
      </c>
      <c r="E308" s="28">
        <v>378</v>
      </c>
      <c r="F308" s="28">
        <v>9785</v>
      </c>
      <c r="G308" s="28" t="s">
        <v>1063</v>
      </c>
      <c r="H308" s="28">
        <v>3952</v>
      </c>
      <c r="I308" s="28" t="s">
        <v>1064</v>
      </c>
      <c r="J308" s="11" t="s">
        <v>34</v>
      </c>
      <c r="K308" s="20" t="str">
        <f t="shared" si="35"/>
        <v>Link</v>
      </c>
      <c r="L308" s="21" t="str">
        <f t="shared" si="36"/>
        <v/>
      </c>
      <c r="M308" s="31" t="str">
        <f t="shared" si="37"/>
        <v>{Free, 2011 #3952}</v>
      </c>
      <c r="N308" s="4" t="s">
        <v>1</v>
      </c>
      <c r="O308" s="20" t="str">
        <f t="shared" si="38"/>
        <v>PDF</v>
      </c>
      <c r="P308" s="11" t="s">
        <v>2</v>
      </c>
      <c r="Q308" s="3" t="s">
        <v>36</v>
      </c>
      <c r="R308" s="276" t="s">
        <v>41</v>
      </c>
      <c r="S308" s="4" t="s">
        <v>1065</v>
      </c>
      <c r="T308" s="20" t="str">
        <f t="shared" si="39"/>
        <v>PDF</v>
      </c>
      <c r="U308" s="11" t="s">
        <v>39</v>
      </c>
      <c r="V308" s="3" t="s">
        <v>36</v>
      </c>
      <c r="W308" s="3" t="s">
        <v>41</v>
      </c>
      <c r="Y308" s="12" t="str">
        <f t="shared" si="45"/>
        <v/>
      </c>
      <c r="Z308" s="35" t="str">
        <f t="shared" si="40"/>
        <v>Exclude</v>
      </c>
      <c r="AA308" s="33" t="str">
        <f t="shared" si="41"/>
        <v>0. Duplicate</v>
      </c>
    </row>
    <row r="309" spans="1:27" x14ac:dyDescent="0.25">
      <c r="A309" s="27" t="s">
        <v>1066</v>
      </c>
      <c r="B309" s="28" t="s">
        <v>1067</v>
      </c>
      <c r="C309" s="28">
        <v>2020</v>
      </c>
      <c r="D309" s="28" t="s">
        <v>44</v>
      </c>
      <c r="E309" s="28">
        <v>115</v>
      </c>
      <c r="F309" s="28">
        <v>5</v>
      </c>
      <c r="G309" s="28" t="s">
        <v>1068</v>
      </c>
      <c r="H309" s="28">
        <v>3970</v>
      </c>
      <c r="I309" s="28" t="s">
        <v>1069</v>
      </c>
      <c r="J309" s="11" t="s">
        <v>34</v>
      </c>
      <c r="K309" s="20" t="str">
        <f t="shared" si="35"/>
        <v>Link</v>
      </c>
      <c r="L309" s="21" t="str">
        <f t="shared" si="36"/>
        <v/>
      </c>
      <c r="M309" s="31" t="str">
        <f t="shared" si="37"/>
        <v>{Frings, 2020 #3970}</v>
      </c>
      <c r="N309" s="4" t="s">
        <v>1</v>
      </c>
      <c r="O309" s="20" t="str">
        <f t="shared" si="38"/>
        <v>PDF</v>
      </c>
      <c r="P309" s="11" t="s">
        <v>2</v>
      </c>
      <c r="Q309" s="3" t="s">
        <v>36</v>
      </c>
      <c r="R309" s="276" t="s">
        <v>37</v>
      </c>
      <c r="S309" s="4" t="s">
        <v>76</v>
      </c>
      <c r="T309" s="20" t="str">
        <f t="shared" si="39"/>
        <v>PDF</v>
      </c>
      <c r="U309" s="11" t="s">
        <v>39</v>
      </c>
      <c r="V309" s="3" t="s">
        <v>36</v>
      </c>
      <c r="W309" s="3" t="s">
        <v>37</v>
      </c>
      <c r="Y309" s="12" t="str">
        <f t="shared" si="45"/>
        <v/>
      </c>
      <c r="Z309" s="35" t="str">
        <f t="shared" si="40"/>
        <v>Exclude</v>
      </c>
      <c r="AA309" s="33" t="str">
        <f t="shared" si="41"/>
        <v>3. Wrong intervention</v>
      </c>
    </row>
    <row r="310" spans="1:27" x14ac:dyDescent="0.25">
      <c r="A310" s="27" t="s">
        <v>1070</v>
      </c>
      <c r="B310" s="28" t="s">
        <v>1071</v>
      </c>
      <c r="C310" s="28">
        <v>2010</v>
      </c>
      <c r="D310" s="28" t="s">
        <v>1072</v>
      </c>
      <c r="E310" s="28">
        <v>39</v>
      </c>
      <c r="F310" s="28">
        <v>1</v>
      </c>
      <c r="G310" s="28" t="s">
        <v>1073</v>
      </c>
      <c r="H310" s="28">
        <v>3736</v>
      </c>
      <c r="I310" s="28" t="s">
        <v>1074</v>
      </c>
      <c r="J310" s="11" t="s">
        <v>34</v>
      </c>
      <c r="K310" s="20" t="str">
        <f t="shared" si="35"/>
        <v>Link</v>
      </c>
      <c r="L310" s="21" t="str">
        <f t="shared" si="36"/>
        <v/>
      </c>
      <c r="M310" s="31" t="str">
        <f t="shared" si="37"/>
        <v>{Froelicher, 2010 #3736}</v>
      </c>
      <c r="N310" s="4" t="s">
        <v>1</v>
      </c>
      <c r="O310" s="20" t="str">
        <f t="shared" si="38"/>
        <v>PDF</v>
      </c>
      <c r="P310" s="11" t="s">
        <v>2</v>
      </c>
      <c r="Q310" s="3" t="s">
        <v>36</v>
      </c>
      <c r="R310" s="276" t="s">
        <v>37</v>
      </c>
      <c r="S310" s="4" t="s">
        <v>76</v>
      </c>
      <c r="T310" s="20" t="str">
        <f t="shared" si="39"/>
        <v>PDF</v>
      </c>
      <c r="U310" s="11" t="s">
        <v>39</v>
      </c>
      <c r="V310" s="3" t="s">
        <v>36</v>
      </c>
      <c r="W310" s="3" t="s">
        <v>37</v>
      </c>
      <c r="Y310" s="12" t="str">
        <f t="shared" si="45"/>
        <v/>
      </c>
      <c r="Z310" s="35" t="str">
        <f t="shared" si="40"/>
        <v>Exclude</v>
      </c>
      <c r="AA310" s="33" t="str">
        <f t="shared" si="41"/>
        <v>3. Wrong intervention</v>
      </c>
    </row>
    <row r="311" spans="1:27" x14ac:dyDescent="0.25">
      <c r="A311" s="27" t="s">
        <v>1075</v>
      </c>
      <c r="B311" s="28" t="s">
        <v>1076</v>
      </c>
      <c r="C311" s="28">
        <v>2016</v>
      </c>
      <c r="D311" s="28" t="s">
        <v>1077</v>
      </c>
      <c r="E311" s="28">
        <v>71</v>
      </c>
      <c r="F311" s="28">
        <v>5</v>
      </c>
      <c r="G311" s="28" t="s">
        <v>1078</v>
      </c>
      <c r="H311" s="28">
        <v>4023</v>
      </c>
      <c r="I311" s="28" t="s">
        <v>1079</v>
      </c>
      <c r="J311" s="11" t="s">
        <v>34</v>
      </c>
      <c r="K311" s="20" t="str">
        <f t="shared" si="35"/>
        <v>Link</v>
      </c>
      <c r="L311" s="21" t="str">
        <f t="shared" si="36"/>
        <v/>
      </c>
      <c r="M311" s="31" t="str">
        <f t="shared" si="37"/>
        <v>{Fu, 2016 #4023}</v>
      </c>
      <c r="N311" s="4" t="s">
        <v>1</v>
      </c>
      <c r="O311" s="20" t="str">
        <f t="shared" si="38"/>
        <v>PDF</v>
      </c>
      <c r="P311" s="11" t="s">
        <v>2</v>
      </c>
      <c r="Q311" s="3" t="s">
        <v>36</v>
      </c>
      <c r="R311" s="276" t="s">
        <v>37</v>
      </c>
      <c r="S311" s="4" t="s">
        <v>76</v>
      </c>
      <c r="T311" s="20" t="str">
        <f t="shared" si="39"/>
        <v>PDF</v>
      </c>
      <c r="U311" s="11" t="s">
        <v>39</v>
      </c>
      <c r="V311" s="3" t="s">
        <v>36</v>
      </c>
      <c r="W311" s="3" t="s">
        <v>37</v>
      </c>
      <c r="Y311" s="12" t="str">
        <f t="shared" si="45"/>
        <v/>
      </c>
      <c r="Z311" s="35" t="str">
        <f t="shared" si="40"/>
        <v>Exclude</v>
      </c>
      <c r="AA311" s="33" t="str">
        <f t="shared" si="41"/>
        <v>3. Wrong intervention</v>
      </c>
    </row>
    <row r="312" spans="1:27" x14ac:dyDescent="0.25">
      <c r="A312" s="27" t="s">
        <v>1080</v>
      </c>
      <c r="B312" s="28" t="s">
        <v>1081</v>
      </c>
      <c r="C312" s="28">
        <v>2011</v>
      </c>
      <c r="D312" s="28" t="s">
        <v>496</v>
      </c>
      <c r="E312" s="28">
        <v>114</v>
      </c>
      <c r="F312" s="80">
        <v>45718</v>
      </c>
      <c r="G312" s="28" t="s">
        <v>1082</v>
      </c>
      <c r="H312" s="28">
        <v>5949</v>
      </c>
      <c r="I312" s="28" t="s">
        <v>1083</v>
      </c>
      <c r="J312" s="11" t="s">
        <v>34</v>
      </c>
      <c r="K312" s="20" t="str">
        <f t="shared" si="35"/>
        <v>Link</v>
      </c>
      <c r="L312" s="21" t="str">
        <f t="shared" si="36"/>
        <v/>
      </c>
      <c r="M312" s="31" t="str">
        <f t="shared" si="37"/>
        <v>{Fucito, 2011 #5949}</v>
      </c>
      <c r="N312" s="4" t="s">
        <v>1084</v>
      </c>
      <c r="O312" s="20" t="str">
        <f t="shared" si="38"/>
        <v>PDF</v>
      </c>
      <c r="P312" s="11" t="s">
        <v>2</v>
      </c>
      <c r="Q312" s="3" t="s">
        <v>36</v>
      </c>
      <c r="R312" s="276" t="s">
        <v>37</v>
      </c>
      <c r="S312" s="4" t="s">
        <v>76</v>
      </c>
      <c r="T312" s="20" t="str">
        <f t="shared" si="39"/>
        <v>PDF</v>
      </c>
      <c r="U312" s="11" t="s">
        <v>39</v>
      </c>
      <c r="V312" s="3" t="s">
        <v>36</v>
      </c>
      <c r="W312" s="3" t="s">
        <v>37</v>
      </c>
      <c r="Y312" s="12"/>
      <c r="Z312" s="35" t="str">
        <f t="shared" si="40"/>
        <v>Exclude</v>
      </c>
      <c r="AA312" s="33" t="str">
        <f t="shared" si="41"/>
        <v>3. Wrong intervention</v>
      </c>
    </row>
    <row r="313" spans="1:27" x14ac:dyDescent="0.25">
      <c r="A313" s="27" t="s">
        <v>1085</v>
      </c>
      <c r="B313" s="28" t="s">
        <v>1086</v>
      </c>
      <c r="C313" s="28">
        <v>2020</v>
      </c>
      <c r="D313" s="28" t="s">
        <v>1087</v>
      </c>
      <c r="E313" s="28">
        <v>15</v>
      </c>
      <c r="F313" s="28">
        <v>3</v>
      </c>
      <c r="G313" s="28" t="s">
        <v>1088</v>
      </c>
      <c r="H313" s="28">
        <v>4246</v>
      </c>
      <c r="I313" s="28" t="s">
        <v>1089</v>
      </c>
      <c r="J313" s="11" t="s">
        <v>34</v>
      </c>
      <c r="K313" s="20" t="str">
        <f t="shared" si="35"/>
        <v>Link</v>
      </c>
      <c r="L313" s="21" t="str">
        <f t="shared" si="36"/>
        <v/>
      </c>
      <c r="M313" s="31" t="str">
        <f t="shared" si="37"/>
        <v>{Fucito, 2020 #4246}</v>
      </c>
      <c r="N313" s="4" t="s">
        <v>4</v>
      </c>
      <c r="O313" s="20" t="str">
        <f t="shared" si="38"/>
        <v>PDF</v>
      </c>
      <c r="P313" s="11" t="s">
        <v>2</v>
      </c>
      <c r="Q313" s="3" t="s">
        <v>36</v>
      </c>
      <c r="R313" s="276" t="s">
        <v>37</v>
      </c>
      <c r="S313" s="4" t="s">
        <v>76</v>
      </c>
      <c r="T313" s="20" t="str">
        <f t="shared" si="39"/>
        <v>PDF</v>
      </c>
      <c r="U313" s="11" t="s">
        <v>39</v>
      </c>
      <c r="V313" s="3" t="s">
        <v>36</v>
      </c>
      <c r="W313" s="3" t="s">
        <v>37</v>
      </c>
      <c r="Y313" s="12"/>
      <c r="Z313" s="35" t="str">
        <f t="shared" si="40"/>
        <v>Exclude</v>
      </c>
      <c r="AA313" s="33" t="str">
        <f t="shared" si="41"/>
        <v>3. Wrong intervention</v>
      </c>
    </row>
    <row r="314" spans="1:27" x14ac:dyDescent="0.25">
      <c r="A314" s="27" t="s">
        <v>1090</v>
      </c>
      <c r="B314" s="28" t="s">
        <v>1091</v>
      </c>
      <c r="C314" s="28">
        <v>2012</v>
      </c>
      <c r="D314" s="28" t="s">
        <v>485</v>
      </c>
      <c r="E314" s="28">
        <v>124</v>
      </c>
      <c r="F314" s="28">
        <v>1</v>
      </c>
      <c r="G314" s="28" t="s">
        <v>1092</v>
      </c>
      <c r="H314" s="28">
        <v>3666</v>
      </c>
      <c r="I314" s="28" t="s">
        <v>1093</v>
      </c>
      <c r="J314" s="11" t="s">
        <v>34</v>
      </c>
      <c r="K314" s="20" t="str">
        <f t="shared" si="35"/>
        <v>Link</v>
      </c>
      <c r="L314" s="21" t="str">
        <f t="shared" si="36"/>
        <v/>
      </c>
      <c r="M314" s="31" t="str">
        <f t="shared" si="37"/>
        <v>{Gabrhelík, 2012 #3666}</v>
      </c>
      <c r="N314" s="4" t="s">
        <v>1</v>
      </c>
      <c r="O314" s="20" t="str">
        <f t="shared" si="38"/>
        <v>PDF</v>
      </c>
      <c r="P314" s="11" t="s">
        <v>2</v>
      </c>
      <c r="Q314" s="3" t="s">
        <v>36</v>
      </c>
      <c r="R314" s="276" t="s">
        <v>37</v>
      </c>
      <c r="S314" s="4" t="s">
        <v>76</v>
      </c>
      <c r="T314" s="20" t="str">
        <f t="shared" si="39"/>
        <v>PDF</v>
      </c>
      <c r="U314" s="11" t="s">
        <v>39</v>
      </c>
      <c r="V314" s="3" t="s">
        <v>36</v>
      </c>
      <c r="W314" s="3" t="s">
        <v>37</v>
      </c>
      <c r="Y314" s="12" t="str">
        <f>IF(R314="Include","No",IF(V314="Include","No",""))</f>
        <v/>
      </c>
      <c r="Z314" s="35" t="str">
        <f t="shared" si="40"/>
        <v>Exclude</v>
      </c>
      <c r="AA314" s="33" t="str">
        <f t="shared" si="41"/>
        <v>3. Wrong intervention</v>
      </c>
    </row>
    <row r="315" spans="1:27" x14ac:dyDescent="0.25">
      <c r="A315" s="27" t="s">
        <v>1094</v>
      </c>
      <c r="B315" s="28" t="s">
        <v>1095</v>
      </c>
      <c r="C315" s="28">
        <v>2017</v>
      </c>
      <c r="D315" s="28" t="s">
        <v>446</v>
      </c>
      <c r="E315" s="28">
        <v>17</v>
      </c>
      <c r="F315" s="28">
        <v>1</v>
      </c>
      <c r="G315" s="28">
        <v>673</v>
      </c>
      <c r="H315" s="28">
        <v>4344</v>
      </c>
      <c r="I315" s="28" t="s">
        <v>1096</v>
      </c>
      <c r="J315" s="11" t="s">
        <v>34</v>
      </c>
      <c r="K315" s="20" t="str">
        <f t="shared" si="35"/>
        <v>Link</v>
      </c>
      <c r="L315" s="21" t="str">
        <f t="shared" si="36"/>
        <v/>
      </c>
      <c r="M315" s="31" t="str">
        <f t="shared" si="37"/>
        <v>{Gale, 2017 #4344}</v>
      </c>
      <c r="N315" s="4" t="s">
        <v>4</v>
      </c>
      <c r="O315" s="20" t="str">
        <f t="shared" si="38"/>
        <v>PDF</v>
      </c>
      <c r="P315" s="11" t="s">
        <v>2</v>
      </c>
      <c r="Q315" s="3" t="s">
        <v>36</v>
      </c>
      <c r="R315" s="276" t="s">
        <v>37</v>
      </c>
      <c r="S315" s="4" t="s">
        <v>76</v>
      </c>
      <c r="T315" s="20" t="str">
        <f t="shared" si="39"/>
        <v>PDF</v>
      </c>
      <c r="U315" s="11" t="s">
        <v>39</v>
      </c>
      <c r="V315" s="3" t="s">
        <v>36</v>
      </c>
      <c r="W315" s="3" t="s">
        <v>37</v>
      </c>
      <c r="Y315" s="12"/>
      <c r="Z315" s="35" t="str">
        <f t="shared" si="40"/>
        <v>Exclude</v>
      </c>
      <c r="AA315" s="33" t="str">
        <f t="shared" si="41"/>
        <v>3. Wrong intervention</v>
      </c>
    </row>
    <row r="316" spans="1:27" x14ac:dyDescent="0.25">
      <c r="A316" s="27" t="s">
        <v>1097</v>
      </c>
      <c r="B316" s="28" t="s">
        <v>1098</v>
      </c>
      <c r="C316" s="28">
        <v>2025</v>
      </c>
      <c r="D316" s="28" t="s">
        <v>1099</v>
      </c>
      <c r="E316" s="28">
        <v>40</v>
      </c>
      <c r="F316" s="28">
        <v>3</v>
      </c>
      <c r="G316" s="28" t="s">
        <v>108</v>
      </c>
      <c r="H316" s="28">
        <v>7386</v>
      </c>
      <c r="I316" s="28" t="s">
        <v>1100</v>
      </c>
      <c r="J316" s="11" t="s">
        <v>34</v>
      </c>
      <c r="K316" s="20" t="str">
        <f t="shared" si="35"/>
        <v>Link</v>
      </c>
      <c r="L316" s="21" t="str">
        <f t="shared" si="36"/>
        <v/>
      </c>
      <c r="M316" s="31" t="str">
        <f t="shared" si="37"/>
        <v>{Gardner, 2025 #7386}</v>
      </c>
      <c r="N316" s="4" t="s">
        <v>561</v>
      </c>
      <c r="O316" s="20" t="str">
        <f t="shared" si="38"/>
        <v>PDF</v>
      </c>
      <c r="P316" s="11" t="s">
        <v>2</v>
      </c>
      <c r="Q316" s="3" t="s">
        <v>36</v>
      </c>
      <c r="R316" s="276" t="s">
        <v>37</v>
      </c>
      <c r="S316" s="4" t="s">
        <v>76</v>
      </c>
      <c r="T316" s="20" t="str">
        <f t="shared" si="39"/>
        <v>PDF</v>
      </c>
      <c r="U316" s="11" t="s">
        <v>39</v>
      </c>
      <c r="V316" s="3" t="s">
        <v>36</v>
      </c>
      <c r="W316" s="3" t="s">
        <v>40</v>
      </c>
      <c r="Y316" s="12"/>
      <c r="Z316" s="35" t="str">
        <f t="shared" si="40"/>
        <v>Exclude</v>
      </c>
      <c r="AA316" s="33" t="str">
        <f t="shared" si="41"/>
        <v>3. Wrong intervention</v>
      </c>
    </row>
    <row r="317" spans="1:27" x14ac:dyDescent="0.25">
      <c r="A317" s="27" t="s">
        <v>1101</v>
      </c>
      <c r="B317" s="28" t="s">
        <v>1102</v>
      </c>
      <c r="C317" s="28">
        <v>2021</v>
      </c>
      <c r="D317" s="28" t="s">
        <v>332</v>
      </c>
      <c r="E317" s="28">
        <v>106</v>
      </c>
      <c r="G317" s="28">
        <v>106420</v>
      </c>
      <c r="H317" s="28">
        <v>5901</v>
      </c>
      <c r="I317" s="28" t="s">
        <v>1103</v>
      </c>
      <c r="J317" s="11" t="s">
        <v>34</v>
      </c>
      <c r="K317" s="20" t="str">
        <f t="shared" si="35"/>
        <v>Link</v>
      </c>
      <c r="L317" s="21" t="str">
        <f t="shared" si="36"/>
        <v/>
      </c>
      <c r="M317" s="31" t="str">
        <f t="shared" si="37"/>
        <v>{Garey, 2021 #5901}</v>
      </c>
      <c r="N317" s="4" t="s">
        <v>35</v>
      </c>
      <c r="O317" s="20" t="str">
        <f t="shared" si="38"/>
        <v>PDF</v>
      </c>
      <c r="P317" s="11" t="s">
        <v>2</v>
      </c>
      <c r="Q317" s="3" t="s">
        <v>36</v>
      </c>
      <c r="R317" s="276" t="s">
        <v>37</v>
      </c>
      <c r="S317" s="4" t="s">
        <v>76</v>
      </c>
      <c r="T317" s="20" t="str">
        <f t="shared" si="39"/>
        <v>PDF</v>
      </c>
      <c r="U317" s="11" t="s">
        <v>39</v>
      </c>
      <c r="V317" s="3" t="s">
        <v>36</v>
      </c>
      <c r="W317" s="3" t="s">
        <v>37</v>
      </c>
      <c r="Y317" s="12"/>
      <c r="Z317" s="35" t="str">
        <f t="shared" si="40"/>
        <v>Exclude</v>
      </c>
      <c r="AA317" s="33" t="str">
        <f t="shared" si="41"/>
        <v>3. Wrong intervention</v>
      </c>
    </row>
    <row r="318" spans="1:27" x14ac:dyDescent="0.25">
      <c r="A318" s="27" t="s">
        <v>1104</v>
      </c>
      <c r="B318" s="28" t="s">
        <v>1105</v>
      </c>
      <c r="C318" s="28">
        <v>2015</v>
      </c>
      <c r="D318" s="28" t="s">
        <v>1106</v>
      </c>
      <c r="E318" s="28">
        <v>15</v>
      </c>
      <c r="F318" s="28">
        <v>1</v>
      </c>
      <c r="G318" s="28">
        <v>83</v>
      </c>
      <c r="H318" s="28">
        <v>5486</v>
      </c>
      <c r="I318" s="28" t="s">
        <v>1107</v>
      </c>
      <c r="J318" s="11" t="s">
        <v>34</v>
      </c>
      <c r="K318" s="20" t="str">
        <f t="shared" si="35"/>
        <v>Link</v>
      </c>
      <c r="L318" s="21" t="str">
        <f t="shared" si="36"/>
        <v/>
      </c>
      <c r="M318" s="31" t="str">
        <f t="shared" si="37"/>
        <v>{Garrison, 2015 #5486}</v>
      </c>
      <c r="N318" s="4" t="s">
        <v>116</v>
      </c>
      <c r="O318" s="20" t="str">
        <f t="shared" si="38"/>
        <v>PDF</v>
      </c>
      <c r="P318" s="11" t="s">
        <v>2</v>
      </c>
      <c r="Q318" s="3" t="s">
        <v>36</v>
      </c>
      <c r="R318" s="276" t="s">
        <v>37</v>
      </c>
      <c r="S318" s="4" t="s">
        <v>76</v>
      </c>
      <c r="T318" s="20" t="str">
        <f t="shared" si="39"/>
        <v>PDF</v>
      </c>
      <c r="U318" s="11" t="s">
        <v>39</v>
      </c>
      <c r="V318" s="3" t="s">
        <v>36</v>
      </c>
      <c r="W318" s="3" t="s">
        <v>37</v>
      </c>
      <c r="Y318" s="12"/>
      <c r="Z318" s="35" t="str">
        <f t="shared" si="40"/>
        <v>Exclude</v>
      </c>
      <c r="AA318" s="33" t="str">
        <f t="shared" si="41"/>
        <v>3. Wrong intervention</v>
      </c>
    </row>
    <row r="319" spans="1:27" x14ac:dyDescent="0.25">
      <c r="A319" s="27" t="s">
        <v>1108</v>
      </c>
      <c r="B319" s="28" t="s">
        <v>1109</v>
      </c>
      <c r="C319" s="28">
        <v>2018</v>
      </c>
      <c r="D319" s="28" t="s">
        <v>73</v>
      </c>
      <c r="E319" s="28">
        <v>22</v>
      </c>
      <c r="F319" s="28">
        <v>3</v>
      </c>
      <c r="G319" s="28" t="s">
        <v>1110</v>
      </c>
      <c r="H319" s="28">
        <v>3798</v>
      </c>
      <c r="I319" s="28" t="s">
        <v>1111</v>
      </c>
      <c r="J319" s="11" t="s">
        <v>34</v>
      </c>
      <c r="K319" s="20" t="str">
        <f t="shared" si="35"/>
        <v>Link</v>
      </c>
      <c r="L319" s="21" t="str">
        <f t="shared" si="36"/>
        <v/>
      </c>
      <c r="M319" s="31" t="str">
        <f t="shared" si="37"/>
        <v>{Garrison, 2018 #3798}</v>
      </c>
      <c r="N319" s="4" t="s">
        <v>1</v>
      </c>
      <c r="O319" s="20" t="str">
        <f t="shared" si="38"/>
        <v>PDF</v>
      </c>
      <c r="P319" s="11" t="s">
        <v>2</v>
      </c>
      <c r="Q319" s="3" t="s">
        <v>36</v>
      </c>
      <c r="R319" s="276" t="s">
        <v>37</v>
      </c>
      <c r="S319" s="4" t="s">
        <v>76</v>
      </c>
      <c r="T319" s="20" t="str">
        <f t="shared" si="39"/>
        <v>PDF</v>
      </c>
      <c r="U319" s="11" t="s">
        <v>39</v>
      </c>
      <c r="V319" s="3" t="s">
        <v>36</v>
      </c>
      <c r="W319" s="3" t="s">
        <v>37</v>
      </c>
      <c r="Y319" s="12" t="str">
        <f>IF(R319="Include","No",IF(V319="Include","No",""))</f>
        <v/>
      </c>
      <c r="Z319" s="35" t="str">
        <f t="shared" si="40"/>
        <v>Exclude</v>
      </c>
      <c r="AA319" s="33" t="str">
        <f t="shared" si="41"/>
        <v>3. Wrong intervention</v>
      </c>
    </row>
    <row r="320" spans="1:27" x14ac:dyDescent="0.25">
      <c r="A320" s="27" t="s">
        <v>1108</v>
      </c>
      <c r="B320" s="28" t="s">
        <v>1109</v>
      </c>
      <c r="C320" s="28">
        <v>2018</v>
      </c>
      <c r="D320" s="28" t="s">
        <v>73</v>
      </c>
      <c r="E320" s="28">
        <v>22</v>
      </c>
      <c r="F320" s="28">
        <v>3</v>
      </c>
      <c r="G320" s="28" t="s">
        <v>1110</v>
      </c>
      <c r="H320" s="28">
        <v>3799</v>
      </c>
      <c r="I320" s="28" t="s">
        <v>1111</v>
      </c>
      <c r="J320" s="11" t="s">
        <v>34</v>
      </c>
      <c r="K320" s="20" t="str">
        <f t="shared" si="35"/>
        <v>Link</v>
      </c>
      <c r="L320" s="21" t="str">
        <f t="shared" si="36"/>
        <v/>
      </c>
      <c r="M320" s="31" t="str">
        <f t="shared" si="37"/>
        <v>{Garrison, 2018 #3799}</v>
      </c>
      <c r="N320" s="4" t="s">
        <v>1</v>
      </c>
      <c r="O320" s="20" t="str">
        <f t="shared" si="38"/>
        <v>PDF</v>
      </c>
      <c r="P320" s="11" t="s">
        <v>2</v>
      </c>
      <c r="Q320" s="3" t="s">
        <v>36</v>
      </c>
      <c r="R320" s="276" t="s">
        <v>41</v>
      </c>
      <c r="S320" s="4" t="s">
        <v>1112</v>
      </c>
      <c r="T320" s="20" t="str">
        <f t="shared" si="39"/>
        <v>PDF</v>
      </c>
      <c r="U320" s="11" t="s">
        <v>39</v>
      </c>
      <c r="V320" s="3" t="s">
        <v>36</v>
      </c>
      <c r="W320" s="3" t="s">
        <v>41</v>
      </c>
      <c r="Y320" s="12" t="str">
        <f>IF(R320="Include","No",IF(V320="Include","No",""))</f>
        <v/>
      </c>
      <c r="Z320" s="35" t="str">
        <f t="shared" si="40"/>
        <v>Exclude</v>
      </c>
      <c r="AA320" s="33" t="str">
        <f t="shared" si="41"/>
        <v>0. Duplicate</v>
      </c>
    </row>
    <row r="321" spans="1:27" x14ac:dyDescent="0.25">
      <c r="A321" s="27" t="s">
        <v>1108</v>
      </c>
      <c r="B321" s="28" t="s">
        <v>1109</v>
      </c>
      <c r="C321" s="28">
        <v>2018</v>
      </c>
      <c r="D321" s="28" t="s">
        <v>73</v>
      </c>
      <c r="E321" s="28">
        <v>22</v>
      </c>
      <c r="F321" s="28">
        <v>3</v>
      </c>
      <c r="G321" s="28" t="s">
        <v>1110</v>
      </c>
      <c r="H321" s="28">
        <v>3800</v>
      </c>
      <c r="I321" s="28" t="s">
        <v>1111</v>
      </c>
      <c r="J321" s="11" t="s">
        <v>34</v>
      </c>
      <c r="K321" s="20" t="str">
        <f t="shared" si="35"/>
        <v>Link</v>
      </c>
      <c r="L321" s="21" t="str">
        <f t="shared" si="36"/>
        <v/>
      </c>
      <c r="M321" s="31" t="str">
        <f t="shared" si="37"/>
        <v>{Garrison, 2018 #3800}</v>
      </c>
      <c r="N321" s="4" t="s">
        <v>1</v>
      </c>
      <c r="O321" s="20" t="str">
        <f t="shared" si="38"/>
        <v>PDF</v>
      </c>
      <c r="P321" s="11" t="s">
        <v>2</v>
      </c>
      <c r="Q321" s="3" t="s">
        <v>36</v>
      </c>
      <c r="R321" s="276" t="s">
        <v>41</v>
      </c>
      <c r="S321" s="4" t="s">
        <v>1112</v>
      </c>
      <c r="T321" s="20" t="str">
        <f t="shared" si="39"/>
        <v>PDF</v>
      </c>
      <c r="U321" s="11" t="s">
        <v>39</v>
      </c>
      <c r="V321" s="3" t="s">
        <v>36</v>
      </c>
      <c r="W321" s="3" t="s">
        <v>41</v>
      </c>
      <c r="Y321" s="12" t="str">
        <f>IF(R321="Include","No",IF(V321="Include","No",""))</f>
        <v/>
      </c>
      <c r="Z321" s="35" t="str">
        <f t="shared" si="40"/>
        <v>Exclude</v>
      </c>
      <c r="AA321" s="33" t="str">
        <f t="shared" si="41"/>
        <v>0. Duplicate</v>
      </c>
    </row>
    <row r="322" spans="1:27" x14ac:dyDescent="0.25">
      <c r="A322" s="27" t="s">
        <v>1108</v>
      </c>
      <c r="B322" s="28" t="s">
        <v>1109</v>
      </c>
      <c r="C322" s="28">
        <v>2018</v>
      </c>
      <c r="D322" s="28" t="s">
        <v>73</v>
      </c>
      <c r="E322" s="28">
        <v>22</v>
      </c>
      <c r="F322" s="28">
        <v>3</v>
      </c>
      <c r="G322" s="28" t="s">
        <v>1110</v>
      </c>
      <c r="H322" s="28">
        <v>3801</v>
      </c>
      <c r="I322" s="28" t="s">
        <v>1111</v>
      </c>
      <c r="J322" s="11" t="s">
        <v>34</v>
      </c>
      <c r="K322" s="20" t="str">
        <f t="shared" ref="K322:K385" si="46">IF(LEFT(I322,2)="10",HYPERLINK(_xlfn.CONCAT("https://doi.org/",I322),"Link"),IF(I322="","",HYPERLINK(I322,"Link")))</f>
        <v>Link</v>
      </c>
      <c r="L322" s="21" t="str">
        <f t="shared" ref="L322:L385" si="47">IF(A322&lt;&gt;"",IF(J322="No",_xlfn.CONCAT(IF(ISERROR(FIND(",",A322))=FALSE,LEFT(A322,FIND(",",A322)-1),A322),"-",C322,"-",H322),""),"")</f>
        <v/>
      </c>
      <c r="M322" s="31" t="str">
        <f t="shared" ref="M322:M385" si="48">IF(A322&lt;&gt;"",_xlfn.CONCAT("{",IF(ISERROR(FIND(",",A322))=FALSE,LEFT(A322,FIND(",",A322)-1),A322),", ",C322," #",H322,"}"),"")</f>
        <v>{Garrison, 2018 #3801}</v>
      </c>
      <c r="N322" s="4" t="s">
        <v>1</v>
      </c>
      <c r="O322" s="20" t="str">
        <f t="shared" ref="O322:O385" si="49">IF(J322="Yes",IF(P322&lt;&gt;"",HYPERLINK(_xlfn.CONCAT(VLOOKUP(P322,AF:AG,2,FALSE),"\",IF(ISERROR(FIND(",",A322))=FALSE,LEFT(A322,FIND(",",A322)-1),A322),"-",C322,"-",H322,".pdf"),"PDF"),""),"")</f>
        <v>PDF</v>
      </c>
      <c r="P322" s="11" t="s">
        <v>2</v>
      </c>
      <c r="Q322" s="3" t="s">
        <v>36</v>
      </c>
      <c r="R322" s="276" t="s">
        <v>41</v>
      </c>
      <c r="S322" s="4" t="s">
        <v>1112</v>
      </c>
      <c r="T322" s="20" t="str">
        <f t="shared" ref="T322:T385" si="50">IF(J322="Yes",IF(U322&lt;&gt;"",HYPERLINK(_xlfn.CONCAT(VLOOKUP(U322,AF:AG,2,FALSE),"\",IF(ISERROR(FIND(",",A322))=FALSE,LEFT(A322,FIND(",",A322)-1),A322),"-",C322,"-",H322,".pdf"),"PDF"),""),"")</f>
        <v>PDF</v>
      </c>
      <c r="U322" s="11" t="s">
        <v>39</v>
      </c>
      <c r="V322" s="3" t="s">
        <v>36</v>
      </c>
      <c r="W322" s="3" t="s">
        <v>41</v>
      </c>
      <c r="Y322" s="12" t="str">
        <f>IF(R322="Include","No",IF(V322="Include","No",""))</f>
        <v/>
      </c>
      <c r="Z322" s="35" t="str">
        <f t="shared" ref="Z322:Z385" si="51">IF(J322="Yes",IF(Q322="","",IF(Q322="Include",IF(V322="",IF(Y322="No","Check for supplement","Include"),IF(V322="Exclude","Consensus required",IF(V322="Include",IF(Y322="No","Check for supplement","Include"),"Check required"))),IF(Q322="Exclude",IF(V322="","Check required",IF(V322="Exclude","Exclude",IF(V322="Include","Consensus required","Check required"))),"Check required"))),IF(L322="","","Find PDF"))</f>
        <v>Exclude</v>
      </c>
      <c r="AA322" s="33" t="str">
        <f t="shared" ref="AA322:AA385" si="52">IF(Z322="Exclude",R322,"")</f>
        <v>0. Duplicate</v>
      </c>
    </row>
    <row r="323" spans="1:27" x14ac:dyDescent="0.25">
      <c r="A323" s="27" t="s">
        <v>1113</v>
      </c>
      <c r="B323" s="28" t="s">
        <v>1114</v>
      </c>
      <c r="C323" s="28">
        <v>2017</v>
      </c>
      <c r="D323" s="28" t="s">
        <v>1115</v>
      </c>
      <c r="E323" s="28">
        <v>74</v>
      </c>
      <c r="F323" s="28">
        <v>3</v>
      </c>
      <c r="G323" s="28" t="s">
        <v>1116</v>
      </c>
      <c r="H323" s="28">
        <v>3778</v>
      </c>
      <c r="I323" s="28" t="s">
        <v>1117</v>
      </c>
      <c r="J323" s="11" t="s">
        <v>34</v>
      </c>
      <c r="K323" s="20" t="str">
        <f t="shared" si="46"/>
        <v>Link</v>
      </c>
      <c r="L323" s="21" t="str">
        <f t="shared" si="47"/>
        <v/>
      </c>
      <c r="M323" s="31" t="str">
        <f t="shared" si="48"/>
        <v>{Germeroth, 2017 #3778}</v>
      </c>
      <c r="N323" s="4" t="s">
        <v>1</v>
      </c>
      <c r="O323" s="20" t="str">
        <f t="shared" si="49"/>
        <v>PDF</v>
      </c>
      <c r="P323" s="11" t="s">
        <v>2</v>
      </c>
      <c r="Q323" s="3" t="s">
        <v>36</v>
      </c>
      <c r="R323" s="276" t="s">
        <v>37</v>
      </c>
      <c r="S323" s="4" t="s">
        <v>76</v>
      </c>
      <c r="T323" s="20" t="str">
        <f t="shared" si="50"/>
        <v>PDF</v>
      </c>
      <c r="U323" s="11" t="s">
        <v>39</v>
      </c>
      <c r="V323" s="3" t="s">
        <v>36</v>
      </c>
      <c r="W323" s="3" t="s">
        <v>37</v>
      </c>
      <c r="Y323" s="12" t="str">
        <f>IF(R323="Include","No",IF(V323="Include","No",""))</f>
        <v/>
      </c>
      <c r="Z323" s="35" t="str">
        <f t="shared" si="51"/>
        <v>Exclude</v>
      </c>
      <c r="AA323" s="33" t="str">
        <f t="shared" si="52"/>
        <v>3. Wrong intervention</v>
      </c>
    </row>
    <row r="324" spans="1:27" x14ac:dyDescent="0.25">
      <c r="A324" s="27" t="s">
        <v>1118</v>
      </c>
      <c r="B324" s="28" t="s">
        <v>1119</v>
      </c>
      <c r="C324" s="28">
        <v>2024</v>
      </c>
      <c r="D324" s="28" t="s">
        <v>1120</v>
      </c>
      <c r="E324" s="28">
        <v>27</v>
      </c>
      <c r="F324" s="28">
        <v>5</v>
      </c>
      <c r="G324" s="28" t="s">
        <v>1121</v>
      </c>
      <c r="H324" s="28">
        <v>4769</v>
      </c>
      <c r="I324" s="28" t="s">
        <v>1122</v>
      </c>
      <c r="J324" s="11" t="s">
        <v>34</v>
      </c>
      <c r="K324" s="20" t="str">
        <f t="shared" si="46"/>
        <v>Link</v>
      </c>
      <c r="L324" s="21" t="str">
        <f t="shared" si="47"/>
        <v/>
      </c>
      <c r="M324" s="31" t="str">
        <f t="shared" si="48"/>
        <v>{Ghavami, 2024 #4769}</v>
      </c>
      <c r="N324" s="4" t="s">
        <v>54</v>
      </c>
      <c r="O324" s="20" t="str">
        <f t="shared" si="49"/>
        <v>PDF</v>
      </c>
      <c r="P324" s="11" t="s">
        <v>2</v>
      </c>
      <c r="Q324" s="3" t="s">
        <v>36</v>
      </c>
      <c r="R324" s="276" t="s">
        <v>56</v>
      </c>
      <c r="S324" s="4" t="s">
        <v>1123</v>
      </c>
      <c r="T324" s="20" t="str">
        <f t="shared" si="50"/>
        <v>PDF</v>
      </c>
      <c r="U324" s="11" t="s">
        <v>39</v>
      </c>
      <c r="V324" s="3" t="s">
        <v>36</v>
      </c>
      <c r="W324" s="3" t="s">
        <v>56</v>
      </c>
      <c r="Y324" s="12"/>
      <c r="Z324" s="35" t="str">
        <f t="shared" si="51"/>
        <v>Exclude</v>
      </c>
      <c r="AA324" s="33" t="str">
        <f t="shared" si="52"/>
        <v>2. Wrong country</v>
      </c>
    </row>
    <row r="325" spans="1:27" x14ac:dyDescent="0.25">
      <c r="A325" s="27" t="s">
        <v>1124</v>
      </c>
      <c r="B325" s="28" t="s">
        <v>1125</v>
      </c>
      <c r="C325" s="28">
        <v>2017</v>
      </c>
      <c r="D325" s="28" t="s">
        <v>1126</v>
      </c>
      <c r="E325" s="28">
        <v>389</v>
      </c>
      <c r="F325" s="28">
        <v>10071</v>
      </c>
      <c r="G325" s="28" t="s">
        <v>1127</v>
      </c>
      <c r="H325" s="28">
        <v>4321</v>
      </c>
      <c r="I325" s="28" t="s">
        <v>1128</v>
      </c>
      <c r="J325" s="11" t="s">
        <v>34</v>
      </c>
      <c r="K325" s="20" t="str">
        <f t="shared" si="46"/>
        <v>Link</v>
      </c>
      <c r="L325" s="21" t="str">
        <f t="shared" si="47"/>
        <v/>
      </c>
      <c r="M325" s="31" t="str">
        <f t="shared" si="48"/>
        <v>{Gilbert, 2017 #4321}</v>
      </c>
      <c r="N325" s="4" t="s">
        <v>4</v>
      </c>
      <c r="O325" s="20" t="str">
        <f t="shared" si="49"/>
        <v>PDF</v>
      </c>
      <c r="P325" s="11" t="s">
        <v>2</v>
      </c>
      <c r="Q325" s="3" t="s">
        <v>36</v>
      </c>
      <c r="R325" s="276" t="s">
        <v>70</v>
      </c>
      <c r="S325" s="4" t="s">
        <v>1129</v>
      </c>
      <c r="T325" s="20" t="str">
        <f t="shared" si="50"/>
        <v>PDF</v>
      </c>
      <c r="U325" s="11" t="s">
        <v>39</v>
      </c>
      <c r="V325" s="3" t="s">
        <v>36</v>
      </c>
      <c r="W325" s="3" t="s">
        <v>70</v>
      </c>
      <c r="Y325" s="12"/>
      <c r="Z325" s="35" t="str">
        <f t="shared" si="51"/>
        <v>Exclude</v>
      </c>
      <c r="AA325" s="33" t="str">
        <f t="shared" si="52"/>
        <v>4. Wrong setting</v>
      </c>
    </row>
    <row r="326" spans="1:27" x14ac:dyDescent="0.25">
      <c r="A326" s="27" t="s">
        <v>1130</v>
      </c>
      <c r="B326" s="28" t="s">
        <v>1131</v>
      </c>
      <c r="C326" s="28">
        <v>2016</v>
      </c>
      <c r="D326" s="28" t="s">
        <v>342</v>
      </c>
      <c r="E326" s="28">
        <v>17</v>
      </c>
      <c r="G326" s="28">
        <v>96</v>
      </c>
      <c r="H326" s="28">
        <v>4286</v>
      </c>
      <c r="I326" s="28" t="s">
        <v>1132</v>
      </c>
      <c r="J326" s="11" t="s">
        <v>34</v>
      </c>
      <c r="K326" s="20" t="str">
        <f t="shared" si="46"/>
        <v>Link</v>
      </c>
      <c r="L326" s="21" t="str">
        <f t="shared" si="47"/>
        <v/>
      </c>
      <c r="M326" s="31" t="str">
        <f t="shared" si="48"/>
        <v>{Giovancarli, 2016 #4286}</v>
      </c>
      <c r="N326" s="4" t="s">
        <v>4</v>
      </c>
      <c r="O326" s="20" t="str">
        <f t="shared" si="49"/>
        <v>PDF</v>
      </c>
      <c r="P326" s="11" t="s">
        <v>2</v>
      </c>
      <c r="Q326" s="3" t="s">
        <v>36</v>
      </c>
      <c r="R326" s="276" t="s">
        <v>37</v>
      </c>
      <c r="S326" s="4" t="s">
        <v>76</v>
      </c>
      <c r="T326" s="20" t="str">
        <f t="shared" si="50"/>
        <v>PDF</v>
      </c>
      <c r="U326" s="11" t="s">
        <v>39</v>
      </c>
      <c r="V326" s="3" t="s">
        <v>36</v>
      </c>
      <c r="W326" s="3" t="s">
        <v>37</v>
      </c>
      <c r="Y326" s="12"/>
      <c r="Z326" s="35" t="str">
        <f t="shared" si="51"/>
        <v>Exclude</v>
      </c>
      <c r="AA326" s="33" t="str">
        <f t="shared" si="52"/>
        <v>3. Wrong intervention</v>
      </c>
    </row>
    <row r="327" spans="1:27" x14ac:dyDescent="0.25">
      <c r="A327" s="27" t="s">
        <v>1133</v>
      </c>
      <c r="B327" s="28" t="s">
        <v>1134</v>
      </c>
      <c r="C327" s="28">
        <v>2011</v>
      </c>
      <c r="D327" s="28" t="s">
        <v>1135</v>
      </c>
      <c r="E327" s="28">
        <v>17</v>
      </c>
      <c r="F327" s="28">
        <v>3</v>
      </c>
      <c r="G327" s="28" t="s">
        <v>1136</v>
      </c>
      <c r="H327" s="28">
        <v>3768</v>
      </c>
      <c r="I327" s="28" t="s">
        <v>1137</v>
      </c>
      <c r="J327" s="11" t="s">
        <v>34</v>
      </c>
      <c r="K327" s="20" t="str">
        <f t="shared" si="46"/>
        <v>Link</v>
      </c>
      <c r="L327" s="21" t="str">
        <f t="shared" si="47"/>
        <v/>
      </c>
      <c r="M327" s="31" t="str">
        <f t="shared" si="48"/>
        <v>{Girgis, 2011 #3768}</v>
      </c>
      <c r="N327" s="4" t="s">
        <v>1</v>
      </c>
      <c r="O327" s="20" t="str">
        <f t="shared" si="49"/>
        <v>PDF</v>
      </c>
      <c r="P327" s="11" t="s">
        <v>2</v>
      </c>
      <c r="Q327" s="3" t="s">
        <v>36</v>
      </c>
      <c r="R327" s="276" t="s">
        <v>37</v>
      </c>
      <c r="S327" s="4" t="s">
        <v>76</v>
      </c>
      <c r="T327" s="20" t="str">
        <f t="shared" si="50"/>
        <v>PDF</v>
      </c>
      <c r="U327" s="11" t="s">
        <v>39</v>
      </c>
      <c r="V327" s="3" t="s">
        <v>36</v>
      </c>
      <c r="W327" s="3" t="s">
        <v>37</v>
      </c>
      <c r="Y327" s="12" t="str">
        <f t="shared" ref="Y327:Y332" si="53">IF(R327="Include","No",IF(V327="Include","No",""))</f>
        <v/>
      </c>
      <c r="Z327" s="35" t="str">
        <f t="shared" si="51"/>
        <v>Exclude</v>
      </c>
      <c r="AA327" s="33" t="str">
        <f t="shared" si="52"/>
        <v>3. Wrong intervention</v>
      </c>
    </row>
    <row r="328" spans="1:27" x14ac:dyDescent="0.25">
      <c r="A328" s="27" t="s">
        <v>1138</v>
      </c>
      <c r="B328" s="28" t="s">
        <v>1139</v>
      </c>
      <c r="C328" s="28">
        <v>2014</v>
      </c>
      <c r="D328" s="28" t="s">
        <v>998</v>
      </c>
      <c r="E328" s="28">
        <v>19</v>
      </c>
      <c r="F328" s="28">
        <v>6</v>
      </c>
      <c r="G328" s="28" t="s">
        <v>1140</v>
      </c>
      <c r="H328" s="28">
        <v>4113</v>
      </c>
      <c r="I328" s="28" t="s">
        <v>1141</v>
      </c>
      <c r="J328" s="11" t="s">
        <v>34</v>
      </c>
      <c r="K328" s="20" t="str">
        <f t="shared" si="46"/>
        <v>Link</v>
      </c>
      <c r="L328" s="21" t="str">
        <f t="shared" si="47"/>
        <v/>
      </c>
      <c r="M328" s="31" t="str">
        <f t="shared" si="48"/>
        <v>{Glover, 2014 #4113}</v>
      </c>
      <c r="N328" s="4" t="s">
        <v>1</v>
      </c>
      <c r="O328" s="20" t="str">
        <f t="shared" si="49"/>
        <v>PDF</v>
      </c>
      <c r="P328" s="11" t="s">
        <v>2</v>
      </c>
      <c r="Q328" s="3" t="s">
        <v>36</v>
      </c>
      <c r="R328" s="276" t="s">
        <v>37</v>
      </c>
      <c r="S328" s="4" t="s">
        <v>76</v>
      </c>
      <c r="T328" s="20" t="str">
        <f t="shared" si="50"/>
        <v>PDF</v>
      </c>
      <c r="U328" s="11" t="s">
        <v>39</v>
      </c>
      <c r="V328" s="3" t="s">
        <v>36</v>
      </c>
      <c r="W328" s="3" t="s">
        <v>37</v>
      </c>
      <c r="Y328" s="12" t="str">
        <f t="shared" si="53"/>
        <v/>
      </c>
      <c r="Z328" s="35" t="str">
        <f t="shared" si="51"/>
        <v>Exclude</v>
      </c>
      <c r="AA328" s="33" t="str">
        <f t="shared" si="52"/>
        <v>3. Wrong intervention</v>
      </c>
    </row>
    <row r="329" spans="1:27" x14ac:dyDescent="0.25">
      <c r="A329" s="27" t="s">
        <v>1138</v>
      </c>
      <c r="B329" s="28" t="s">
        <v>1139</v>
      </c>
      <c r="C329" s="28">
        <v>2014</v>
      </c>
      <c r="D329" s="28" t="s">
        <v>998</v>
      </c>
      <c r="E329" s="28">
        <v>19</v>
      </c>
      <c r="F329" s="28">
        <v>6</v>
      </c>
      <c r="G329" s="28" t="s">
        <v>1140</v>
      </c>
      <c r="H329" s="28">
        <v>4114</v>
      </c>
      <c r="I329" s="28" t="s">
        <v>1141</v>
      </c>
      <c r="J329" s="11" t="s">
        <v>34</v>
      </c>
      <c r="K329" s="20" t="str">
        <f t="shared" si="46"/>
        <v>Link</v>
      </c>
      <c r="L329" s="21" t="str">
        <f t="shared" si="47"/>
        <v/>
      </c>
      <c r="M329" s="31" t="str">
        <f t="shared" si="48"/>
        <v>{Glover, 2014 #4114}</v>
      </c>
      <c r="N329" s="4" t="s">
        <v>1</v>
      </c>
      <c r="O329" s="20" t="str">
        <f t="shared" si="49"/>
        <v>PDF</v>
      </c>
      <c r="P329" s="11" t="s">
        <v>2</v>
      </c>
      <c r="Q329" s="3" t="s">
        <v>36</v>
      </c>
      <c r="R329" s="276" t="s">
        <v>41</v>
      </c>
      <c r="S329" s="4" t="s">
        <v>1142</v>
      </c>
      <c r="T329" s="20" t="str">
        <f t="shared" si="50"/>
        <v>PDF</v>
      </c>
      <c r="U329" s="11" t="s">
        <v>39</v>
      </c>
      <c r="V329" s="3" t="s">
        <v>36</v>
      </c>
      <c r="W329" s="3" t="s">
        <v>41</v>
      </c>
      <c r="Y329" s="12" t="str">
        <f t="shared" si="53"/>
        <v/>
      </c>
      <c r="Z329" s="35" t="str">
        <f t="shared" si="51"/>
        <v>Exclude</v>
      </c>
      <c r="AA329" s="33" t="str">
        <f t="shared" si="52"/>
        <v>0. Duplicate</v>
      </c>
    </row>
    <row r="330" spans="1:27" x14ac:dyDescent="0.25">
      <c r="A330" s="27" t="s">
        <v>1143</v>
      </c>
      <c r="B330" s="28" t="s">
        <v>1144</v>
      </c>
      <c r="C330" s="28">
        <v>2012</v>
      </c>
      <c r="D330" s="28" t="s">
        <v>1145</v>
      </c>
      <c r="E330" s="28">
        <v>80</v>
      </c>
      <c r="F330" s="28">
        <v>1</v>
      </c>
      <c r="G330" s="82">
        <v>42370</v>
      </c>
      <c r="H330" s="28">
        <v>3901</v>
      </c>
      <c r="I330" s="28" t="s">
        <v>1146</v>
      </c>
      <c r="J330" s="11" t="s">
        <v>34</v>
      </c>
      <c r="K330" s="20" t="str">
        <f t="shared" si="46"/>
        <v>Link</v>
      </c>
      <c r="L330" s="21" t="str">
        <f t="shared" si="47"/>
        <v/>
      </c>
      <c r="M330" s="31" t="str">
        <f t="shared" si="48"/>
        <v>{Gonzales, 2012 #3901}</v>
      </c>
      <c r="N330" s="4" t="s">
        <v>1</v>
      </c>
      <c r="O330" s="20" t="str">
        <f t="shared" si="49"/>
        <v>PDF</v>
      </c>
      <c r="P330" s="11" t="s">
        <v>2</v>
      </c>
      <c r="Q330" s="3" t="s">
        <v>36</v>
      </c>
      <c r="R330" s="276" t="s">
        <v>37</v>
      </c>
      <c r="S330" s="4" t="s">
        <v>76</v>
      </c>
      <c r="T330" s="20" t="str">
        <f t="shared" si="50"/>
        <v>PDF</v>
      </c>
      <c r="U330" s="11" t="s">
        <v>39</v>
      </c>
      <c r="V330" s="3" t="s">
        <v>36</v>
      </c>
      <c r="W330" s="3" t="s">
        <v>37</v>
      </c>
      <c r="Y330" s="12" t="str">
        <f t="shared" si="53"/>
        <v/>
      </c>
      <c r="Z330" s="35" t="str">
        <f t="shared" si="51"/>
        <v>Exclude</v>
      </c>
      <c r="AA330" s="33" t="str">
        <f t="shared" si="52"/>
        <v>3. Wrong intervention</v>
      </c>
    </row>
    <row r="331" spans="1:27" x14ac:dyDescent="0.25">
      <c r="A331" s="27" t="s">
        <v>1147</v>
      </c>
      <c r="B331" s="28" t="s">
        <v>1148</v>
      </c>
      <c r="C331" s="28">
        <v>2018</v>
      </c>
      <c r="D331" s="28" t="s">
        <v>1149</v>
      </c>
      <c r="E331" s="28">
        <v>75</v>
      </c>
      <c r="F331" s="28">
        <v>5</v>
      </c>
      <c r="G331" s="28" t="s">
        <v>1150</v>
      </c>
      <c r="H331" s="28">
        <v>4064</v>
      </c>
      <c r="I331" s="28" t="s">
        <v>1151</v>
      </c>
      <c r="J331" s="11" t="s">
        <v>34</v>
      </c>
      <c r="K331" s="20" t="str">
        <f t="shared" si="46"/>
        <v>Link</v>
      </c>
      <c r="L331" s="21" t="str">
        <f t="shared" si="47"/>
        <v/>
      </c>
      <c r="M331" s="31" t="str">
        <f t="shared" si="48"/>
        <v>{Gonzales, 2018 #4064}</v>
      </c>
      <c r="N331" s="4" t="s">
        <v>1</v>
      </c>
      <c r="O331" s="20" t="str">
        <f t="shared" si="49"/>
        <v>PDF</v>
      </c>
      <c r="P331" s="11" t="s">
        <v>2</v>
      </c>
      <c r="Q331" s="3" t="s">
        <v>36</v>
      </c>
      <c r="R331" s="276" t="s">
        <v>37</v>
      </c>
      <c r="S331" s="4" t="s">
        <v>76</v>
      </c>
      <c r="T331" s="20" t="str">
        <f t="shared" si="50"/>
        <v>PDF</v>
      </c>
      <c r="U331" s="11" t="s">
        <v>39</v>
      </c>
      <c r="V331" s="3" t="s">
        <v>36</v>
      </c>
      <c r="W331" s="3" t="s">
        <v>37</v>
      </c>
      <c r="Y331" s="12" t="str">
        <f t="shared" si="53"/>
        <v/>
      </c>
      <c r="Z331" s="35" t="str">
        <f t="shared" si="51"/>
        <v>Exclude</v>
      </c>
      <c r="AA331" s="33" t="str">
        <f t="shared" si="52"/>
        <v>3. Wrong intervention</v>
      </c>
    </row>
    <row r="332" spans="1:27" x14ac:dyDescent="0.25">
      <c r="A332" s="27" t="s">
        <v>1152</v>
      </c>
      <c r="B332" s="28" t="s">
        <v>1153</v>
      </c>
      <c r="C332" s="28">
        <v>2020</v>
      </c>
      <c r="D332" s="28" t="s">
        <v>218</v>
      </c>
      <c r="E332" s="28">
        <v>11</v>
      </c>
      <c r="F332" s="28">
        <v>2</v>
      </c>
      <c r="G332" s="28" t="s">
        <v>1154</v>
      </c>
      <c r="H332" s="28">
        <v>3645</v>
      </c>
      <c r="I332" s="28" t="s">
        <v>1155</v>
      </c>
      <c r="J332" s="11" t="s">
        <v>34</v>
      </c>
      <c r="K332" s="20" t="str">
        <f t="shared" si="46"/>
        <v>Link</v>
      </c>
      <c r="L332" s="21" t="str">
        <f t="shared" si="47"/>
        <v/>
      </c>
      <c r="M332" s="31" t="str">
        <f t="shared" si="48"/>
        <v>{Gordon, 2020 #3645}</v>
      </c>
      <c r="N332" s="4" t="s">
        <v>1</v>
      </c>
      <c r="O332" s="20" t="str">
        <f t="shared" si="49"/>
        <v>PDF</v>
      </c>
      <c r="P332" s="11" t="s">
        <v>2</v>
      </c>
      <c r="Q332" s="3" t="s">
        <v>36</v>
      </c>
      <c r="R332" s="276" t="s">
        <v>37</v>
      </c>
      <c r="S332" s="4" t="s">
        <v>76</v>
      </c>
      <c r="T332" s="20" t="str">
        <f t="shared" si="50"/>
        <v>PDF</v>
      </c>
      <c r="U332" s="11" t="s">
        <v>39</v>
      </c>
      <c r="V332" s="3" t="s">
        <v>36</v>
      </c>
      <c r="W332" s="3" t="s">
        <v>37</v>
      </c>
      <c r="Y332" s="12" t="str">
        <f t="shared" si="53"/>
        <v/>
      </c>
      <c r="Z332" s="35" t="str">
        <f t="shared" si="51"/>
        <v>Exclude</v>
      </c>
      <c r="AA332" s="33" t="str">
        <f t="shared" si="52"/>
        <v>3. Wrong intervention</v>
      </c>
    </row>
    <row r="333" spans="1:27" x14ac:dyDescent="0.25">
      <c r="A333" s="27" t="s">
        <v>1156</v>
      </c>
      <c r="B333" s="28" t="s">
        <v>1157</v>
      </c>
      <c r="C333" s="28">
        <v>2017</v>
      </c>
      <c r="D333" s="28" t="s">
        <v>78</v>
      </c>
      <c r="E333" s="28">
        <v>19</v>
      </c>
      <c r="F333" s="28">
        <v>3</v>
      </c>
      <c r="G333" s="28" t="s">
        <v>1158</v>
      </c>
      <c r="H333" s="28">
        <v>5945</v>
      </c>
      <c r="I333" s="28" t="s">
        <v>1159</v>
      </c>
      <c r="J333" s="11" t="s">
        <v>34</v>
      </c>
      <c r="K333" s="20" t="str">
        <f t="shared" si="46"/>
        <v>Link</v>
      </c>
      <c r="L333" s="21" t="str">
        <f t="shared" si="47"/>
        <v/>
      </c>
      <c r="M333" s="31" t="str">
        <f t="shared" si="48"/>
        <v>{Graham, 2017 #5945}</v>
      </c>
      <c r="N333" s="4" t="s">
        <v>35</v>
      </c>
      <c r="O333" s="20" t="str">
        <f t="shared" si="49"/>
        <v>PDF</v>
      </c>
      <c r="P333" s="11" t="s">
        <v>2</v>
      </c>
      <c r="Q333" s="3" t="s">
        <v>36</v>
      </c>
      <c r="R333" s="276" t="s">
        <v>37</v>
      </c>
      <c r="S333" s="4" t="s">
        <v>76</v>
      </c>
      <c r="T333" s="20" t="str">
        <f t="shared" si="50"/>
        <v>PDF</v>
      </c>
      <c r="U333" s="11" t="s">
        <v>39</v>
      </c>
      <c r="V333" s="3" t="s">
        <v>36</v>
      </c>
      <c r="W333" s="3" t="s">
        <v>37</v>
      </c>
      <c r="Y333" s="12"/>
      <c r="Z333" s="35" t="str">
        <f t="shared" si="51"/>
        <v>Exclude</v>
      </c>
      <c r="AA333" s="33" t="str">
        <f t="shared" si="52"/>
        <v>3. Wrong intervention</v>
      </c>
    </row>
    <row r="334" spans="1:27" x14ac:dyDescent="0.25">
      <c r="A334" s="27" t="s">
        <v>1160</v>
      </c>
      <c r="B334" s="28" t="s">
        <v>1161</v>
      </c>
      <c r="C334" s="28">
        <v>2020</v>
      </c>
      <c r="D334" s="28" t="s">
        <v>1162</v>
      </c>
      <c r="E334" s="28">
        <v>9</v>
      </c>
      <c r="F334" s="28">
        <v>5</v>
      </c>
      <c r="G334" s="28" t="s">
        <v>1163</v>
      </c>
      <c r="H334" s="28">
        <v>3704</v>
      </c>
      <c r="I334" s="28" t="s">
        <v>1164</v>
      </c>
      <c r="J334" s="11" t="s">
        <v>34</v>
      </c>
      <c r="K334" s="20" t="str">
        <f t="shared" si="46"/>
        <v>Link</v>
      </c>
      <c r="L334" s="21" t="str">
        <f t="shared" si="47"/>
        <v/>
      </c>
      <c r="M334" s="31" t="str">
        <f t="shared" si="48"/>
        <v>{Graham, 2020 #3704}</v>
      </c>
      <c r="N334" s="4" t="s">
        <v>1</v>
      </c>
      <c r="O334" s="20" t="str">
        <f t="shared" si="49"/>
        <v>PDF</v>
      </c>
      <c r="P334" s="11" t="s">
        <v>2</v>
      </c>
      <c r="Q334" s="3" t="s">
        <v>36</v>
      </c>
      <c r="R334" s="276" t="s">
        <v>37</v>
      </c>
      <c r="S334" s="4" t="s">
        <v>76</v>
      </c>
      <c r="T334" s="20" t="str">
        <f t="shared" si="50"/>
        <v>PDF</v>
      </c>
      <c r="U334" s="11" t="s">
        <v>39</v>
      </c>
      <c r="V334" s="3" t="s">
        <v>36</v>
      </c>
      <c r="W334" s="3" t="s">
        <v>37</v>
      </c>
      <c r="Y334" s="12" t="str">
        <f t="shared" ref="Y334:Y339" si="54">IF(R334="Include","No",IF(V334="Include","No",""))</f>
        <v/>
      </c>
      <c r="Z334" s="35" t="str">
        <f t="shared" si="51"/>
        <v>Exclude</v>
      </c>
      <c r="AA334" s="33" t="str">
        <f t="shared" si="52"/>
        <v>3. Wrong intervention</v>
      </c>
    </row>
    <row r="335" spans="1:27" x14ac:dyDescent="0.25">
      <c r="A335" s="27" t="s">
        <v>1165</v>
      </c>
      <c r="B335" s="28" t="s">
        <v>1166</v>
      </c>
      <c r="C335" s="28">
        <v>2020</v>
      </c>
      <c r="D335" s="28" t="s">
        <v>102</v>
      </c>
      <c r="E335" s="28">
        <v>22</v>
      </c>
      <c r="F335" s="28">
        <v>4</v>
      </c>
      <c r="G335" s="28" t="s">
        <v>1167</v>
      </c>
      <c r="H335" s="28">
        <v>3999</v>
      </c>
      <c r="I335" s="28" t="s">
        <v>1168</v>
      </c>
      <c r="J335" s="11" t="s">
        <v>34</v>
      </c>
      <c r="K335" s="20" t="str">
        <f t="shared" si="46"/>
        <v>Link</v>
      </c>
      <c r="L335" s="21" t="str">
        <f t="shared" si="47"/>
        <v/>
      </c>
      <c r="M335" s="31" t="str">
        <f t="shared" si="48"/>
        <v>{Graham, 2020 #3999}</v>
      </c>
      <c r="N335" s="4" t="s">
        <v>1</v>
      </c>
      <c r="O335" s="20" t="str">
        <f t="shared" si="49"/>
        <v>PDF</v>
      </c>
      <c r="P335" s="11" t="s">
        <v>2</v>
      </c>
      <c r="Q335" s="3" t="s">
        <v>36</v>
      </c>
      <c r="R335" s="276" t="s">
        <v>37</v>
      </c>
      <c r="S335" s="4" t="s">
        <v>76</v>
      </c>
      <c r="T335" s="20" t="str">
        <f t="shared" si="50"/>
        <v>PDF</v>
      </c>
      <c r="U335" s="11" t="s">
        <v>39</v>
      </c>
      <c r="V335" s="3" t="s">
        <v>36</v>
      </c>
      <c r="W335" s="3" t="s">
        <v>37</v>
      </c>
      <c r="Y335" s="12" t="str">
        <f t="shared" si="54"/>
        <v/>
      </c>
      <c r="Z335" s="35" t="str">
        <f t="shared" si="51"/>
        <v>Exclude</v>
      </c>
      <c r="AA335" s="33" t="str">
        <f t="shared" si="52"/>
        <v>3. Wrong intervention</v>
      </c>
    </row>
    <row r="336" spans="1:27" x14ac:dyDescent="0.25">
      <c r="A336" s="27" t="s">
        <v>1169</v>
      </c>
      <c r="B336" s="28" t="s">
        <v>1170</v>
      </c>
      <c r="C336" s="28">
        <v>2021</v>
      </c>
      <c r="D336" s="28" t="s">
        <v>44</v>
      </c>
      <c r="E336" s="28">
        <v>117</v>
      </c>
      <c r="F336" s="28">
        <v>4</v>
      </c>
      <c r="G336" s="82" t="s">
        <v>1171</v>
      </c>
      <c r="H336" s="28">
        <v>3617</v>
      </c>
      <c r="I336" s="28" t="s">
        <v>1172</v>
      </c>
      <c r="J336" s="11" t="s">
        <v>34</v>
      </c>
      <c r="K336" s="20" t="str">
        <f t="shared" si="46"/>
        <v>Link</v>
      </c>
      <c r="L336" s="21" t="str">
        <f t="shared" si="47"/>
        <v/>
      </c>
      <c r="M336" s="31" t="str">
        <f t="shared" si="48"/>
        <v>{Graham, 2021 #3617}</v>
      </c>
      <c r="N336" s="4" t="s">
        <v>1</v>
      </c>
      <c r="O336" s="20" t="str">
        <f t="shared" si="49"/>
        <v>PDF</v>
      </c>
      <c r="P336" s="11" t="s">
        <v>2</v>
      </c>
      <c r="Q336" s="3" t="s">
        <v>36</v>
      </c>
      <c r="R336" s="276" t="s">
        <v>37</v>
      </c>
      <c r="S336" s="4" t="s">
        <v>76</v>
      </c>
      <c r="T336" s="20" t="str">
        <f t="shared" si="50"/>
        <v>PDF</v>
      </c>
      <c r="U336" s="11" t="s">
        <v>39</v>
      </c>
      <c r="V336" s="3" t="s">
        <v>36</v>
      </c>
      <c r="W336" s="3" t="s">
        <v>37</v>
      </c>
      <c r="Y336" s="12" t="str">
        <f t="shared" si="54"/>
        <v/>
      </c>
      <c r="Z336" s="35" t="str">
        <f t="shared" si="51"/>
        <v>Exclude</v>
      </c>
      <c r="AA336" s="33" t="str">
        <f t="shared" si="52"/>
        <v>3. Wrong intervention</v>
      </c>
    </row>
    <row r="337" spans="1:27" x14ac:dyDescent="0.25">
      <c r="A337" s="27" t="s">
        <v>1169</v>
      </c>
      <c r="B337" s="28" t="s">
        <v>1170</v>
      </c>
      <c r="C337" s="28">
        <v>2021</v>
      </c>
      <c r="D337" s="28" t="s">
        <v>44</v>
      </c>
      <c r="E337" s="28">
        <v>117</v>
      </c>
      <c r="F337" s="28">
        <v>4</v>
      </c>
      <c r="G337" s="28" t="s">
        <v>1171</v>
      </c>
      <c r="H337" s="28">
        <v>3618</v>
      </c>
      <c r="I337" s="28" t="s">
        <v>1172</v>
      </c>
      <c r="J337" s="11" t="s">
        <v>34</v>
      </c>
      <c r="K337" s="20" t="str">
        <f t="shared" si="46"/>
        <v>Link</v>
      </c>
      <c r="L337" s="21" t="str">
        <f t="shared" si="47"/>
        <v/>
      </c>
      <c r="M337" s="31" t="str">
        <f t="shared" si="48"/>
        <v>{Graham, 2021 #3618}</v>
      </c>
      <c r="N337" s="4" t="s">
        <v>1</v>
      </c>
      <c r="O337" s="20" t="str">
        <f t="shared" si="49"/>
        <v>PDF</v>
      </c>
      <c r="P337" s="11" t="s">
        <v>2</v>
      </c>
      <c r="Q337" s="3" t="s">
        <v>36</v>
      </c>
      <c r="R337" s="276" t="s">
        <v>41</v>
      </c>
      <c r="S337" s="4" t="s">
        <v>1173</v>
      </c>
      <c r="T337" s="20" t="str">
        <f t="shared" si="50"/>
        <v>PDF</v>
      </c>
      <c r="U337" s="11" t="s">
        <v>39</v>
      </c>
      <c r="V337" s="3" t="s">
        <v>36</v>
      </c>
      <c r="W337" s="3" t="s">
        <v>41</v>
      </c>
      <c r="Y337" s="12" t="str">
        <f t="shared" si="54"/>
        <v/>
      </c>
      <c r="Z337" s="35" t="str">
        <f t="shared" si="51"/>
        <v>Exclude</v>
      </c>
      <c r="AA337" s="33" t="str">
        <f t="shared" si="52"/>
        <v>0. Duplicate</v>
      </c>
    </row>
    <row r="338" spans="1:27" x14ac:dyDescent="0.25">
      <c r="A338" s="27" t="s">
        <v>1174</v>
      </c>
      <c r="B338" s="28" t="s">
        <v>1175</v>
      </c>
      <c r="C338" s="28">
        <v>2021</v>
      </c>
      <c r="D338" s="28" t="s">
        <v>514</v>
      </c>
      <c r="E338" s="28">
        <v>181</v>
      </c>
      <c r="F338" s="28">
        <v>7</v>
      </c>
      <c r="G338" s="28" t="s">
        <v>1176</v>
      </c>
      <c r="H338" s="28">
        <v>3772</v>
      </c>
      <c r="I338" s="28" t="s">
        <v>1177</v>
      </c>
      <c r="J338" s="11" t="s">
        <v>34</v>
      </c>
      <c r="K338" s="20" t="str">
        <f t="shared" si="46"/>
        <v>Link</v>
      </c>
      <c r="L338" s="21" t="str">
        <f t="shared" si="47"/>
        <v/>
      </c>
      <c r="M338" s="31" t="str">
        <f t="shared" si="48"/>
        <v>{Graham, 2021 #3772}</v>
      </c>
      <c r="N338" s="4" t="s">
        <v>1</v>
      </c>
      <c r="O338" s="20" t="str">
        <f t="shared" si="49"/>
        <v>PDF</v>
      </c>
      <c r="P338" s="11" t="s">
        <v>2</v>
      </c>
      <c r="Q338" s="3" t="s">
        <v>36</v>
      </c>
      <c r="R338" s="276" t="s">
        <v>37</v>
      </c>
      <c r="S338" s="4" t="s">
        <v>76</v>
      </c>
      <c r="T338" s="20" t="str">
        <f t="shared" si="50"/>
        <v>PDF</v>
      </c>
      <c r="U338" s="11" t="s">
        <v>39</v>
      </c>
      <c r="V338" s="3" t="s">
        <v>36</v>
      </c>
      <c r="W338" s="3" t="s">
        <v>37</v>
      </c>
      <c r="Y338" s="12" t="str">
        <f t="shared" si="54"/>
        <v/>
      </c>
      <c r="Z338" s="35" t="str">
        <f t="shared" si="51"/>
        <v>Exclude</v>
      </c>
      <c r="AA338" s="33" t="str">
        <f t="shared" si="52"/>
        <v>3. Wrong intervention</v>
      </c>
    </row>
    <row r="339" spans="1:27" x14ac:dyDescent="0.25">
      <c r="A339" s="27" t="s">
        <v>1174</v>
      </c>
      <c r="B339" s="28" t="s">
        <v>1175</v>
      </c>
      <c r="C339" s="28">
        <v>2021</v>
      </c>
      <c r="D339" s="28" t="s">
        <v>514</v>
      </c>
      <c r="E339" s="28">
        <v>181</v>
      </c>
      <c r="F339" s="28">
        <v>7</v>
      </c>
      <c r="G339" s="28" t="s">
        <v>1176</v>
      </c>
      <c r="H339" s="28">
        <v>3773</v>
      </c>
      <c r="I339" s="28" t="s">
        <v>1177</v>
      </c>
      <c r="J339" s="11" t="s">
        <v>34</v>
      </c>
      <c r="K339" s="20" t="str">
        <f t="shared" si="46"/>
        <v>Link</v>
      </c>
      <c r="L339" s="21" t="str">
        <f t="shared" si="47"/>
        <v/>
      </c>
      <c r="M339" s="31" t="str">
        <f t="shared" si="48"/>
        <v>{Graham, 2021 #3773}</v>
      </c>
      <c r="N339" s="4" t="s">
        <v>1</v>
      </c>
      <c r="O339" s="20" t="str">
        <f t="shared" si="49"/>
        <v>PDF</v>
      </c>
      <c r="P339" s="11" t="s">
        <v>2</v>
      </c>
      <c r="Q339" s="3" t="s">
        <v>36</v>
      </c>
      <c r="R339" s="276" t="s">
        <v>41</v>
      </c>
      <c r="S339" s="4" t="s">
        <v>1178</v>
      </c>
      <c r="T339" s="20" t="str">
        <f t="shared" si="50"/>
        <v>PDF</v>
      </c>
      <c r="U339" s="11" t="s">
        <v>39</v>
      </c>
      <c r="V339" s="3" t="s">
        <v>36</v>
      </c>
      <c r="W339" s="3" t="s">
        <v>41</v>
      </c>
      <c r="Y339" s="12" t="str">
        <f t="shared" si="54"/>
        <v/>
      </c>
      <c r="Z339" s="35" t="str">
        <f t="shared" si="51"/>
        <v>Exclude</v>
      </c>
      <c r="AA339" s="33" t="str">
        <f t="shared" si="52"/>
        <v>0. Duplicate</v>
      </c>
    </row>
    <row r="340" spans="1:27" x14ac:dyDescent="0.25">
      <c r="A340" s="27" t="s">
        <v>1179</v>
      </c>
      <c r="B340" s="28" t="s">
        <v>1180</v>
      </c>
      <c r="C340" s="28">
        <v>2023</v>
      </c>
      <c r="D340" s="28" t="s">
        <v>3</v>
      </c>
      <c r="G340" s="28" t="s">
        <v>108</v>
      </c>
      <c r="H340" s="28">
        <v>7393</v>
      </c>
      <c r="I340" s="28" t="s">
        <v>1181</v>
      </c>
      <c r="J340" s="11" t="s">
        <v>34</v>
      </c>
      <c r="K340" s="20" t="str">
        <f t="shared" si="46"/>
        <v>Link</v>
      </c>
      <c r="L340" s="21" t="str">
        <f t="shared" si="47"/>
        <v/>
      </c>
      <c r="M340" s="31" t="str">
        <f t="shared" si="48"/>
        <v>{Grahlher, 2023 #7393}</v>
      </c>
      <c r="N340" s="4" t="s">
        <v>561</v>
      </c>
      <c r="O340" s="20" t="str">
        <f t="shared" si="49"/>
        <v>PDF</v>
      </c>
      <c r="P340" s="11" t="s">
        <v>2</v>
      </c>
      <c r="Q340" s="3" t="s">
        <v>36</v>
      </c>
      <c r="R340" s="276" t="s">
        <v>40</v>
      </c>
      <c r="S340" s="4" t="s">
        <v>110</v>
      </c>
      <c r="T340" s="20" t="str">
        <f t="shared" si="50"/>
        <v>PDF</v>
      </c>
      <c r="U340" s="11" t="s">
        <v>39</v>
      </c>
      <c r="V340" s="3" t="s">
        <v>36</v>
      </c>
      <c r="W340" s="3" t="s">
        <v>40</v>
      </c>
      <c r="Y340" s="12"/>
      <c r="Z340" s="35" t="str">
        <f t="shared" si="51"/>
        <v>Exclude</v>
      </c>
      <c r="AA340" s="33" t="str">
        <f t="shared" si="52"/>
        <v>5. Wrong study design</v>
      </c>
    </row>
    <row r="341" spans="1:27" x14ac:dyDescent="0.25">
      <c r="A341" s="27" t="s">
        <v>1179</v>
      </c>
      <c r="B341" s="28" t="s">
        <v>1180</v>
      </c>
      <c r="C341" s="28">
        <v>2023</v>
      </c>
      <c r="D341" s="28" t="s">
        <v>3</v>
      </c>
      <c r="G341" s="28" t="s">
        <v>108</v>
      </c>
      <c r="H341" s="28">
        <v>7413</v>
      </c>
      <c r="I341" s="28" t="s">
        <v>1181</v>
      </c>
      <c r="J341" s="11" t="s">
        <v>34</v>
      </c>
      <c r="K341" s="20" t="str">
        <f t="shared" si="46"/>
        <v>Link</v>
      </c>
      <c r="L341" s="21" t="str">
        <f t="shared" si="47"/>
        <v/>
      </c>
      <c r="M341" s="31" t="str">
        <f t="shared" si="48"/>
        <v>{Grahlher, 2023 #7413}</v>
      </c>
      <c r="N341" s="4" t="s">
        <v>238</v>
      </c>
      <c r="O341" s="20" t="str">
        <f t="shared" si="49"/>
        <v>PDF</v>
      </c>
      <c r="P341" s="11" t="s">
        <v>2</v>
      </c>
      <c r="Q341" s="3" t="s">
        <v>36</v>
      </c>
      <c r="R341" s="276" t="s">
        <v>41</v>
      </c>
      <c r="T341" s="20" t="str">
        <f t="shared" si="50"/>
        <v>PDF</v>
      </c>
      <c r="U341" s="11" t="s">
        <v>39</v>
      </c>
      <c r="V341" s="3" t="s">
        <v>36</v>
      </c>
      <c r="W341" s="3" t="s">
        <v>41</v>
      </c>
      <c r="Y341" s="12"/>
      <c r="Z341" s="35" t="str">
        <f t="shared" si="51"/>
        <v>Exclude</v>
      </c>
      <c r="AA341" s="33" t="str">
        <f t="shared" si="52"/>
        <v>0. Duplicate</v>
      </c>
    </row>
    <row r="342" spans="1:27" x14ac:dyDescent="0.25">
      <c r="A342" s="27" t="s">
        <v>1182</v>
      </c>
      <c r="B342" s="28" t="s">
        <v>1183</v>
      </c>
      <c r="C342" s="28">
        <v>2024</v>
      </c>
      <c r="D342" s="28" t="s">
        <v>538</v>
      </c>
      <c r="E342" s="28">
        <v>12</v>
      </c>
      <c r="G342" s="28" t="s">
        <v>1184</v>
      </c>
      <c r="H342" s="28">
        <v>7392</v>
      </c>
      <c r="I342" s="28" t="s">
        <v>1185</v>
      </c>
      <c r="J342" s="11" t="s">
        <v>34</v>
      </c>
      <c r="K342" s="20" t="str">
        <f t="shared" si="46"/>
        <v>Link</v>
      </c>
      <c r="L342" s="21" t="str">
        <f t="shared" si="47"/>
        <v/>
      </c>
      <c r="M342" s="31" t="str">
        <f t="shared" si="48"/>
        <v>{Grahlher, 2024 #7392}</v>
      </c>
      <c r="N342" s="4" t="s">
        <v>561</v>
      </c>
      <c r="O342" s="20" t="str">
        <f t="shared" si="49"/>
        <v>PDF</v>
      </c>
      <c r="P342" s="11" t="s">
        <v>2</v>
      </c>
      <c r="Q342" s="3" t="s">
        <v>36</v>
      </c>
      <c r="R342" s="276" t="s">
        <v>40</v>
      </c>
      <c r="S342" s="4" t="s">
        <v>110</v>
      </c>
      <c r="T342" s="20" t="str">
        <f t="shared" si="50"/>
        <v>PDF</v>
      </c>
      <c r="U342" s="11" t="s">
        <v>39</v>
      </c>
      <c r="V342" s="3" t="s">
        <v>36</v>
      </c>
      <c r="W342" s="3" t="s">
        <v>41</v>
      </c>
      <c r="Y342" s="12"/>
      <c r="Z342" s="35" t="str">
        <f t="shared" si="51"/>
        <v>Exclude</v>
      </c>
      <c r="AA342" s="33" t="str">
        <f t="shared" si="52"/>
        <v>5. Wrong study design</v>
      </c>
    </row>
    <row r="343" spans="1:27" x14ac:dyDescent="0.25">
      <c r="A343" s="27" t="s">
        <v>1182</v>
      </c>
      <c r="B343" s="28" t="s">
        <v>1183</v>
      </c>
      <c r="C343" s="28">
        <v>2024</v>
      </c>
      <c r="D343" s="28" t="s">
        <v>538</v>
      </c>
      <c r="E343" s="28">
        <v>12</v>
      </c>
      <c r="G343" s="28" t="s">
        <v>1184</v>
      </c>
      <c r="H343" s="28">
        <v>7406</v>
      </c>
      <c r="I343" s="28" t="s">
        <v>1185</v>
      </c>
      <c r="J343" s="11" t="s">
        <v>34</v>
      </c>
      <c r="K343" s="20" t="str">
        <f t="shared" si="46"/>
        <v>Link</v>
      </c>
      <c r="L343" s="21" t="str">
        <f t="shared" si="47"/>
        <v/>
      </c>
      <c r="M343" s="31" t="str">
        <f t="shared" si="48"/>
        <v>{Grahlher, 2024 #7406}</v>
      </c>
      <c r="N343" s="4" t="s">
        <v>238</v>
      </c>
      <c r="O343" s="20" t="str">
        <f t="shared" si="49"/>
        <v>PDF</v>
      </c>
      <c r="P343" s="11" t="s">
        <v>2</v>
      </c>
      <c r="Q343" s="3" t="s">
        <v>36</v>
      </c>
      <c r="R343" s="276" t="s">
        <v>41</v>
      </c>
      <c r="T343" s="20" t="str">
        <f t="shared" si="50"/>
        <v>PDF</v>
      </c>
      <c r="U343" s="11" t="s">
        <v>39</v>
      </c>
      <c r="V343" s="3" t="s">
        <v>36</v>
      </c>
      <c r="W343" s="3" t="s">
        <v>37</v>
      </c>
      <c r="Y343" s="12"/>
      <c r="Z343" s="35" t="str">
        <f t="shared" si="51"/>
        <v>Exclude</v>
      </c>
      <c r="AA343" s="33" t="str">
        <f t="shared" si="52"/>
        <v>0. Duplicate</v>
      </c>
    </row>
    <row r="344" spans="1:27" x14ac:dyDescent="0.25">
      <c r="A344" s="27" t="s">
        <v>1186</v>
      </c>
      <c r="B344" s="28" t="s">
        <v>1187</v>
      </c>
      <c r="C344" s="28">
        <v>2019</v>
      </c>
      <c r="D344" s="28" t="s">
        <v>254</v>
      </c>
      <c r="E344" s="28">
        <v>7</v>
      </c>
      <c r="F344" s="28">
        <v>9</v>
      </c>
      <c r="G344" s="28" t="s">
        <v>1188</v>
      </c>
      <c r="H344" s="28">
        <v>3669</v>
      </c>
      <c r="I344" s="28" t="s">
        <v>1189</v>
      </c>
      <c r="J344" s="11" t="s">
        <v>34</v>
      </c>
      <c r="K344" s="20" t="str">
        <f t="shared" si="46"/>
        <v>Link</v>
      </c>
      <c r="L344" s="21" t="str">
        <f t="shared" si="47"/>
        <v/>
      </c>
      <c r="M344" s="31" t="str">
        <f t="shared" si="48"/>
        <v>{Gram, 2019 #3669}</v>
      </c>
      <c r="N344" s="4" t="s">
        <v>1</v>
      </c>
      <c r="O344" s="20" t="str">
        <f t="shared" si="49"/>
        <v>PDF</v>
      </c>
      <c r="P344" s="11" t="s">
        <v>2</v>
      </c>
      <c r="Q344" s="3" t="s">
        <v>36</v>
      </c>
      <c r="R344" s="276" t="s">
        <v>37</v>
      </c>
      <c r="S344" s="4" t="s">
        <v>76</v>
      </c>
      <c r="T344" s="20" t="str">
        <f t="shared" si="50"/>
        <v>PDF</v>
      </c>
      <c r="U344" s="11" t="s">
        <v>39</v>
      </c>
      <c r="V344" s="3" t="s">
        <v>36</v>
      </c>
      <c r="W344" s="3" t="s">
        <v>37</v>
      </c>
      <c r="Y344" s="12" t="str">
        <f>IF(R344="Include","No",IF(V344="Include","No",""))</f>
        <v/>
      </c>
      <c r="Z344" s="35" t="str">
        <f t="shared" si="51"/>
        <v>Exclude</v>
      </c>
      <c r="AA344" s="33" t="str">
        <f t="shared" si="52"/>
        <v>3. Wrong intervention</v>
      </c>
    </row>
    <row r="345" spans="1:27" x14ac:dyDescent="0.25">
      <c r="A345" s="27" t="s">
        <v>1186</v>
      </c>
      <c r="B345" s="28" t="s">
        <v>1187</v>
      </c>
      <c r="C345" s="28">
        <v>2019</v>
      </c>
      <c r="D345" s="28" t="s">
        <v>254</v>
      </c>
      <c r="E345" s="28">
        <v>7</v>
      </c>
      <c r="F345" s="28">
        <v>9</v>
      </c>
      <c r="G345" s="28" t="s">
        <v>1188</v>
      </c>
      <c r="H345" s="28">
        <v>3670</v>
      </c>
      <c r="I345" s="28" t="s">
        <v>1189</v>
      </c>
      <c r="J345" s="11" t="s">
        <v>34</v>
      </c>
      <c r="K345" s="20" t="str">
        <f t="shared" si="46"/>
        <v>Link</v>
      </c>
      <c r="L345" s="21" t="str">
        <f t="shared" si="47"/>
        <v/>
      </c>
      <c r="M345" s="31" t="str">
        <f t="shared" si="48"/>
        <v>{Gram, 2019 #3670}</v>
      </c>
      <c r="N345" s="4" t="s">
        <v>1</v>
      </c>
      <c r="O345" s="20" t="str">
        <f t="shared" si="49"/>
        <v>PDF</v>
      </c>
      <c r="P345" s="11" t="s">
        <v>2</v>
      </c>
      <c r="Q345" s="3" t="s">
        <v>36</v>
      </c>
      <c r="R345" s="276" t="s">
        <v>41</v>
      </c>
      <c r="S345" s="4" t="s">
        <v>1190</v>
      </c>
      <c r="T345" s="20" t="str">
        <f t="shared" si="50"/>
        <v>PDF</v>
      </c>
      <c r="U345" s="11" t="s">
        <v>39</v>
      </c>
      <c r="V345" s="3" t="s">
        <v>36</v>
      </c>
      <c r="W345" s="3" t="s">
        <v>41</v>
      </c>
      <c r="Y345" s="12" t="str">
        <f>IF(R345="Include","No",IF(V345="Include","No",""))</f>
        <v/>
      </c>
      <c r="Z345" s="35" t="str">
        <f t="shared" si="51"/>
        <v>Exclude</v>
      </c>
      <c r="AA345" s="33" t="str">
        <f t="shared" si="52"/>
        <v>0. Duplicate</v>
      </c>
    </row>
    <row r="346" spans="1:27" x14ac:dyDescent="0.25">
      <c r="A346" s="27" t="s">
        <v>1186</v>
      </c>
      <c r="B346" s="28" t="s">
        <v>1187</v>
      </c>
      <c r="C346" s="28">
        <v>2019</v>
      </c>
      <c r="D346" s="28" t="s">
        <v>254</v>
      </c>
      <c r="E346" s="28">
        <v>7</v>
      </c>
      <c r="F346" s="28">
        <v>9</v>
      </c>
      <c r="G346" s="28" t="s">
        <v>1188</v>
      </c>
      <c r="H346" s="28">
        <v>3671</v>
      </c>
      <c r="I346" s="28" t="s">
        <v>1189</v>
      </c>
      <c r="J346" s="11" t="s">
        <v>34</v>
      </c>
      <c r="K346" s="20" t="str">
        <f t="shared" si="46"/>
        <v>Link</v>
      </c>
      <c r="L346" s="21" t="str">
        <f t="shared" si="47"/>
        <v/>
      </c>
      <c r="M346" s="31" t="str">
        <f t="shared" si="48"/>
        <v>{Gram, 2019 #3671}</v>
      </c>
      <c r="N346" s="4" t="s">
        <v>1</v>
      </c>
      <c r="O346" s="20" t="str">
        <f t="shared" si="49"/>
        <v>PDF</v>
      </c>
      <c r="P346" s="11" t="s">
        <v>2</v>
      </c>
      <c r="Q346" s="3" t="s">
        <v>36</v>
      </c>
      <c r="R346" s="276" t="s">
        <v>41</v>
      </c>
      <c r="S346" s="4" t="s">
        <v>1190</v>
      </c>
      <c r="T346" s="20" t="str">
        <f t="shared" si="50"/>
        <v>PDF</v>
      </c>
      <c r="U346" s="11" t="s">
        <v>39</v>
      </c>
      <c r="V346" s="3" t="s">
        <v>36</v>
      </c>
      <c r="W346" s="3" t="s">
        <v>41</v>
      </c>
      <c r="Y346" s="12" t="str">
        <f>IF(R346="Include","No",IF(V346="Include","No",""))</f>
        <v/>
      </c>
      <c r="Z346" s="35" t="str">
        <f t="shared" si="51"/>
        <v>Exclude</v>
      </c>
      <c r="AA346" s="33" t="str">
        <f t="shared" si="52"/>
        <v>0. Duplicate</v>
      </c>
    </row>
    <row r="347" spans="1:27" x14ac:dyDescent="0.25">
      <c r="A347" s="27" t="s">
        <v>1186</v>
      </c>
      <c r="B347" s="28" t="s">
        <v>1187</v>
      </c>
      <c r="C347" s="28">
        <v>2019</v>
      </c>
      <c r="D347" s="28" t="s">
        <v>538</v>
      </c>
      <c r="E347" s="28">
        <v>7</v>
      </c>
      <c r="F347" s="28">
        <v>9</v>
      </c>
      <c r="G347" s="28" t="s">
        <v>1191</v>
      </c>
      <c r="H347" s="28">
        <v>4203</v>
      </c>
      <c r="I347" s="28" t="s">
        <v>1189</v>
      </c>
      <c r="J347" s="11" t="s">
        <v>34</v>
      </c>
      <c r="K347" s="20" t="str">
        <f t="shared" si="46"/>
        <v>Link</v>
      </c>
      <c r="L347" s="21" t="str">
        <f t="shared" si="47"/>
        <v/>
      </c>
      <c r="M347" s="31" t="str">
        <f t="shared" si="48"/>
        <v>{Gram, 2019 #4203}</v>
      </c>
      <c r="N347" s="4" t="s">
        <v>4</v>
      </c>
      <c r="O347" s="20" t="str">
        <f t="shared" si="49"/>
        <v>PDF</v>
      </c>
      <c r="P347" s="11" t="s">
        <v>2</v>
      </c>
      <c r="Q347" s="3" t="s">
        <v>36</v>
      </c>
      <c r="R347" s="276" t="s">
        <v>41</v>
      </c>
      <c r="S347" s="4" t="s">
        <v>1190</v>
      </c>
      <c r="T347" s="20" t="str">
        <f t="shared" si="50"/>
        <v>PDF</v>
      </c>
      <c r="U347" s="11" t="s">
        <v>39</v>
      </c>
      <c r="V347" s="3" t="s">
        <v>36</v>
      </c>
      <c r="W347" s="3" t="s">
        <v>41</v>
      </c>
      <c r="Y347" s="12"/>
      <c r="Z347" s="35" t="str">
        <f t="shared" si="51"/>
        <v>Exclude</v>
      </c>
      <c r="AA347" s="33" t="str">
        <f t="shared" si="52"/>
        <v>0. Duplicate</v>
      </c>
    </row>
    <row r="348" spans="1:27" x14ac:dyDescent="0.25">
      <c r="A348" s="27" t="s">
        <v>1192</v>
      </c>
      <c r="B348" s="28" t="s">
        <v>1193</v>
      </c>
      <c r="C348" s="28">
        <v>2024</v>
      </c>
      <c r="D348" s="28" t="s">
        <v>213</v>
      </c>
      <c r="E348" s="28">
        <v>14</v>
      </c>
      <c r="F348" s="28">
        <v>6</v>
      </c>
      <c r="G348" s="28" t="s">
        <v>1194</v>
      </c>
      <c r="H348" s="28">
        <v>4301</v>
      </c>
      <c r="I348" s="28" t="s">
        <v>1195</v>
      </c>
      <c r="J348" s="11" t="s">
        <v>34</v>
      </c>
      <c r="K348" s="20" t="str">
        <f t="shared" si="46"/>
        <v>Link</v>
      </c>
      <c r="L348" s="21" t="str">
        <f t="shared" si="47"/>
        <v/>
      </c>
      <c r="M348" s="31" t="str">
        <f t="shared" si="48"/>
        <v>{Grech, 2024 #4301}</v>
      </c>
      <c r="N348" s="4" t="s">
        <v>4</v>
      </c>
      <c r="O348" s="20" t="str">
        <f t="shared" si="49"/>
        <v>PDF</v>
      </c>
      <c r="P348" s="11" t="s">
        <v>2</v>
      </c>
      <c r="Q348" s="3" t="s">
        <v>36</v>
      </c>
      <c r="R348" s="276" t="s">
        <v>70</v>
      </c>
      <c r="S348" s="4" t="s">
        <v>1196</v>
      </c>
      <c r="T348" s="20" t="str">
        <f t="shared" si="50"/>
        <v>PDF</v>
      </c>
      <c r="U348" s="11" t="s">
        <v>39</v>
      </c>
      <c r="V348" s="3" t="s">
        <v>36</v>
      </c>
      <c r="W348" s="3" t="s">
        <v>70</v>
      </c>
      <c r="Y348" s="12"/>
      <c r="Z348" s="35" t="str">
        <f t="shared" si="51"/>
        <v>Exclude</v>
      </c>
      <c r="AA348" s="33" t="str">
        <f t="shared" si="52"/>
        <v>4. Wrong setting</v>
      </c>
    </row>
    <row r="349" spans="1:27" x14ac:dyDescent="0.25">
      <c r="A349" s="27" t="s">
        <v>1197</v>
      </c>
      <c r="B349" s="28" t="s">
        <v>1198</v>
      </c>
      <c r="C349" s="28">
        <v>2014</v>
      </c>
      <c r="D349" s="28" t="s">
        <v>1199</v>
      </c>
      <c r="E349" s="28">
        <v>57</v>
      </c>
      <c r="F349" s="28">
        <v>7</v>
      </c>
      <c r="G349" s="28" t="s">
        <v>1200</v>
      </c>
      <c r="H349" s="28">
        <v>3625</v>
      </c>
      <c r="I349" s="28" t="s">
        <v>1201</v>
      </c>
      <c r="J349" s="11" t="s">
        <v>34</v>
      </c>
      <c r="K349" s="20" t="str">
        <f t="shared" si="46"/>
        <v>Link</v>
      </c>
      <c r="L349" s="21" t="str">
        <f t="shared" si="47"/>
        <v/>
      </c>
      <c r="M349" s="31" t="str">
        <f t="shared" si="48"/>
        <v>{Griffin, 2014 #3625}</v>
      </c>
      <c r="N349" s="4" t="s">
        <v>1</v>
      </c>
      <c r="O349" s="20" t="str">
        <f t="shared" si="49"/>
        <v>PDF</v>
      </c>
      <c r="P349" s="11" t="s">
        <v>2</v>
      </c>
      <c r="Q349" s="3" t="s">
        <v>36</v>
      </c>
      <c r="R349" s="276" t="s">
        <v>37</v>
      </c>
      <c r="S349" s="4" t="s">
        <v>76</v>
      </c>
      <c r="T349" s="20" t="str">
        <f t="shared" si="50"/>
        <v>PDF</v>
      </c>
      <c r="U349" s="11" t="s">
        <v>39</v>
      </c>
      <c r="V349" s="3" t="s">
        <v>36</v>
      </c>
      <c r="W349" s="3" t="s">
        <v>37</v>
      </c>
      <c r="Y349" s="12" t="str">
        <f t="shared" ref="Y349:Y356" si="55">IF(R349="Include","No",IF(V349="Include","No",""))</f>
        <v/>
      </c>
      <c r="Z349" s="35" t="str">
        <f t="shared" si="51"/>
        <v>Exclude</v>
      </c>
      <c r="AA349" s="33" t="str">
        <f t="shared" si="52"/>
        <v>3. Wrong intervention</v>
      </c>
    </row>
    <row r="350" spans="1:27" x14ac:dyDescent="0.25">
      <c r="A350" s="27" t="s">
        <v>1202</v>
      </c>
      <c r="B350" s="28" t="s">
        <v>1203</v>
      </c>
      <c r="C350" s="28">
        <v>2022</v>
      </c>
      <c r="D350" s="28" t="s">
        <v>366</v>
      </c>
      <c r="E350" s="28">
        <v>4</v>
      </c>
      <c r="G350" s="28" t="s">
        <v>1204</v>
      </c>
      <c r="H350" s="28">
        <v>3993</v>
      </c>
      <c r="I350" s="28" t="s">
        <v>1205</v>
      </c>
      <c r="J350" s="11" t="s">
        <v>34</v>
      </c>
      <c r="K350" s="20" t="str">
        <f t="shared" si="46"/>
        <v>Link</v>
      </c>
      <c r="L350" s="21" t="str">
        <f t="shared" si="47"/>
        <v/>
      </c>
      <c r="M350" s="31" t="str">
        <f t="shared" si="48"/>
        <v>{Griffin, 2022 #3993}</v>
      </c>
      <c r="N350" s="4" t="s">
        <v>1</v>
      </c>
      <c r="O350" s="20" t="str">
        <f t="shared" si="49"/>
        <v>PDF</v>
      </c>
      <c r="P350" s="11" t="s">
        <v>2</v>
      </c>
      <c r="Q350" s="3" t="s">
        <v>36</v>
      </c>
      <c r="R350" s="276" t="s">
        <v>37</v>
      </c>
      <c r="S350" s="4" t="s">
        <v>76</v>
      </c>
      <c r="T350" s="20" t="str">
        <f t="shared" si="50"/>
        <v>PDF</v>
      </c>
      <c r="U350" s="11" t="s">
        <v>39</v>
      </c>
      <c r="V350" s="3" t="s">
        <v>36</v>
      </c>
      <c r="W350" s="3" t="s">
        <v>37</v>
      </c>
      <c r="Y350" s="12" t="str">
        <f t="shared" si="55"/>
        <v/>
      </c>
      <c r="Z350" s="35" t="str">
        <f t="shared" si="51"/>
        <v>Exclude</v>
      </c>
      <c r="AA350" s="33" t="str">
        <f t="shared" si="52"/>
        <v>3. Wrong intervention</v>
      </c>
    </row>
    <row r="351" spans="1:27" x14ac:dyDescent="0.25">
      <c r="A351" s="27" t="s">
        <v>1206</v>
      </c>
      <c r="B351" s="28" t="s">
        <v>1207</v>
      </c>
      <c r="C351" s="28">
        <v>2011</v>
      </c>
      <c r="D351" s="28" t="s">
        <v>1208</v>
      </c>
      <c r="H351" s="28">
        <v>3985</v>
      </c>
      <c r="I351" s="81" t="s">
        <v>1209</v>
      </c>
      <c r="J351" s="11" t="s">
        <v>34</v>
      </c>
      <c r="K351" s="20" t="str">
        <f t="shared" si="46"/>
        <v>Link</v>
      </c>
      <c r="L351" s="21" t="str">
        <f t="shared" si="47"/>
        <v/>
      </c>
      <c r="M351" s="31" t="str">
        <f t="shared" si="48"/>
        <v>{Gritz Er, 2011 #3985}</v>
      </c>
      <c r="N351" s="4" t="s">
        <v>1</v>
      </c>
      <c r="O351" s="20" t="str">
        <f t="shared" si="49"/>
        <v>PDF</v>
      </c>
      <c r="P351" s="11" t="s">
        <v>2</v>
      </c>
      <c r="Q351" s="3" t="s">
        <v>36</v>
      </c>
      <c r="R351" s="276" t="s">
        <v>37</v>
      </c>
      <c r="S351" s="4" t="s">
        <v>76</v>
      </c>
      <c r="T351" s="20" t="str">
        <f t="shared" si="50"/>
        <v>PDF</v>
      </c>
      <c r="U351" s="11" t="s">
        <v>39</v>
      </c>
      <c r="V351" s="3" t="s">
        <v>36</v>
      </c>
      <c r="W351" s="3" t="s">
        <v>37</v>
      </c>
      <c r="Y351" s="12" t="str">
        <f t="shared" si="55"/>
        <v/>
      </c>
      <c r="Z351" s="35" t="str">
        <f t="shared" si="51"/>
        <v>Exclude</v>
      </c>
      <c r="AA351" s="33" t="str">
        <f t="shared" si="52"/>
        <v>3. Wrong intervention</v>
      </c>
    </row>
    <row r="352" spans="1:27" x14ac:dyDescent="0.25">
      <c r="A352" s="27" t="s">
        <v>1206</v>
      </c>
      <c r="B352" s="28" t="s">
        <v>1210</v>
      </c>
      <c r="C352" s="28">
        <v>2012</v>
      </c>
      <c r="D352" s="28" t="s">
        <v>1211</v>
      </c>
      <c r="H352" s="28">
        <v>3986</v>
      </c>
      <c r="I352" s="28" t="s">
        <v>1209</v>
      </c>
      <c r="J352" s="11" t="s">
        <v>34</v>
      </c>
      <c r="K352" s="20" t="str">
        <f t="shared" si="46"/>
        <v>Link</v>
      </c>
      <c r="L352" s="21" t="str">
        <f t="shared" si="47"/>
        <v/>
      </c>
      <c r="M352" s="31" t="str">
        <f t="shared" si="48"/>
        <v>{Gritz Er, 2012 #3986}</v>
      </c>
      <c r="N352" s="4" t="s">
        <v>1</v>
      </c>
      <c r="O352" s="20" t="str">
        <f t="shared" si="49"/>
        <v>PDF</v>
      </c>
      <c r="P352" s="11" t="s">
        <v>2</v>
      </c>
      <c r="Q352" s="3" t="s">
        <v>36</v>
      </c>
      <c r="R352" s="276" t="s">
        <v>37</v>
      </c>
      <c r="S352" s="4" t="s">
        <v>76</v>
      </c>
      <c r="T352" s="20" t="str">
        <f t="shared" si="50"/>
        <v>PDF</v>
      </c>
      <c r="U352" s="11" t="s">
        <v>39</v>
      </c>
      <c r="V352" s="3" t="s">
        <v>36</v>
      </c>
      <c r="W352" s="3" t="s">
        <v>37</v>
      </c>
      <c r="Y352" s="12" t="str">
        <f t="shared" si="55"/>
        <v/>
      </c>
      <c r="Z352" s="35" t="str">
        <f t="shared" si="51"/>
        <v>Exclude</v>
      </c>
      <c r="AA352" s="33" t="str">
        <f t="shared" si="52"/>
        <v>3. Wrong intervention</v>
      </c>
    </row>
    <row r="353" spans="1:27" x14ac:dyDescent="0.25">
      <c r="A353" s="27" t="s">
        <v>1212</v>
      </c>
      <c r="B353" s="28" t="s">
        <v>1213</v>
      </c>
      <c r="C353" s="28">
        <v>2011</v>
      </c>
      <c r="D353" s="28" t="s">
        <v>446</v>
      </c>
      <c r="E353" s="28">
        <v>11</v>
      </c>
      <c r="G353" s="28">
        <v>836</v>
      </c>
      <c r="H353" s="28">
        <v>4051</v>
      </c>
      <c r="I353" s="28" t="s">
        <v>1214</v>
      </c>
      <c r="J353" s="11" t="s">
        <v>34</v>
      </c>
      <c r="K353" s="20" t="str">
        <f t="shared" si="46"/>
        <v>Link</v>
      </c>
      <c r="L353" s="21" t="str">
        <f t="shared" si="47"/>
        <v/>
      </c>
      <c r="M353" s="31" t="str">
        <f t="shared" si="48"/>
        <v>{Groeneveld, 2011 #4051}</v>
      </c>
      <c r="N353" s="4" t="s">
        <v>1</v>
      </c>
      <c r="O353" s="20" t="str">
        <f t="shared" si="49"/>
        <v>PDF</v>
      </c>
      <c r="P353" s="11" t="s">
        <v>2</v>
      </c>
      <c r="Q353" s="3" t="s">
        <v>36</v>
      </c>
      <c r="R353" s="276" t="s">
        <v>37</v>
      </c>
      <c r="S353" s="4" t="s">
        <v>76</v>
      </c>
      <c r="T353" s="20" t="str">
        <f t="shared" si="50"/>
        <v>PDF</v>
      </c>
      <c r="U353" s="11" t="s">
        <v>39</v>
      </c>
      <c r="V353" s="3" t="s">
        <v>36</v>
      </c>
      <c r="W353" s="3" t="s">
        <v>37</v>
      </c>
      <c r="Y353" s="12" t="str">
        <f t="shared" si="55"/>
        <v/>
      </c>
      <c r="Z353" s="35" t="str">
        <f t="shared" si="51"/>
        <v>Exclude</v>
      </c>
      <c r="AA353" s="33" t="str">
        <f t="shared" si="52"/>
        <v>3. Wrong intervention</v>
      </c>
    </row>
    <row r="354" spans="1:27" x14ac:dyDescent="0.25">
      <c r="A354" s="27" t="s">
        <v>1215</v>
      </c>
      <c r="B354" s="28" t="s">
        <v>1216</v>
      </c>
      <c r="C354" s="28">
        <v>2011</v>
      </c>
      <c r="D354" s="28" t="s">
        <v>989</v>
      </c>
      <c r="E354" s="28">
        <v>30</v>
      </c>
      <c r="F354" s="28">
        <v>6</v>
      </c>
      <c r="G354" s="28" t="s">
        <v>1217</v>
      </c>
      <c r="H354" s="28">
        <v>3917</v>
      </c>
      <c r="I354" s="28" t="s">
        <v>1218</v>
      </c>
      <c r="J354" s="11" t="s">
        <v>34</v>
      </c>
      <c r="K354" s="20" t="str">
        <f t="shared" si="46"/>
        <v>Link</v>
      </c>
      <c r="L354" s="21" t="str">
        <f t="shared" si="47"/>
        <v/>
      </c>
      <c r="M354" s="31" t="str">
        <f t="shared" si="48"/>
        <v>{Grogan, 2011 #3917}</v>
      </c>
      <c r="N354" s="4" t="s">
        <v>1</v>
      </c>
      <c r="O354" s="20" t="str">
        <f t="shared" si="49"/>
        <v>PDF</v>
      </c>
      <c r="P354" s="11" t="s">
        <v>2</v>
      </c>
      <c r="Q354" s="3" t="s">
        <v>36</v>
      </c>
      <c r="R354" s="276" t="s">
        <v>37</v>
      </c>
      <c r="S354" s="4" t="s">
        <v>76</v>
      </c>
      <c r="T354" s="20" t="str">
        <f t="shared" si="50"/>
        <v>PDF</v>
      </c>
      <c r="U354" s="11" t="s">
        <v>39</v>
      </c>
      <c r="V354" s="3" t="s">
        <v>36</v>
      </c>
      <c r="W354" s="3" t="s">
        <v>37</v>
      </c>
      <c r="Y354" s="12" t="str">
        <f t="shared" si="55"/>
        <v/>
      </c>
      <c r="Z354" s="35" t="str">
        <f t="shared" si="51"/>
        <v>Exclude</v>
      </c>
      <c r="AA354" s="33" t="str">
        <f t="shared" si="52"/>
        <v>3. Wrong intervention</v>
      </c>
    </row>
    <row r="355" spans="1:27" x14ac:dyDescent="0.25">
      <c r="A355" s="27" t="s">
        <v>1219</v>
      </c>
      <c r="B355" s="28" t="s">
        <v>1220</v>
      </c>
      <c r="C355" s="28">
        <v>2020</v>
      </c>
      <c r="D355" s="28" t="s">
        <v>1221</v>
      </c>
      <c r="E355" s="28">
        <v>85</v>
      </c>
      <c r="F355" s="28">
        <v>1</v>
      </c>
      <c r="G355" s="28" t="s">
        <v>1222</v>
      </c>
      <c r="H355" s="28">
        <v>3987</v>
      </c>
      <c r="I355" s="28" t="s">
        <v>1223</v>
      </c>
      <c r="J355" s="11" t="s">
        <v>34</v>
      </c>
      <c r="K355" s="20" t="str">
        <f t="shared" si="46"/>
        <v>Link</v>
      </c>
      <c r="L355" s="21" t="str">
        <f t="shared" si="47"/>
        <v/>
      </c>
      <c r="M355" s="31" t="str">
        <f t="shared" si="48"/>
        <v>{Gryaznov, 2020 #3987}</v>
      </c>
      <c r="N355" s="4" t="s">
        <v>1</v>
      </c>
      <c r="O355" s="20" t="str">
        <f t="shared" si="49"/>
        <v>PDF</v>
      </c>
      <c r="P355" s="11" t="s">
        <v>2</v>
      </c>
      <c r="Q355" s="3" t="s">
        <v>36</v>
      </c>
      <c r="R355" s="276" t="s">
        <v>37</v>
      </c>
      <c r="S355" s="4" t="s">
        <v>76</v>
      </c>
      <c r="T355" s="20" t="str">
        <f t="shared" si="50"/>
        <v>PDF</v>
      </c>
      <c r="U355" s="11" t="s">
        <v>39</v>
      </c>
      <c r="V355" s="3" t="s">
        <v>36</v>
      </c>
      <c r="W355" s="3" t="s">
        <v>37</v>
      </c>
      <c r="Y355" s="12" t="str">
        <f t="shared" si="55"/>
        <v/>
      </c>
      <c r="Z355" s="35" t="str">
        <f t="shared" si="51"/>
        <v>Exclude</v>
      </c>
      <c r="AA355" s="33" t="str">
        <f t="shared" si="52"/>
        <v>3. Wrong intervention</v>
      </c>
    </row>
    <row r="356" spans="1:27" x14ac:dyDescent="0.25">
      <c r="A356" s="27" t="s">
        <v>1219</v>
      </c>
      <c r="B356" s="28" t="s">
        <v>1220</v>
      </c>
      <c r="C356" s="28">
        <v>2020</v>
      </c>
      <c r="D356" s="28" t="s">
        <v>1224</v>
      </c>
      <c r="E356" s="28">
        <v>85</v>
      </c>
      <c r="F356" s="28">
        <v>1</v>
      </c>
      <c r="G356" s="28" t="s">
        <v>1222</v>
      </c>
      <c r="H356" s="28">
        <v>4115</v>
      </c>
      <c r="I356" s="28" t="s">
        <v>1225</v>
      </c>
      <c r="J356" s="11" t="s">
        <v>34</v>
      </c>
      <c r="K356" s="20" t="str">
        <f t="shared" si="46"/>
        <v>Link</v>
      </c>
      <c r="L356" s="21" t="str">
        <f t="shared" si="47"/>
        <v/>
      </c>
      <c r="M356" s="31" t="str">
        <f t="shared" si="48"/>
        <v>{Gryaznov, 2020 #4115}</v>
      </c>
      <c r="N356" s="4" t="s">
        <v>1</v>
      </c>
      <c r="O356" s="20" t="str">
        <f t="shared" si="49"/>
        <v>PDF</v>
      </c>
      <c r="P356" s="11" t="s">
        <v>2</v>
      </c>
      <c r="Q356" s="3" t="s">
        <v>36</v>
      </c>
      <c r="R356" s="276" t="s">
        <v>41</v>
      </c>
      <c r="S356" s="4" t="s">
        <v>1226</v>
      </c>
      <c r="T356" s="20" t="str">
        <f t="shared" si="50"/>
        <v>PDF</v>
      </c>
      <c r="U356" s="11" t="s">
        <v>39</v>
      </c>
      <c r="V356" s="3" t="s">
        <v>36</v>
      </c>
      <c r="W356" s="3" t="s">
        <v>41</v>
      </c>
      <c r="Y356" s="12" t="str">
        <f t="shared" si="55"/>
        <v/>
      </c>
      <c r="Z356" s="35" t="str">
        <f t="shared" si="51"/>
        <v>Exclude</v>
      </c>
      <c r="AA356" s="33" t="str">
        <f t="shared" si="52"/>
        <v>0. Duplicate</v>
      </c>
    </row>
    <row r="357" spans="1:27" x14ac:dyDescent="0.25">
      <c r="A357" s="27" t="s">
        <v>3039</v>
      </c>
      <c r="B357" s="28" t="s">
        <v>3040</v>
      </c>
      <c r="C357" s="28">
        <v>2024</v>
      </c>
      <c r="D357" s="28" t="s">
        <v>3</v>
      </c>
      <c r="G357" s="28" t="s">
        <v>108</v>
      </c>
      <c r="H357" s="28">
        <v>7385</v>
      </c>
      <c r="I357" s="28" t="s">
        <v>3041</v>
      </c>
      <c r="J357" s="11" t="s">
        <v>34</v>
      </c>
      <c r="K357" s="20" t="str">
        <f t="shared" si="46"/>
        <v>Link</v>
      </c>
      <c r="L357" s="21" t="str">
        <f t="shared" si="47"/>
        <v/>
      </c>
      <c r="M357" s="31" t="str">
        <f t="shared" si="48"/>
        <v>{Guertler, 2024 #7385}</v>
      </c>
      <c r="N357" s="4" t="s">
        <v>561</v>
      </c>
      <c r="O357" s="20" t="str">
        <f t="shared" si="49"/>
        <v>PDF</v>
      </c>
      <c r="P357" s="11" t="s">
        <v>2</v>
      </c>
      <c r="Q357" s="3" t="s">
        <v>3016</v>
      </c>
      <c r="T357" s="20" t="str">
        <f t="shared" si="50"/>
        <v>PDF</v>
      </c>
      <c r="U357" s="11" t="s">
        <v>39</v>
      </c>
      <c r="V357" s="3" t="s">
        <v>3016</v>
      </c>
      <c r="Y357" s="12"/>
      <c r="Z357" s="35" t="str">
        <f t="shared" si="51"/>
        <v>Include</v>
      </c>
      <c r="AA357" s="33" t="str">
        <f t="shared" si="52"/>
        <v/>
      </c>
    </row>
    <row r="358" spans="1:27" x14ac:dyDescent="0.25">
      <c r="A358" s="27" t="s">
        <v>1227</v>
      </c>
      <c r="B358" s="28" t="s">
        <v>1228</v>
      </c>
      <c r="C358" s="28">
        <v>2024</v>
      </c>
      <c r="D358" s="28" t="s">
        <v>752</v>
      </c>
      <c r="E358" s="28">
        <v>25</v>
      </c>
      <c r="F358" s="28">
        <v>5</v>
      </c>
      <c r="G358" s="28" t="s">
        <v>1229</v>
      </c>
      <c r="H358" s="28">
        <v>7388</v>
      </c>
      <c r="I358" s="28" t="s">
        <v>1230</v>
      </c>
      <c r="J358" s="11" t="s">
        <v>34</v>
      </c>
      <c r="K358" s="20" t="str">
        <f t="shared" si="46"/>
        <v>Link</v>
      </c>
      <c r="L358" s="21" t="str">
        <f t="shared" si="47"/>
        <v/>
      </c>
      <c r="M358" s="31" t="str">
        <f t="shared" si="48"/>
        <v>{Guertler, 2024 #7388}</v>
      </c>
      <c r="N358" s="4" t="s">
        <v>561</v>
      </c>
      <c r="O358" s="20" t="str">
        <f t="shared" si="49"/>
        <v>PDF</v>
      </c>
      <c r="P358" s="11" t="s">
        <v>2</v>
      </c>
      <c r="Q358" s="3" t="s">
        <v>3016</v>
      </c>
      <c r="T358" s="20" t="str">
        <f t="shared" si="50"/>
        <v>PDF</v>
      </c>
      <c r="U358" s="11" t="s">
        <v>39</v>
      </c>
      <c r="V358" s="3" t="s">
        <v>3016</v>
      </c>
      <c r="Y358" s="12"/>
      <c r="Z358" s="35" t="str">
        <f t="shared" si="51"/>
        <v>Include</v>
      </c>
      <c r="AA358" s="33" t="str">
        <f t="shared" si="52"/>
        <v/>
      </c>
    </row>
    <row r="359" spans="1:27" x14ac:dyDescent="0.25">
      <c r="A359" s="27" t="s">
        <v>1227</v>
      </c>
      <c r="B359" s="28" t="s">
        <v>1228</v>
      </c>
      <c r="C359" s="28">
        <v>2024</v>
      </c>
      <c r="D359" s="28" t="s">
        <v>752</v>
      </c>
      <c r="E359" s="28">
        <v>25</v>
      </c>
      <c r="F359" s="28">
        <v>5</v>
      </c>
      <c r="G359" s="28" t="s">
        <v>1229</v>
      </c>
      <c r="H359" s="28">
        <v>7411</v>
      </c>
      <c r="I359" s="28" t="s">
        <v>1230</v>
      </c>
      <c r="J359" s="11" t="s">
        <v>34</v>
      </c>
      <c r="K359" s="20" t="str">
        <f t="shared" si="46"/>
        <v>Link</v>
      </c>
      <c r="L359" s="21" t="str">
        <f t="shared" si="47"/>
        <v/>
      </c>
      <c r="M359" s="31" t="str">
        <f t="shared" si="48"/>
        <v>{Guertler, 2024 #7411}</v>
      </c>
      <c r="N359" s="4" t="s">
        <v>238</v>
      </c>
      <c r="O359" s="20" t="str">
        <f t="shared" si="49"/>
        <v>PDF</v>
      </c>
      <c r="P359" s="11" t="s">
        <v>2</v>
      </c>
      <c r="Q359" s="3" t="s">
        <v>36</v>
      </c>
      <c r="R359" s="276" t="s">
        <v>41</v>
      </c>
      <c r="T359" s="20" t="str">
        <f t="shared" si="50"/>
        <v>PDF</v>
      </c>
      <c r="U359" s="11" t="s">
        <v>39</v>
      </c>
      <c r="V359" s="3" t="s">
        <v>36</v>
      </c>
      <c r="W359" s="3" t="s">
        <v>37</v>
      </c>
      <c r="Y359" s="12"/>
      <c r="Z359" s="35" t="str">
        <f t="shared" si="51"/>
        <v>Exclude</v>
      </c>
      <c r="AA359" s="33" t="str">
        <f t="shared" si="52"/>
        <v>0. Duplicate</v>
      </c>
    </row>
    <row r="360" spans="1:27" x14ac:dyDescent="0.25">
      <c r="A360" s="27" t="s">
        <v>1231</v>
      </c>
      <c r="B360" s="28" t="s">
        <v>1232</v>
      </c>
      <c r="C360" s="28">
        <v>2025</v>
      </c>
      <c r="D360" s="28" t="s">
        <v>538</v>
      </c>
      <c r="E360" s="28">
        <v>13</v>
      </c>
      <c r="G360" s="28" t="s">
        <v>1233</v>
      </c>
      <c r="H360" s="28">
        <v>7383</v>
      </c>
      <c r="I360" s="28" t="s">
        <v>1234</v>
      </c>
      <c r="J360" s="11" t="s">
        <v>34</v>
      </c>
      <c r="K360" s="20" t="str">
        <f t="shared" si="46"/>
        <v>Link</v>
      </c>
      <c r="L360" s="21" t="str">
        <f t="shared" si="47"/>
        <v/>
      </c>
      <c r="M360" s="31" t="str">
        <f t="shared" si="48"/>
        <v>{Guertler, 2025 #7383}</v>
      </c>
      <c r="N360" s="4" t="s">
        <v>561</v>
      </c>
      <c r="O360" s="20" t="str">
        <f t="shared" si="49"/>
        <v>PDF</v>
      </c>
      <c r="P360" s="11" t="s">
        <v>2</v>
      </c>
      <c r="Q360" s="3" t="s">
        <v>3016</v>
      </c>
      <c r="T360" s="20" t="str">
        <f t="shared" si="50"/>
        <v>PDF</v>
      </c>
      <c r="U360" s="11" t="s">
        <v>39</v>
      </c>
      <c r="V360" s="3" t="s">
        <v>3016</v>
      </c>
      <c r="Y360" s="12"/>
      <c r="Z360" s="35" t="str">
        <f t="shared" si="51"/>
        <v>Include</v>
      </c>
      <c r="AA360" s="33" t="str">
        <f t="shared" si="52"/>
        <v/>
      </c>
    </row>
    <row r="361" spans="1:27" x14ac:dyDescent="0.25">
      <c r="A361" s="27" t="s">
        <v>3042</v>
      </c>
      <c r="B361" s="28" t="s">
        <v>3043</v>
      </c>
      <c r="C361" s="28">
        <v>2025</v>
      </c>
      <c r="D361" s="28" t="s">
        <v>152</v>
      </c>
      <c r="E361" s="28">
        <v>27</v>
      </c>
      <c r="G361" s="28" t="s">
        <v>3044</v>
      </c>
      <c r="H361" s="28">
        <v>7384</v>
      </c>
      <c r="I361" s="28" t="s">
        <v>3045</v>
      </c>
      <c r="J361" s="11" t="s">
        <v>34</v>
      </c>
      <c r="K361" s="20" t="str">
        <f t="shared" si="46"/>
        <v>Link</v>
      </c>
      <c r="L361" s="21" t="str">
        <f t="shared" si="47"/>
        <v/>
      </c>
      <c r="M361" s="31" t="str">
        <f t="shared" si="48"/>
        <v>{Guertler, 2025 #7384}</v>
      </c>
      <c r="N361" s="4" t="s">
        <v>561</v>
      </c>
      <c r="O361" s="20" t="str">
        <f t="shared" si="49"/>
        <v>PDF</v>
      </c>
      <c r="P361" s="11" t="s">
        <v>2</v>
      </c>
      <c r="Q361" s="3" t="s">
        <v>3016</v>
      </c>
      <c r="T361" s="20" t="str">
        <f t="shared" si="50"/>
        <v>PDF</v>
      </c>
      <c r="U361" s="11" t="s">
        <v>39</v>
      </c>
      <c r="V361" s="3" t="s">
        <v>3016</v>
      </c>
      <c r="Y361" s="12"/>
      <c r="Z361" s="35" t="str">
        <f t="shared" si="51"/>
        <v>Include</v>
      </c>
      <c r="AA361" s="33" t="str">
        <f t="shared" si="52"/>
        <v/>
      </c>
    </row>
    <row r="362" spans="1:27" x14ac:dyDescent="0.25">
      <c r="A362" s="27" t="s">
        <v>1235</v>
      </c>
      <c r="B362" s="28" t="s">
        <v>1236</v>
      </c>
      <c r="C362" s="28">
        <v>2025</v>
      </c>
      <c r="D362" s="28" t="s">
        <v>1237</v>
      </c>
      <c r="E362" s="28">
        <v>76</v>
      </c>
      <c r="F362" s="28">
        <v>3</v>
      </c>
      <c r="G362" s="28" t="s">
        <v>1238</v>
      </c>
      <c r="H362" s="28">
        <v>7387</v>
      </c>
      <c r="I362" s="28" t="s">
        <v>1239</v>
      </c>
      <c r="J362" s="11" t="s">
        <v>34</v>
      </c>
      <c r="K362" s="20" t="str">
        <f t="shared" si="46"/>
        <v>Link</v>
      </c>
      <c r="L362" s="21" t="str">
        <f t="shared" si="47"/>
        <v/>
      </c>
      <c r="M362" s="31" t="str">
        <f t="shared" si="48"/>
        <v>{Guertler, 2025 #7387}</v>
      </c>
      <c r="N362" s="4" t="s">
        <v>561</v>
      </c>
      <c r="O362" s="20" t="str">
        <f t="shared" si="49"/>
        <v>PDF</v>
      </c>
      <c r="P362" s="11" t="s">
        <v>2</v>
      </c>
      <c r="Q362" s="3" t="s">
        <v>3016</v>
      </c>
      <c r="T362" s="20" t="str">
        <f t="shared" si="50"/>
        <v>PDF</v>
      </c>
      <c r="U362" s="11" t="s">
        <v>39</v>
      </c>
      <c r="V362" s="3" t="s">
        <v>3016</v>
      </c>
      <c r="Y362" s="12"/>
      <c r="Z362" s="35" t="str">
        <f t="shared" si="51"/>
        <v>Include</v>
      </c>
      <c r="AA362" s="33" t="str">
        <f t="shared" si="52"/>
        <v/>
      </c>
    </row>
    <row r="363" spans="1:27" x14ac:dyDescent="0.25">
      <c r="A363" s="27" t="s">
        <v>1231</v>
      </c>
      <c r="B363" s="28" t="s">
        <v>1232</v>
      </c>
      <c r="C363" s="28">
        <v>2025</v>
      </c>
      <c r="D363" s="28" t="s">
        <v>538</v>
      </c>
      <c r="E363" s="28">
        <v>13</v>
      </c>
      <c r="G363" s="28" t="s">
        <v>1233</v>
      </c>
      <c r="H363" s="28">
        <v>7408</v>
      </c>
      <c r="I363" s="28" t="s">
        <v>1234</v>
      </c>
      <c r="J363" s="11" t="s">
        <v>34</v>
      </c>
      <c r="K363" s="20" t="str">
        <f t="shared" si="46"/>
        <v>Link</v>
      </c>
      <c r="L363" s="21" t="str">
        <f t="shared" si="47"/>
        <v/>
      </c>
      <c r="M363" s="31" t="str">
        <f t="shared" si="48"/>
        <v>{Guertler, 2025 #7408}</v>
      </c>
      <c r="N363" s="4" t="s">
        <v>238</v>
      </c>
      <c r="O363" s="20" t="str">
        <f t="shared" si="49"/>
        <v>PDF</v>
      </c>
      <c r="P363" s="11" t="s">
        <v>2</v>
      </c>
      <c r="Q363" s="3" t="s">
        <v>36</v>
      </c>
      <c r="R363" s="276" t="s">
        <v>41</v>
      </c>
      <c r="T363" s="20" t="str">
        <f t="shared" si="50"/>
        <v>PDF</v>
      </c>
      <c r="U363" s="11" t="s">
        <v>39</v>
      </c>
      <c r="V363" s="3" t="s">
        <v>36</v>
      </c>
      <c r="W363" s="3" t="s">
        <v>41</v>
      </c>
      <c r="Y363" s="12"/>
      <c r="Z363" s="35" t="str">
        <f t="shared" si="51"/>
        <v>Exclude</v>
      </c>
      <c r="AA363" s="33" t="str">
        <f t="shared" si="52"/>
        <v>0. Duplicate</v>
      </c>
    </row>
    <row r="364" spans="1:27" x14ac:dyDescent="0.25">
      <c r="A364" s="27" t="s">
        <v>1235</v>
      </c>
      <c r="B364" s="28" t="s">
        <v>1236</v>
      </c>
      <c r="C364" s="28">
        <v>2025</v>
      </c>
      <c r="D364" s="28" t="s">
        <v>1237</v>
      </c>
      <c r="E364" s="28">
        <v>76</v>
      </c>
      <c r="F364" s="28">
        <v>3</v>
      </c>
      <c r="G364" s="28" t="s">
        <v>1238</v>
      </c>
      <c r="H364" s="28">
        <v>7409</v>
      </c>
      <c r="I364" s="28" t="s">
        <v>1239</v>
      </c>
      <c r="J364" s="11" t="s">
        <v>34</v>
      </c>
      <c r="K364" s="20" t="str">
        <f t="shared" si="46"/>
        <v>Link</v>
      </c>
      <c r="L364" s="21" t="str">
        <f t="shared" si="47"/>
        <v/>
      </c>
      <c r="M364" s="31" t="str">
        <f t="shared" si="48"/>
        <v>{Guertler, 2025 #7409}</v>
      </c>
      <c r="N364" s="4" t="s">
        <v>238</v>
      </c>
      <c r="O364" s="20" t="str">
        <f t="shared" si="49"/>
        <v>PDF</v>
      </c>
      <c r="P364" s="11" t="s">
        <v>2</v>
      </c>
      <c r="Q364" s="3" t="s">
        <v>36</v>
      </c>
      <c r="R364" s="276" t="s">
        <v>41</v>
      </c>
      <c r="T364" s="20" t="str">
        <f t="shared" si="50"/>
        <v>PDF</v>
      </c>
      <c r="U364" s="11" t="s">
        <v>39</v>
      </c>
      <c r="V364" s="3" t="s">
        <v>36</v>
      </c>
      <c r="W364" s="3" t="s">
        <v>41</v>
      </c>
      <c r="Y364" s="12"/>
      <c r="Z364" s="35" t="str">
        <f t="shared" si="51"/>
        <v>Exclude</v>
      </c>
      <c r="AA364" s="33" t="str">
        <f t="shared" si="52"/>
        <v>0. Duplicate</v>
      </c>
    </row>
    <row r="365" spans="1:27" x14ac:dyDescent="0.25">
      <c r="A365" s="27" t="s">
        <v>1240</v>
      </c>
      <c r="B365" s="28" t="s">
        <v>1241</v>
      </c>
      <c r="C365" s="28">
        <v>2010</v>
      </c>
      <c r="D365" s="28" t="s">
        <v>1242</v>
      </c>
      <c r="E365" s="28">
        <v>100</v>
      </c>
      <c r="F365" s="28">
        <v>9</v>
      </c>
      <c r="G365" s="28" t="s">
        <v>1243</v>
      </c>
      <c r="H365" s="28">
        <v>3918</v>
      </c>
      <c r="I365" s="28" t="s">
        <v>1244</v>
      </c>
      <c r="J365" s="11" t="s">
        <v>34</v>
      </c>
      <c r="K365" s="20" t="str">
        <f t="shared" si="46"/>
        <v>Link</v>
      </c>
      <c r="L365" s="21" t="str">
        <f t="shared" si="47"/>
        <v/>
      </c>
      <c r="M365" s="31" t="str">
        <f t="shared" si="48"/>
        <v>{Guilamo-Ramos, 2010 #3918}</v>
      </c>
      <c r="N365" s="4" t="s">
        <v>1</v>
      </c>
      <c r="O365" s="20" t="str">
        <f t="shared" si="49"/>
        <v>PDF</v>
      </c>
      <c r="P365" s="11" t="s">
        <v>2</v>
      </c>
      <c r="Q365" s="3" t="s">
        <v>36</v>
      </c>
      <c r="R365" s="276" t="s">
        <v>37</v>
      </c>
      <c r="S365" s="4" t="s">
        <v>76</v>
      </c>
      <c r="T365" s="20" t="str">
        <f t="shared" si="50"/>
        <v>PDF</v>
      </c>
      <c r="U365" s="11" t="s">
        <v>39</v>
      </c>
      <c r="V365" s="3" t="s">
        <v>36</v>
      </c>
      <c r="W365" s="3" t="s">
        <v>37</v>
      </c>
      <c r="Y365" s="12" t="str">
        <f>IF(R365="Include","No",IF(V365="Include","No",""))</f>
        <v/>
      </c>
      <c r="Z365" s="35" t="str">
        <f t="shared" si="51"/>
        <v>Exclude</v>
      </c>
      <c r="AA365" s="33" t="str">
        <f t="shared" si="52"/>
        <v>3. Wrong intervention</v>
      </c>
    </row>
    <row r="366" spans="1:27" x14ac:dyDescent="0.25">
      <c r="A366" s="27" t="s">
        <v>1240</v>
      </c>
      <c r="B366" s="28" t="s">
        <v>1245</v>
      </c>
      <c r="C366" s="28">
        <v>2010</v>
      </c>
      <c r="D366" s="28" t="s">
        <v>856</v>
      </c>
      <c r="E366" s="28">
        <v>100</v>
      </c>
      <c r="F366" s="28">
        <v>9</v>
      </c>
      <c r="G366" s="28" t="s">
        <v>1243</v>
      </c>
      <c r="H366" s="28">
        <v>3921</v>
      </c>
      <c r="I366" s="28" t="s">
        <v>1246</v>
      </c>
      <c r="J366" s="11" t="s">
        <v>34</v>
      </c>
      <c r="K366" s="20" t="str">
        <f t="shared" si="46"/>
        <v>Link</v>
      </c>
      <c r="L366" s="21" t="str">
        <f t="shared" si="47"/>
        <v/>
      </c>
      <c r="M366" s="31" t="str">
        <f t="shared" si="48"/>
        <v>{Guilamo-Ramos, 2010 #3921}</v>
      </c>
      <c r="N366" s="4" t="s">
        <v>1</v>
      </c>
      <c r="O366" s="20" t="str">
        <f t="shared" si="49"/>
        <v>PDF</v>
      </c>
      <c r="P366" s="11" t="s">
        <v>2</v>
      </c>
      <c r="Q366" s="3" t="s">
        <v>36</v>
      </c>
      <c r="R366" s="276" t="s">
        <v>41</v>
      </c>
      <c r="S366" s="4" t="s">
        <v>1247</v>
      </c>
      <c r="T366" s="20" t="str">
        <f t="shared" si="50"/>
        <v>PDF</v>
      </c>
      <c r="U366" s="11" t="s">
        <v>39</v>
      </c>
      <c r="V366" s="3" t="s">
        <v>36</v>
      </c>
      <c r="W366" s="3" t="s">
        <v>41</v>
      </c>
      <c r="Y366" s="12" t="str">
        <f>IF(R366="Include","No",IF(V366="Include","No",""))</f>
        <v/>
      </c>
      <c r="Z366" s="35" t="str">
        <f t="shared" si="51"/>
        <v>Exclude</v>
      </c>
      <c r="AA366" s="33" t="str">
        <f t="shared" si="52"/>
        <v>0. Duplicate</v>
      </c>
    </row>
    <row r="367" spans="1:27" x14ac:dyDescent="0.25">
      <c r="A367" s="27" t="s">
        <v>1248</v>
      </c>
      <c r="B367" s="28" t="s">
        <v>1249</v>
      </c>
      <c r="C367" s="28">
        <v>2021</v>
      </c>
      <c r="D367" s="28" t="s">
        <v>3</v>
      </c>
      <c r="G367" s="28" t="s">
        <v>108</v>
      </c>
      <c r="H367" s="28">
        <v>4780</v>
      </c>
      <c r="I367" s="28" t="s">
        <v>1250</v>
      </c>
      <c r="J367" s="11" t="s">
        <v>34</v>
      </c>
      <c r="K367" s="20" t="str">
        <f t="shared" si="46"/>
        <v>Link</v>
      </c>
      <c r="L367" s="21" t="str">
        <f t="shared" si="47"/>
        <v/>
      </c>
      <c r="M367" s="31" t="str">
        <f t="shared" si="48"/>
        <v>{Gültzow, 2021 #4780}</v>
      </c>
      <c r="N367" s="4" t="s">
        <v>54</v>
      </c>
      <c r="O367" s="20" t="str">
        <f t="shared" si="49"/>
        <v>PDF</v>
      </c>
      <c r="P367" s="11" t="s">
        <v>2</v>
      </c>
      <c r="Q367" s="3" t="s">
        <v>36</v>
      </c>
      <c r="R367" s="276" t="s">
        <v>37</v>
      </c>
      <c r="S367" s="4" t="s">
        <v>38</v>
      </c>
      <c r="T367" s="20" t="str">
        <f t="shared" si="50"/>
        <v>PDF</v>
      </c>
      <c r="U367" s="11" t="s">
        <v>39</v>
      </c>
      <c r="V367" s="3" t="s">
        <v>36</v>
      </c>
      <c r="W367" s="3" t="s">
        <v>37</v>
      </c>
      <c r="Y367" s="12"/>
      <c r="Z367" s="35" t="str">
        <f t="shared" si="51"/>
        <v>Exclude</v>
      </c>
      <c r="AA367" s="33" t="str">
        <f t="shared" si="52"/>
        <v>3. Wrong intervention</v>
      </c>
    </row>
    <row r="368" spans="1:27" x14ac:dyDescent="0.25">
      <c r="A368" s="27" t="s">
        <v>1248</v>
      </c>
      <c r="B368" s="28" t="s">
        <v>1249</v>
      </c>
      <c r="C368" s="28">
        <v>2021</v>
      </c>
      <c r="D368" s="28" t="s">
        <v>3</v>
      </c>
      <c r="G368" s="28" t="s">
        <v>108</v>
      </c>
      <c r="H368" s="28">
        <v>5947</v>
      </c>
      <c r="I368" s="28" t="s">
        <v>1250</v>
      </c>
      <c r="J368" s="11" t="s">
        <v>34</v>
      </c>
      <c r="K368" s="20" t="str">
        <f t="shared" si="46"/>
        <v>Link</v>
      </c>
      <c r="L368" s="21" t="str">
        <f t="shared" si="47"/>
        <v/>
      </c>
      <c r="M368" s="31" t="str">
        <f t="shared" si="48"/>
        <v>{Gültzow, 2021 #5947}</v>
      </c>
      <c r="N368" s="4" t="s">
        <v>35</v>
      </c>
      <c r="O368" s="20" t="str">
        <f t="shared" si="49"/>
        <v>PDF</v>
      </c>
      <c r="P368" s="11" t="s">
        <v>2</v>
      </c>
      <c r="Q368" s="3" t="s">
        <v>36</v>
      </c>
      <c r="R368" s="276" t="s">
        <v>41</v>
      </c>
      <c r="S368" s="4" t="s">
        <v>1251</v>
      </c>
      <c r="T368" s="20" t="str">
        <f t="shared" si="50"/>
        <v>PDF</v>
      </c>
      <c r="U368" s="11" t="s">
        <v>39</v>
      </c>
      <c r="V368" s="3" t="s">
        <v>36</v>
      </c>
      <c r="W368" s="3" t="s">
        <v>41</v>
      </c>
      <c r="Y368" s="12"/>
      <c r="Z368" s="35" t="str">
        <f t="shared" si="51"/>
        <v>Exclude</v>
      </c>
      <c r="AA368" s="33" t="str">
        <f t="shared" si="52"/>
        <v>0. Duplicate</v>
      </c>
    </row>
    <row r="369" spans="1:27" x14ac:dyDescent="0.25">
      <c r="A369" s="27" t="s">
        <v>1252</v>
      </c>
      <c r="B369" s="28" t="s">
        <v>1253</v>
      </c>
      <c r="C369" s="28">
        <v>2022</v>
      </c>
      <c r="D369" s="28" t="s">
        <v>152</v>
      </c>
      <c r="E369" s="28">
        <v>24</v>
      </c>
      <c r="F369" s="28">
        <v>7</v>
      </c>
      <c r="G369" s="28" t="s">
        <v>1254</v>
      </c>
      <c r="H369" s="28">
        <v>4779</v>
      </c>
      <c r="I369" s="28" t="s">
        <v>1255</v>
      </c>
      <c r="J369" s="11" t="s">
        <v>34</v>
      </c>
      <c r="K369" s="20" t="str">
        <f t="shared" si="46"/>
        <v>Link</v>
      </c>
      <c r="L369" s="21" t="str">
        <f t="shared" si="47"/>
        <v/>
      </c>
      <c r="M369" s="31" t="str">
        <f t="shared" si="48"/>
        <v>{Gultzow, 2022 #4779}</v>
      </c>
      <c r="N369" s="4" t="s">
        <v>54</v>
      </c>
      <c r="O369" s="20" t="str">
        <f t="shared" si="49"/>
        <v>PDF</v>
      </c>
      <c r="P369" s="11" t="s">
        <v>2</v>
      </c>
      <c r="Q369" s="3" t="s">
        <v>36</v>
      </c>
      <c r="R369" s="276" t="s">
        <v>37</v>
      </c>
      <c r="S369" s="4" t="s">
        <v>38</v>
      </c>
      <c r="T369" s="20" t="str">
        <f t="shared" si="50"/>
        <v>PDF</v>
      </c>
      <c r="U369" s="11" t="s">
        <v>39</v>
      </c>
      <c r="V369" s="3" t="s">
        <v>36</v>
      </c>
      <c r="W369" s="3" t="s">
        <v>37</v>
      </c>
      <c r="Y369" s="12"/>
      <c r="Z369" s="35" t="str">
        <f t="shared" si="51"/>
        <v>Exclude</v>
      </c>
      <c r="AA369" s="33" t="str">
        <f t="shared" si="52"/>
        <v>3. Wrong intervention</v>
      </c>
    </row>
    <row r="370" spans="1:27" x14ac:dyDescent="0.25">
      <c r="A370" s="27" t="s">
        <v>1252</v>
      </c>
      <c r="B370" s="28" t="s">
        <v>1253</v>
      </c>
      <c r="C370" s="28">
        <v>2022</v>
      </c>
      <c r="D370" s="28" t="s">
        <v>152</v>
      </c>
      <c r="E370" s="28">
        <v>24</v>
      </c>
      <c r="F370" s="28">
        <v>7</v>
      </c>
      <c r="G370" s="28" t="s">
        <v>1254</v>
      </c>
      <c r="H370" s="28">
        <v>5946</v>
      </c>
      <c r="I370" s="28" t="s">
        <v>1255</v>
      </c>
      <c r="J370" s="11" t="s">
        <v>34</v>
      </c>
      <c r="K370" s="20" t="str">
        <f t="shared" si="46"/>
        <v>Link</v>
      </c>
      <c r="L370" s="21" t="str">
        <f t="shared" si="47"/>
        <v/>
      </c>
      <c r="M370" s="31" t="str">
        <f t="shared" si="48"/>
        <v>{Gultzow, 2022 #5946}</v>
      </c>
      <c r="N370" s="4" t="s">
        <v>35</v>
      </c>
      <c r="O370" s="20" t="str">
        <f t="shared" si="49"/>
        <v>PDF</v>
      </c>
      <c r="P370" s="11" t="s">
        <v>2</v>
      </c>
      <c r="Q370" s="3" t="s">
        <v>36</v>
      </c>
      <c r="R370" s="276" t="s">
        <v>41</v>
      </c>
      <c r="S370" s="4" t="s">
        <v>1256</v>
      </c>
      <c r="T370" s="20" t="str">
        <f t="shared" si="50"/>
        <v>PDF</v>
      </c>
      <c r="U370" s="11" t="s">
        <v>39</v>
      </c>
      <c r="V370" s="3" t="s">
        <v>36</v>
      </c>
      <c r="W370" s="3" t="s">
        <v>41</v>
      </c>
      <c r="Y370" s="12"/>
      <c r="Z370" s="35" t="str">
        <f t="shared" si="51"/>
        <v>Exclude</v>
      </c>
      <c r="AA370" s="33" t="str">
        <f t="shared" si="52"/>
        <v>0. Duplicate</v>
      </c>
    </row>
    <row r="371" spans="1:27" x14ac:dyDescent="0.25">
      <c r="A371" s="27" t="s">
        <v>1257</v>
      </c>
      <c r="B371" s="28" t="s">
        <v>1258</v>
      </c>
      <c r="C371" s="28">
        <v>2014</v>
      </c>
      <c r="D371" s="28" t="s">
        <v>695</v>
      </c>
      <c r="E371" s="28">
        <v>39</v>
      </c>
      <c r="F371" s="28">
        <v>10</v>
      </c>
      <c r="G371" s="28" t="s">
        <v>1259</v>
      </c>
      <c r="H371" s="28">
        <v>4116</v>
      </c>
      <c r="I371" s="28" t="s">
        <v>1260</v>
      </c>
      <c r="J371" s="11" t="s">
        <v>34</v>
      </c>
      <c r="K371" s="20" t="str">
        <f t="shared" si="46"/>
        <v>Link</v>
      </c>
      <c r="L371" s="21" t="str">
        <f t="shared" si="47"/>
        <v/>
      </c>
      <c r="M371" s="31" t="str">
        <f t="shared" si="48"/>
        <v>{Guo, 2014 #4116}</v>
      </c>
      <c r="N371" s="4" t="s">
        <v>1</v>
      </c>
      <c r="O371" s="20" t="str">
        <f t="shared" si="49"/>
        <v>PDF</v>
      </c>
      <c r="P371" s="11" t="s">
        <v>2</v>
      </c>
      <c r="Q371" s="3" t="s">
        <v>36</v>
      </c>
      <c r="R371" s="276" t="s">
        <v>37</v>
      </c>
      <c r="S371" s="4" t="s">
        <v>76</v>
      </c>
      <c r="T371" s="20" t="str">
        <f t="shared" si="50"/>
        <v>PDF</v>
      </c>
      <c r="U371" s="11" t="s">
        <v>39</v>
      </c>
      <c r="V371" s="3" t="s">
        <v>36</v>
      </c>
      <c r="W371" s="3" t="s">
        <v>37</v>
      </c>
      <c r="Y371" s="12" t="str">
        <f>IF(R371="Include","No",IF(V371="Include","No",""))</f>
        <v/>
      </c>
      <c r="Z371" s="35" t="str">
        <f t="shared" si="51"/>
        <v>Exclude</v>
      </c>
      <c r="AA371" s="33" t="str">
        <f t="shared" si="52"/>
        <v>3. Wrong intervention</v>
      </c>
    </row>
    <row r="372" spans="1:27" x14ac:dyDescent="0.25">
      <c r="A372" s="27" t="s">
        <v>3046</v>
      </c>
      <c r="B372" s="28" t="s">
        <v>3047</v>
      </c>
      <c r="C372" s="28">
        <v>2023</v>
      </c>
      <c r="D372" s="28" t="s">
        <v>2986</v>
      </c>
      <c r="E372" s="28">
        <v>21</v>
      </c>
      <c r="G372" s="28">
        <v>44</v>
      </c>
      <c r="H372" s="28">
        <v>4763</v>
      </c>
      <c r="I372" s="28" t="s">
        <v>3048</v>
      </c>
      <c r="J372" s="11" t="s">
        <v>34</v>
      </c>
      <c r="K372" s="20" t="str">
        <f t="shared" si="46"/>
        <v>Link</v>
      </c>
      <c r="L372" s="21" t="str">
        <f t="shared" si="47"/>
        <v/>
      </c>
      <c r="M372" s="31" t="str">
        <f t="shared" si="48"/>
        <v>{Guo, 2023 #4763}</v>
      </c>
      <c r="N372" s="4" t="s">
        <v>54</v>
      </c>
      <c r="O372" s="20" t="str">
        <f t="shared" si="49"/>
        <v>PDF</v>
      </c>
      <c r="P372" s="11" t="s">
        <v>2</v>
      </c>
      <c r="Q372" s="3" t="s">
        <v>3016</v>
      </c>
      <c r="S372" s="4" t="s">
        <v>3049</v>
      </c>
      <c r="T372" s="20" t="str">
        <f t="shared" si="50"/>
        <v>PDF</v>
      </c>
      <c r="U372" s="11" t="s">
        <v>39</v>
      </c>
      <c r="V372" s="3" t="s">
        <v>3016</v>
      </c>
      <c r="Y372" s="12"/>
      <c r="Z372" s="35" t="str">
        <f t="shared" si="51"/>
        <v>Include</v>
      </c>
      <c r="AA372" s="33" t="str">
        <f t="shared" si="52"/>
        <v/>
      </c>
    </row>
    <row r="373" spans="1:27" x14ac:dyDescent="0.25">
      <c r="A373" s="27" t="s">
        <v>1261</v>
      </c>
      <c r="B373" s="28" t="s">
        <v>1262</v>
      </c>
      <c r="C373" s="28">
        <v>2023</v>
      </c>
      <c r="D373" s="28" t="s">
        <v>3</v>
      </c>
      <c r="G373" s="28" t="s">
        <v>108</v>
      </c>
      <c r="H373" s="28">
        <v>7391</v>
      </c>
      <c r="I373" s="28" t="s">
        <v>1263</v>
      </c>
      <c r="J373" s="11" t="s">
        <v>34</v>
      </c>
      <c r="K373" s="20" t="str">
        <f t="shared" si="46"/>
        <v>Link</v>
      </c>
      <c r="L373" s="21" t="str">
        <f t="shared" si="47"/>
        <v/>
      </c>
      <c r="M373" s="31" t="str">
        <f t="shared" si="48"/>
        <v>{Guo, 2023 #7391}</v>
      </c>
      <c r="N373" s="4" t="s">
        <v>561</v>
      </c>
      <c r="O373" s="20" t="str">
        <f t="shared" si="49"/>
        <v>PDF</v>
      </c>
      <c r="P373" s="11" t="s">
        <v>2</v>
      </c>
      <c r="Q373" s="3" t="s">
        <v>36</v>
      </c>
      <c r="R373" s="276" t="s">
        <v>37</v>
      </c>
      <c r="S373" s="4" t="s">
        <v>76</v>
      </c>
      <c r="T373" s="20" t="str">
        <f t="shared" si="50"/>
        <v>PDF</v>
      </c>
      <c r="U373" s="11" t="s">
        <v>39</v>
      </c>
      <c r="V373" s="3" t="s">
        <v>36</v>
      </c>
      <c r="W373" s="3" t="s">
        <v>41</v>
      </c>
      <c r="Y373" s="12"/>
      <c r="Z373" s="35" t="str">
        <f t="shared" si="51"/>
        <v>Exclude</v>
      </c>
      <c r="AA373" s="33" t="str">
        <f t="shared" si="52"/>
        <v>3. Wrong intervention</v>
      </c>
    </row>
    <row r="374" spans="1:27" x14ac:dyDescent="0.25">
      <c r="A374" s="27" t="s">
        <v>1261</v>
      </c>
      <c r="B374" s="28" t="s">
        <v>1264</v>
      </c>
      <c r="C374" s="28">
        <v>2024</v>
      </c>
      <c r="D374" s="28" t="s">
        <v>1265</v>
      </c>
      <c r="E374" s="28">
        <v>1</v>
      </c>
      <c r="G374" s="28" t="s">
        <v>1266</v>
      </c>
      <c r="H374" s="28">
        <v>7382</v>
      </c>
      <c r="I374" s="28" t="s">
        <v>1267</v>
      </c>
      <c r="J374" s="11" t="s">
        <v>34</v>
      </c>
      <c r="K374" s="20" t="str">
        <f t="shared" si="46"/>
        <v>Link</v>
      </c>
      <c r="L374" s="21" t="str">
        <f t="shared" si="47"/>
        <v/>
      </c>
      <c r="M374" s="31" t="str">
        <f t="shared" si="48"/>
        <v>{Guo, 2024 #7382}</v>
      </c>
      <c r="N374" s="4" t="s">
        <v>561</v>
      </c>
      <c r="O374" s="20" t="str">
        <f t="shared" si="49"/>
        <v>PDF</v>
      </c>
      <c r="P374" s="11" t="s">
        <v>2</v>
      </c>
      <c r="Q374" s="3" t="s">
        <v>36</v>
      </c>
      <c r="R374" s="276" t="s">
        <v>37</v>
      </c>
      <c r="S374" s="4" t="s">
        <v>76</v>
      </c>
      <c r="T374" s="20" t="str">
        <f t="shared" si="50"/>
        <v>PDF</v>
      </c>
      <c r="U374" s="11" t="s">
        <v>39</v>
      </c>
      <c r="V374" s="3" t="s">
        <v>36</v>
      </c>
      <c r="W374" s="3" t="s">
        <v>37</v>
      </c>
      <c r="Y374" s="12"/>
      <c r="Z374" s="35" t="str">
        <f t="shared" si="51"/>
        <v>Exclude</v>
      </c>
      <c r="AA374" s="33" t="str">
        <f t="shared" si="52"/>
        <v>3. Wrong intervention</v>
      </c>
    </row>
    <row r="375" spans="1:27" x14ac:dyDescent="0.25">
      <c r="A375" s="27" t="s">
        <v>1268</v>
      </c>
      <c r="B375" s="28" t="s">
        <v>1269</v>
      </c>
      <c r="C375" s="28">
        <v>2015</v>
      </c>
      <c r="D375" s="28" t="s">
        <v>241</v>
      </c>
      <c r="E375" s="28">
        <v>372</v>
      </c>
      <c r="F375" s="28">
        <v>22</v>
      </c>
      <c r="G375" s="28" t="s">
        <v>1270</v>
      </c>
      <c r="H375" s="28">
        <v>3690</v>
      </c>
      <c r="I375" s="28" t="s">
        <v>1271</v>
      </c>
      <c r="J375" s="11" t="s">
        <v>34</v>
      </c>
      <c r="K375" s="20" t="str">
        <f t="shared" si="46"/>
        <v>Link</v>
      </c>
      <c r="L375" s="21" t="str">
        <f t="shared" si="47"/>
        <v/>
      </c>
      <c r="M375" s="31" t="str">
        <f t="shared" si="48"/>
        <v>{Halpern, 2015 #3690}</v>
      </c>
      <c r="N375" s="4" t="s">
        <v>1</v>
      </c>
      <c r="O375" s="20" t="str">
        <f t="shared" si="49"/>
        <v>PDF</v>
      </c>
      <c r="P375" s="11" t="s">
        <v>2</v>
      </c>
      <c r="Q375" s="3" t="s">
        <v>36</v>
      </c>
      <c r="R375" s="276" t="s">
        <v>37</v>
      </c>
      <c r="S375" s="4" t="s">
        <v>76</v>
      </c>
      <c r="T375" s="20" t="str">
        <f t="shared" si="50"/>
        <v>PDF</v>
      </c>
      <c r="U375" s="11" t="s">
        <v>39</v>
      </c>
      <c r="V375" s="3" t="s">
        <v>36</v>
      </c>
      <c r="W375" s="3" t="s">
        <v>37</v>
      </c>
      <c r="Y375" s="12" t="str">
        <f t="shared" ref="Y375:Y385" si="56">IF(R375="Include","No",IF(V375="Include","No",""))</f>
        <v/>
      </c>
      <c r="Z375" s="35" t="str">
        <f t="shared" si="51"/>
        <v>Exclude</v>
      </c>
      <c r="AA375" s="33" t="str">
        <f t="shared" si="52"/>
        <v>3. Wrong intervention</v>
      </c>
    </row>
    <row r="376" spans="1:27" x14ac:dyDescent="0.25">
      <c r="A376" s="27" t="s">
        <v>1268</v>
      </c>
      <c r="B376" s="28" t="s">
        <v>1272</v>
      </c>
      <c r="C376" s="28">
        <v>2015</v>
      </c>
      <c r="D376" s="28" t="s">
        <v>1273</v>
      </c>
      <c r="E376" s="28">
        <v>70</v>
      </c>
      <c r="F376" s="28">
        <v>9</v>
      </c>
      <c r="G376" s="28" t="s">
        <v>1274</v>
      </c>
      <c r="H376" s="28">
        <v>3752</v>
      </c>
      <c r="I376" s="28" t="s">
        <v>1275</v>
      </c>
      <c r="J376" s="11" t="s">
        <v>34</v>
      </c>
      <c r="K376" s="20" t="str">
        <f t="shared" si="46"/>
        <v>Link</v>
      </c>
      <c r="L376" s="21" t="str">
        <f t="shared" si="47"/>
        <v/>
      </c>
      <c r="M376" s="31" t="str">
        <f t="shared" si="48"/>
        <v>{Halpern, 2015 #3752}</v>
      </c>
      <c r="N376" s="4" t="s">
        <v>1</v>
      </c>
      <c r="O376" s="20" t="str">
        <f t="shared" si="49"/>
        <v>PDF</v>
      </c>
      <c r="P376" s="11" t="s">
        <v>2</v>
      </c>
      <c r="Q376" s="3" t="s">
        <v>36</v>
      </c>
      <c r="R376" s="276" t="s">
        <v>41</v>
      </c>
      <c r="S376" s="4" t="s">
        <v>1276</v>
      </c>
      <c r="T376" s="20" t="str">
        <f t="shared" si="50"/>
        <v>PDF</v>
      </c>
      <c r="U376" s="11" t="s">
        <v>39</v>
      </c>
      <c r="V376" s="3" t="s">
        <v>36</v>
      </c>
      <c r="W376" s="3" t="s">
        <v>41</v>
      </c>
      <c r="Y376" s="12" t="str">
        <f t="shared" si="56"/>
        <v/>
      </c>
      <c r="Z376" s="35" t="str">
        <f t="shared" si="51"/>
        <v>Exclude</v>
      </c>
      <c r="AA376" s="33" t="str">
        <f t="shared" si="52"/>
        <v>0. Duplicate</v>
      </c>
    </row>
    <row r="377" spans="1:27" x14ac:dyDescent="0.25">
      <c r="A377" s="27" t="s">
        <v>1268</v>
      </c>
      <c r="B377" s="28" t="s">
        <v>1269</v>
      </c>
      <c r="C377" s="28">
        <v>2015</v>
      </c>
      <c r="D377" s="28" t="s">
        <v>1277</v>
      </c>
      <c r="E377" s="28">
        <v>372</v>
      </c>
      <c r="F377" s="28">
        <v>22</v>
      </c>
      <c r="G377" s="28" t="s">
        <v>1270</v>
      </c>
      <c r="H377" s="28">
        <v>3753</v>
      </c>
      <c r="I377" s="28" t="s">
        <v>1278</v>
      </c>
      <c r="J377" s="11" t="s">
        <v>34</v>
      </c>
      <c r="K377" s="20" t="str">
        <f t="shared" si="46"/>
        <v>Link</v>
      </c>
      <c r="L377" s="21" t="str">
        <f t="shared" si="47"/>
        <v/>
      </c>
      <c r="M377" s="31" t="str">
        <f t="shared" si="48"/>
        <v>{Halpern, 2015 #3753}</v>
      </c>
      <c r="N377" s="4" t="s">
        <v>1</v>
      </c>
      <c r="O377" s="20" t="str">
        <f t="shared" si="49"/>
        <v>PDF</v>
      </c>
      <c r="P377" s="11" t="s">
        <v>2</v>
      </c>
      <c r="Q377" s="3" t="s">
        <v>36</v>
      </c>
      <c r="R377" s="276" t="s">
        <v>41</v>
      </c>
      <c r="S377" s="4" t="s">
        <v>1279</v>
      </c>
      <c r="T377" s="20" t="str">
        <f t="shared" si="50"/>
        <v>PDF</v>
      </c>
      <c r="U377" s="11" t="s">
        <v>39</v>
      </c>
      <c r="V377" s="3" t="s">
        <v>36</v>
      </c>
      <c r="W377" s="3" t="s">
        <v>41</v>
      </c>
      <c r="Y377" s="12" t="str">
        <f t="shared" si="56"/>
        <v/>
      </c>
      <c r="Z377" s="35" t="str">
        <f t="shared" si="51"/>
        <v>Exclude</v>
      </c>
      <c r="AA377" s="33" t="str">
        <f t="shared" si="52"/>
        <v>0. Duplicate</v>
      </c>
    </row>
    <row r="378" spans="1:27" x14ac:dyDescent="0.25">
      <c r="A378" s="27" t="s">
        <v>1280</v>
      </c>
      <c r="B378" s="28" t="s">
        <v>1281</v>
      </c>
      <c r="C378" s="28">
        <v>2014</v>
      </c>
      <c r="D378" s="28" t="s">
        <v>1282</v>
      </c>
      <c r="E378" s="28">
        <v>15</v>
      </c>
      <c r="F378" s="28">
        <v>17</v>
      </c>
      <c r="G378" s="28" t="s">
        <v>1283</v>
      </c>
      <c r="H378" s="28">
        <v>4039</v>
      </c>
      <c r="I378" s="28" t="s">
        <v>1284</v>
      </c>
      <c r="J378" s="11" t="s">
        <v>34</v>
      </c>
      <c r="K378" s="20" t="str">
        <f t="shared" si="46"/>
        <v>Link</v>
      </c>
      <c r="L378" s="21" t="str">
        <f t="shared" si="47"/>
        <v/>
      </c>
      <c r="M378" s="31" t="str">
        <f t="shared" si="48"/>
        <v>{Han, 2014 #4039}</v>
      </c>
      <c r="N378" s="4" t="s">
        <v>1</v>
      </c>
      <c r="O378" s="20" t="str">
        <f t="shared" si="49"/>
        <v>PDF</v>
      </c>
      <c r="P378" s="11" t="s">
        <v>2</v>
      </c>
      <c r="Q378" s="3" t="s">
        <v>36</v>
      </c>
      <c r="R378" s="276" t="s">
        <v>56</v>
      </c>
      <c r="S378" s="4" t="s">
        <v>68</v>
      </c>
      <c r="T378" s="20" t="str">
        <f t="shared" si="50"/>
        <v>PDF</v>
      </c>
      <c r="U378" s="11" t="s">
        <v>39</v>
      </c>
      <c r="V378" s="3" t="s">
        <v>36</v>
      </c>
      <c r="W378" s="3" t="s">
        <v>56</v>
      </c>
      <c r="Y378" s="12" t="str">
        <f t="shared" si="56"/>
        <v/>
      </c>
      <c r="Z378" s="35" t="str">
        <f t="shared" si="51"/>
        <v>Exclude</v>
      </c>
      <c r="AA378" s="33" t="str">
        <f t="shared" si="52"/>
        <v>2. Wrong country</v>
      </c>
    </row>
    <row r="379" spans="1:27" x14ac:dyDescent="0.25">
      <c r="A379" s="27" t="s">
        <v>1285</v>
      </c>
      <c r="B379" s="28" t="s">
        <v>1286</v>
      </c>
      <c r="C379" s="28">
        <v>2010</v>
      </c>
      <c r="D379" s="28" t="s">
        <v>336</v>
      </c>
      <c r="E379" s="28">
        <v>51</v>
      </c>
      <c r="F379" s="28">
        <v>5</v>
      </c>
      <c r="G379" s="28" t="s">
        <v>1287</v>
      </c>
      <c r="H379" s="28">
        <v>3889</v>
      </c>
      <c r="I379" s="28" t="s">
        <v>1288</v>
      </c>
      <c r="J379" s="11" t="s">
        <v>34</v>
      </c>
      <c r="K379" s="20" t="str">
        <f t="shared" si="46"/>
        <v>Link</v>
      </c>
      <c r="L379" s="21" t="str">
        <f t="shared" si="47"/>
        <v/>
      </c>
      <c r="M379" s="31" t="str">
        <f t="shared" si="48"/>
        <v>{Harris, 2010 #3889}</v>
      </c>
      <c r="N379" s="4" t="s">
        <v>1</v>
      </c>
      <c r="O379" s="20" t="str">
        <f t="shared" si="49"/>
        <v>PDF</v>
      </c>
      <c r="P379" s="11" t="s">
        <v>2</v>
      </c>
      <c r="Q379" s="3" t="s">
        <v>36</v>
      </c>
      <c r="R379" s="276" t="s">
        <v>41</v>
      </c>
      <c r="S379" s="4" t="s">
        <v>1289</v>
      </c>
      <c r="T379" s="20" t="str">
        <f t="shared" si="50"/>
        <v>PDF</v>
      </c>
      <c r="U379" s="11" t="s">
        <v>39</v>
      </c>
      <c r="V379" s="3" t="s">
        <v>36</v>
      </c>
      <c r="W379" s="3" t="s">
        <v>37</v>
      </c>
      <c r="Y379" s="12" t="str">
        <f t="shared" si="56"/>
        <v/>
      </c>
      <c r="Z379" s="35" t="str">
        <f t="shared" si="51"/>
        <v>Exclude</v>
      </c>
      <c r="AA379" s="33" t="str">
        <f t="shared" si="52"/>
        <v>0. Duplicate</v>
      </c>
    </row>
    <row r="380" spans="1:27" x14ac:dyDescent="0.25">
      <c r="A380" s="27" t="s">
        <v>1285</v>
      </c>
      <c r="B380" s="28" t="s">
        <v>1290</v>
      </c>
      <c r="C380" s="28">
        <v>2010</v>
      </c>
      <c r="D380" s="28" t="s">
        <v>198</v>
      </c>
      <c r="E380" s="28">
        <v>51</v>
      </c>
      <c r="F380" s="28">
        <v>5</v>
      </c>
      <c r="G380" s="28" t="s">
        <v>1287</v>
      </c>
      <c r="H380" s="28">
        <v>3904</v>
      </c>
      <c r="I380" s="28" t="s">
        <v>1288</v>
      </c>
      <c r="J380" s="11" t="s">
        <v>34</v>
      </c>
      <c r="K380" s="20" t="str">
        <f t="shared" si="46"/>
        <v>Link</v>
      </c>
      <c r="L380" s="21" t="str">
        <f t="shared" si="47"/>
        <v/>
      </c>
      <c r="M380" s="31" t="str">
        <f t="shared" si="48"/>
        <v>{Harris, 2010 #3904}</v>
      </c>
      <c r="N380" s="4" t="s">
        <v>1</v>
      </c>
      <c r="O380" s="20" t="str">
        <f t="shared" si="49"/>
        <v>PDF</v>
      </c>
      <c r="P380" s="11" t="s">
        <v>2</v>
      </c>
      <c r="Q380" s="3" t="s">
        <v>36</v>
      </c>
      <c r="R380" s="276" t="s">
        <v>37</v>
      </c>
      <c r="S380" s="4" t="s">
        <v>76</v>
      </c>
      <c r="T380" s="20" t="str">
        <f t="shared" si="50"/>
        <v>PDF</v>
      </c>
      <c r="U380" s="11" t="s">
        <v>39</v>
      </c>
      <c r="V380" s="3" t="s">
        <v>36</v>
      </c>
      <c r="W380" s="3" t="s">
        <v>41</v>
      </c>
      <c r="Y380" s="12" t="str">
        <f t="shared" si="56"/>
        <v/>
      </c>
      <c r="Z380" s="35" t="str">
        <f t="shared" si="51"/>
        <v>Exclude</v>
      </c>
      <c r="AA380" s="33" t="str">
        <f t="shared" si="52"/>
        <v>3. Wrong intervention</v>
      </c>
    </row>
    <row r="381" spans="1:27" x14ac:dyDescent="0.25">
      <c r="A381" s="27" t="s">
        <v>1285</v>
      </c>
      <c r="B381" s="28" t="s">
        <v>1286</v>
      </c>
      <c r="C381" s="28">
        <v>2010</v>
      </c>
      <c r="D381" s="28" t="s">
        <v>336</v>
      </c>
      <c r="E381" s="28">
        <v>51</v>
      </c>
      <c r="F381" s="28">
        <v>5</v>
      </c>
      <c r="G381" s="28" t="s">
        <v>1287</v>
      </c>
      <c r="H381" s="28">
        <v>4132</v>
      </c>
      <c r="I381" s="28" t="s">
        <v>1288</v>
      </c>
      <c r="J381" s="11" t="s">
        <v>34</v>
      </c>
      <c r="K381" s="20" t="str">
        <f t="shared" si="46"/>
        <v>Link</v>
      </c>
      <c r="L381" s="21" t="str">
        <f t="shared" si="47"/>
        <v/>
      </c>
      <c r="M381" s="31" t="str">
        <f t="shared" si="48"/>
        <v>{Harris, 2010 #4132}</v>
      </c>
      <c r="N381" s="4" t="s">
        <v>1</v>
      </c>
      <c r="O381" s="20" t="str">
        <f t="shared" si="49"/>
        <v>PDF</v>
      </c>
      <c r="P381" s="11" t="s">
        <v>2</v>
      </c>
      <c r="Q381" s="3" t="s">
        <v>36</v>
      </c>
      <c r="R381" s="276" t="s">
        <v>41</v>
      </c>
      <c r="S381" s="4" t="s">
        <v>1289</v>
      </c>
      <c r="T381" s="20" t="str">
        <f t="shared" si="50"/>
        <v>PDF</v>
      </c>
      <c r="U381" s="11" t="s">
        <v>39</v>
      </c>
      <c r="V381" s="3" t="s">
        <v>36</v>
      </c>
      <c r="W381" s="3" t="s">
        <v>41</v>
      </c>
      <c r="Y381" s="12" t="str">
        <f t="shared" si="56"/>
        <v/>
      </c>
      <c r="Z381" s="35" t="str">
        <f t="shared" si="51"/>
        <v>Exclude</v>
      </c>
      <c r="AA381" s="33" t="str">
        <f t="shared" si="52"/>
        <v>0. Duplicate</v>
      </c>
    </row>
    <row r="382" spans="1:27" x14ac:dyDescent="0.25">
      <c r="A382" s="27" t="s">
        <v>1291</v>
      </c>
      <c r="B382" s="28" t="s">
        <v>1292</v>
      </c>
      <c r="C382" s="28">
        <v>2015</v>
      </c>
      <c r="D382" s="28" t="s">
        <v>1293</v>
      </c>
      <c r="E382" s="28">
        <v>44</v>
      </c>
      <c r="F382" s="28">
        <v>2</v>
      </c>
      <c r="G382" s="28" t="s">
        <v>1294</v>
      </c>
      <c r="H382" s="28">
        <v>3612</v>
      </c>
      <c r="I382" s="28" t="s">
        <v>1295</v>
      </c>
      <c r="J382" s="11" t="s">
        <v>34</v>
      </c>
      <c r="K382" s="20" t="str">
        <f t="shared" si="46"/>
        <v>Link</v>
      </c>
      <c r="L382" s="21" t="str">
        <f t="shared" si="47"/>
        <v/>
      </c>
      <c r="M382" s="31" t="str">
        <f t="shared" si="48"/>
        <v>{Harris, 2015 #3612}</v>
      </c>
      <c r="N382" s="4" t="s">
        <v>1</v>
      </c>
      <c r="O382" s="20" t="str">
        <f t="shared" si="49"/>
        <v>PDF</v>
      </c>
      <c r="P382" s="11" t="s">
        <v>2</v>
      </c>
      <c r="Q382" s="3" t="s">
        <v>36</v>
      </c>
      <c r="R382" s="276" t="s">
        <v>37</v>
      </c>
      <c r="S382" s="4" t="s">
        <v>76</v>
      </c>
      <c r="T382" s="20" t="str">
        <f t="shared" si="50"/>
        <v>PDF</v>
      </c>
      <c r="U382" s="11" t="s">
        <v>39</v>
      </c>
      <c r="V382" s="3" t="s">
        <v>36</v>
      </c>
      <c r="W382" s="3" t="s">
        <v>37</v>
      </c>
      <c r="Y382" s="12" t="str">
        <f t="shared" si="56"/>
        <v/>
      </c>
      <c r="Z382" s="35" t="str">
        <f t="shared" si="51"/>
        <v>Exclude</v>
      </c>
      <c r="AA382" s="33" t="str">
        <f t="shared" si="52"/>
        <v>3. Wrong intervention</v>
      </c>
    </row>
    <row r="383" spans="1:27" x14ac:dyDescent="0.25">
      <c r="A383" s="27" t="s">
        <v>1291</v>
      </c>
      <c r="B383" s="28" t="s">
        <v>1292</v>
      </c>
      <c r="C383" s="28">
        <v>2015</v>
      </c>
      <c r="D383" s="28" t="s">
        <v>1293</v>
      </c>
      <c r="E383" s="28">
        <v>44</v>
      </c>
      <c r="F383" s="28">
        <v>2</v>
      </c>
      <c r="G383" s="28" t="s">
        <v>1294</v>
      </c>
      <c r="H383" s="28">
        <v>3613</v>
      </c>
      <c r="I383" s="28" t="s">
        <v>1295</v>
      </c>
      <c r="J383" s="11" t="s">
        <v>34</v>
      </c>
      <c r="K383" s="20" t="str">
        <f t="shared" si="46"/>
        <v>Link</v>
      </c>
      <c r="L383" s="21" t="str">
        <f t="shared" si="47"/>
        <v/>
      </c>
      <c r="M383" s="31" t="str">
        <f t="shared" si="48"/>
        <v>{Harris, 2015 #3613}</v>
      </c>
      <c r="N383" s="4" t="s">
        <v>1</v>
      </c>
      <c r="O383" s="20" t="str">
        <f t="shared" si="49"/>
        <v>PDF</v>
      </c>
      <c r="P383" s="11" t="s">
        <v>2</v>
      </c>
      <c r="Q383" s="3" t="s">
        <v>36</v>
      </c>
      <c r="R383" s="276" t="s">
        <v>41</v>
      </c>
      <c r="S383" s="4" t="s">
        <v>1296</v>
      </c>
      <c r="T383" s="20" t="str">
        <f t="shared" si="50"/>
        <v>PDF</v>
      </c>
      <c r="U383" s="11" t="s">
        <v>39</v>
      </c>
      <c r="V383" s="3" t="s">
        <v>36</v>
      </c>
      <c r="W383" s="3" t="s">
        <v>41</v>
      </c>
      <c r="Y383" s="12" t="str">
        <f t="shared" si="56"/>
        <v/>
      </c>
      <c r="Z383" s="35" t="str">
        <f t="shared" si="51"/>
        <v>Exclude</v>
      </c>
      <c r="AA383" s="33" t="str">
        <f t="shared" si="52"/>
        <v>0. Duplicate</v>
      </c>
    </row>
    <row r="384" spans="1:27" x14ac:dyDescent="0.25">
      <c r="A384" s="27" t="s">
        <v>1291</v>
      </c>
      <c r="B384" s="28" t="s">
        <v>1292</v>
      </c>
      <c r="C384" s="28">
        <v>2015</v>
      </c>
      <c r="D384" s="28" t="s">
        <v>1293</v>
      </c>
      <c r="E384" s="28">
        <v>44</v>
      </c>
      <c r="F384" s="28">
        <v>2</v>
      </c>
      <c r="G384" s="28" t="s">
        <v>1294</v>
      </c>
      <c r="H384" s="28">
        <v>3614</v>
      </c>
      <c r="I384" s="28" t="s">
        <v>1295</v>
      </c>
      <c r="J384" s="11" t="s">
        <v>34</v>
      </c>
      <c r="K384" s="20" t="str">
        <f t="shared" si="46"/>
        <v>Link</v>
      </c>
      <c r="L384" s="21" t="str">
        <f t="shared" si="47"/>
        <v/>
      </c>
      <c r="M384" s="31" t="str">
        <f t="shared" si="48"/>
        <v>{Harris, 2015 #3614}</v>
      </c>
      <c r="N384" s="4" t="s">
        <v>1</v>
      </c>
      <c r="O384" s="20" t="str">
        <f t="shared" si="49"/>
        <v>PDF</v>
      </c>
      <c r="P384" s="11" t="s">
        <v>2</v>
      </c>
      <c r="Q384" s="3" t="s">
        <v>36</v>
      </c>
      <c r="R384" s="276" t="s">
        <v>41</v>
      </c>
      <c r="S384" s="4" t="s">
        <v>1296</v>
      </c>
      <c r="T384" s="20" t="str">
        <f t="shared" si="50"/>
        <v>PDF</v>
      </c>
      <c r="U384" s="11" t="s">
        <v>39</v>
      </c>
      <c r="V384" s="3" t="s">
        <v>36</v>
      </c>
      <c r="W384" s="3" t="s">
        <v>41</v>
      </c>
      <c r="Y384" s="12" t="str">
        <f t="shared" si="56"/>
        <v/>
      </c>
      <c r="Z384" s="35" t="str">
        <f t="shared" si="51"/>
        <v>Exclude</v>
      </c>
      <c r="AA384" s="33" t="str">
        <f t="shared" si="52"/>
        <v>0. Duplicate</v>
      </c>
    </row>
    <row r="385" spans="1:27" x14ac:dyDescent="0.25">
      <c r="A385" s="27" t="s">
        <v>1297</v>
      </c>
      <c r="B385" s="28" t="s">
        <v>1298</v>
      </c>
      <c r="C385" s="28">
        <v>2019</v>
      </c>
      <c r="D385" s="28" t="s">
        <v>1299</v>
      </c>
      <c r="E385" s="28">
        <v>2019</v>
      </c>
      <c r="F385" s="28">
        <v>6</v>
      </c>
      <c r="G385" s="28" t="s">
        <v>108</v>
      </c>
      <c r="H385" s="28">
        <v>4117</v>
      </c>
      <c r="I385" s="28" t="s">
        <v>1300</v>
      </c>
      <c r="J385" s="11" t="s">
        <v>34</v>
      </c>
      <c r="K385" s="20" t="str">
        <f t="shared" si="46"/>
        <v>Link</v>
      </c>
      <c r="L385" s="21" t="str">
        <f t="shared" si="47"/>
        <v/>
      </c>
      <c r="M385" s="31" t="str">
        <f t="shared" si="48"/>
        <v>{Hartmann-Boyce, 2019 #4117}</v>
      </c>
      <c r="N385" s="4" t="s">
        <v>1</v>
      </c>
      <c r="O385" s="20" t="str">
        <f t="shared" si="49"/>
        <v>PDF</v>
      </c>
      <c r="P385" s="11" t="s">
        <v>2</v>
      </c>
      <c r="Q385" s="3" t="s">
        <v>36</v>
      </c>
      <c r="R385" s="276" t="s">
        <v>40</v>
      </c>
      <c r="S385" s="4" t="s">
        <v>1301</v>
      </c>
      <c r="T385" s="20" t="str">
        <f t="shared" si="50"/>
        <v>PDF</v>
      </c>
      <c r="U385" s="11" t="s">
        <v>39</v>
      </c>
      <c r="V385" s="3" t="s">
        <v>36</v>
      </c>
      <c r="W385" s="3" t="s">
        <v>40</v>
      </c>
      <c r="Y385" s="12" t="str">
        <f t="shared" si="56"/>
        <v/>
      </c>
      <c r="Z385" s="35" t="str">
        <f t="shared" si="51"/>
        <v>Exclude</v>
      </c>
      <c r="AA385" s="33" t="str">
        <f t="shared" si="52"/>
        <v>5. Wrong study design</v>
      </c>
    </row>
    <row r="386" spans="1:27" x14ac:dyDescent="0.25">
      <c r="A386" s="27" t="s">
        <v>1302</v>
      </c>
      <c r="B386" s="28" t="s">
        <v>1303</v>
      </c>
      <c r="C386" s="28">
        <v>2017</v>
      </c>
      <c r="D386" s="28" t="s">
        <v>538</v>
      </c>
      <c r="E386" s="28">
        <v>5</v>
      </c>
      <c r="F386" s="28">
        <v>5</v>
      </c>
      <c r="G386" s="28" t="s">
        <v>1304</v>
      </c>
      <c r="H386" s="28">
        <v>5489</v>
      </c>
      <c r="I386" s="28" t="s">
        <v>1305</v>
      </c>
      <c r="J386" s="11" t="s">
        <v>34</v>
      </c>
      <c r="K386" s="20" t="str">
        <f t="shared" ref="K386:K449" si="57">IF(LEFT(I386,2)="10",HYPERLINK(_xlfn.CONCAT("https://doi.org/",I386),"Link"),IF(I386="","",HYPERLINK(I386,"Link")))</f>
        <v>Link</v>
      </c>
      <c r="L386" s="21" t="str">
        <f t="shared" ref="L386:L449" si="58">IF(A386&lt;&gt;"",IF(J386="No",_xlfn.CONCAT(IF(ISERROR(FIND(",",A386))=FALSE,LEFT(A386,FIND(",",A386)-1),A386),"-",C386,"-",H386),""),"")</f>
        <v/>
      </c>
      <c r="M386" s="31" t="str">
        <f t="shared" ref="M386:M449" si="59">IF(A386&lt;&gt;"",_xlfn.CONCAT("{",IF(ISERROR(FIND(",",A386))=FALSE,LEFT(A386,FIND(",",A386)-1),A386),", ",C386," #",H386,"}"),"")</f>
        <v>{Hassandra, 2017 #5489}</v>
      </c>
      <c r="N386" s="4" t="s">
        <v>116</v>
      </c>
      <c r="O386" s="20" t="str">
        <f t="shared" ref="O386:O449" si="60">IF(J386="Yes",IF(P386&lt;&gt;"",HYPERLINK(_xlfn.CONCAT(VLOOKUP(P386,AF:AG,2,FALSE),"\",IF(ISERROR(FIND(",",A386))=FALSE,LEFT(A386,FIND(",",A386)-1),A386),"-",C386,"-",H386,".pdf"),"PDF"),""),"")</f>
        <v>PDF</v>
      </c>
      <c r="P386" s="11" t="s">
        <v>2</v>
      </c>
      <c r="Q386" s="3" t="s">
        <v>36</v>
      </c>
      <c r="R386" s="276" t="s">
        <v>37</v>
      </c>
      <c r="S386" s="4" t="s">
        <v>76</v>
      </c>
      <c r="T386" s="20" t="str">
        <f t="shared" ref="T386:T449" si="61">IF(J386="Yes",IF(U386&lt;&gt;"",HYPERLINK(_xlfn.CONCAT(VLOOKUP(U386,AF:AG,2,FALSE),"\",IF(ISERROR(FIND(",",A386))=FALSE,LEFT(A386,FIND(",",A386)-1),A386),"-",C386,"-",H386,".pdf"),"PDF"),""),"")</f>
        <v>PDF</v>
      </c>
      <c r="U386" s="11" t="s">
        <v>39</v>
      </c>
      <c r="V386" s="3" t="s">
        <v>36</v>
      </c>
      <c r="W386" s="3" t="s">
        <v>37</v>
      </c>
      <c r="Y386" s="12"/>
      <c r="Z386" s="35" t="str">
        <f t="shared" ref="Z386:Z449" si="62">IF(J386="Yes",IF(Q386="","",IF(Q386="Include",IF(V386="",IF(Y386="No","Check for supplement","Include"),IF(V386="Exclude","Consensus required",IF(V386="Include",IF(Y386="No","Check for supplement","Include"),"Check required"))),IF(Q386="Exclude",IF(V386="","Check required",IF(V386="Exclude","Exclude",IF(V386="Include","Consensus required","Check required"))),"Check required"))),IF(L386="","","Find PDF"))</f>
        <v>Exclude</v>
      </c>
      <c r="AA386" s="33" t="str">
        <f t="shared" ref="AA386:AA449" si="63">IF(Z386="Exclude",R386,"")</f>
        <v>3. Wrong intervention</v>
      </c>
    </row>
    <row r="387" spans="1:27" x14ac:dyDescent="0.25">
      <c r="A387" s="27" t="s">
        <v>1306</v>
      </c>
      <c r="B387" s="28" t="s">
        <v>1307</v>
      </c>
      <c r="C387" s="28">
        <v>2013</v>
      </c>
      <c r="D387" s="28" t="s">
        <v>102</v>
      </c>
      <c r="E387" s="28">
        <v>15</v>
      </c>
      <c r="F387" s="28">
        <v>8</v>
      </c>
      <c r="G387" s="28" t="s">
        <v>1308</v>
      </c>
      <c r="H387" s="28">
        <v>3722</v>
      </c>
      <c r="I387" s="28" t="s">
        <v>1309</v>
      </c>
      <c r="J387" s="11" t="s">
        <v>34</v>
      </c>
      <c r="K387" s="20" t="str">
        <f t="shared" si="57"/>
        <v>Link</v>
      </c>
      <c r="L387" s="21" t="str">
        <f t="shared" si="58"/>
        <v/>
      </c>
      <c r="M387" s="31" t="str">
        <f t="shared" si="59"/>
        <v>{Haug, 2013 #3722}</v>
      </c>
      <c r="N387" s="4" t="s">
        <v>1</v>
      </c>
      <c r="O387" s="20" t="str">
        <f t="shared" si="60"/>
        <v>PDF</v>
      </c>
      <c r="P387" s="11" t="s">
        <v>2</v>
      </c>
      <c r="Q387" s="3" t="s">
        <v>36</v>
      </c>
      <c r="R387" s="276" t="s">
        <v>37</v>
      </c>
      <c r="S387" s="4" t="s">
        <v>76</v>
      </c>
      <c r="T387" s="20" t="str">
        <f t="shared" si="61"/>
        <v>PDF</v>
      </c>
      <c r="U387" s="11" t="s">
        <v>39</v>
      </c>
      <c r="V387" s="3" t="s">
        <v>36</v>
      </c>
      <c r="W387" s="3" t="s">
        <v>37</v>
      </c>
      <c r="Y387" s="12" t="str">
        <f>IF(R387="Include","No",IF(V387="Include","No",""))</f>
        <v/>
      </c>
      <c r="Z387" s="35" t="str">
        <f t="shared" si="62"/>
        <v>Exclude</v>
      </c>
      <c r="AA387" s="33" t="str">
        <f t="shared" si="63"/>
        <v>3. Wrong intervention</v>
      </c>
    </row>
    <row r="388" spans="1:27" x14ac:dyDescent="0.25">
      <c r="A388" s="27" t="s">
        <v>1310</v>
      </c>
      <c r="B388" s="28" t="s">
        <v>1311</v>
      </c>
      <c r="C388" s="28">
        <v>2013</v>
      </c>
      <c r="D388" s="28" t="s">
        <v>446</v>
      </c>
      <c r="E388" s="28">
        <v>13</v>
      </c>
      <c r="F388" s="28">
        <v>1</v>
      </c>
      <c r="G388" s="28">
        <v>475</v>
      </c>
      <c r="H388" s="28">
        <v>7396</v>
      </c>
      <c r="I388" s="28" t="s">
        <v>1312</v>
      </c>
      <c r="J388" s="11" t="s">
        <v>34</v>
      </c>
      <c r="K388" s="20" t="str">
        <f t="shared" si="57"/>
        <v>Link</v>
      </c>
      <c r="L388" s="21" t="str">
        <f t="shared" si="58"/>
        <v/>
      </c>
      <c r="M388" s="31" t="str">
        <f t="shared" si="59"/>
        <v>{Haug, 2013 #7396}</v>
      </c>
      <c r="N388" s="4" t="s">
        <v>238</v>
      </c>
      <c r="O388" s="20" t="str">
        <f t="shared" si="60"/>
        <v>PDF</v>
      </c>
      <c r="P388" s="11" t="s">
        <v>2</v>
      </c>
      <c r="Q388" s="3" t="s">
        <v>36</v>
      </c>
      <c r="R388" s="276" t="s">
        <v>37</v>
      </c>
      <c r="S388" s="4" t="s">
        <v>76</v>
      </c>
      <c r="T388" s="20" t="str">
        <f t="shared" si="61"/>
        <v>PDF</v>
      </c>
      <c r="U388" s="11" t="s">
        <v>39</v>
      </c>
      <c r="V388" s="3" t="s">
        <v>36</v>
      </c>
      <c r="W388" s="3" t="s">
        <v>37</v>
      </c>
      <c r="Y388" s="12"/>
      <c r="Z388" s="35" t="str">
        <f t="shared" si="62"/>
        <v>Exclude</v>
      </c>
      <c r="AA388" s="33" t="str">
        <f t="shared" si="63"/>
        <v>3. Wrong intervention</v>
      </c>
    </row>
    <row r="389" spans="1:27" x14ac:dyDescent="0.25">
      <c r="A389" s="27" t="s">
        <v>1313</v>
      </c>
      <c r="B389" s="28" t="s">
        <v>1314</v>
      </c>
      <c r="C389" s="28">
        <v>2014</v>
      </c>
      <c r="D389" s="28" t="s">
        <v>446</v>
      </c>
      <c r="E389" s="28">
        <v>14</v>
      </c>
      <c r="F389" s="28">
        <v>1</v>
      </c>
      <c r="G389" s="28">
        <v>1140</v>
      </c>
      <c r="H389" s="28">
        <v>7412</v>
      </c>
      <c r="I389" s="28" t="s">
        <v>1315</v>
      </c>
      <c r="J389" s="11" t="s">
        <v>34</v>
      </c>
      <c r="K389" s="20" t="str">
        <f t="shared" si="57"/>
        <v>Link</v>
      </c>
      <c r="L389" s="21" t="str">
        <f t="shared" si="58"/>
        <v/>
      </c>
      <c r="M389" s="31" t="str">
        <f t="shared" si="59"/>
        <v>{Haug, 2014 #7412}</v>
      </c>
      <c r="N389" s="4" t="s">
        <v>238</v>
      </c>
      <c r="O389" s="20" t="str">
        <f t="shared" si="60"/>
        <v>PDF</v>
      </c>
      <c r="P389" s="11" t="s">
        <v>2</v>
      </c>
      <c r="Q389" s="3" t="s">
        <v>36</v>
      </c>
      <c r="R389" s="276" t="s">
        <v>37</v>
      </c>
      <c r="S389" s="4" t="s">
        <v>1316</v>
      </c>
      <c r="T389" s="20" t="str">
        <f t="shared" si="61"/>
        <v>PDF</v>
      </c>
      <c r="U389" s="11" t="s">
        <v>39</v>
      </c>
      <c r="V389" s="3" t="s">
        <v>36</v>
      </c>
      <c r="W389" s="3" t="s">
        <v>37</v>
      </c>
      <c r="Y389" s="12"/>
      <c r="Z389" s="35" t="str">
        <f t="shared" si="62"/>
        <v>Exclude</v>
      </c>
      <c r="AA389" s="33" t="str">
        <f t="shared" si="63"/>
        <v>3. Wrong intervention</v>
      </c>
    </row>
    <row r="390" spans="1:27" x14ac:dyDescent="0.25">
      <c r="A390" s="27" t="s">
        <v>1317</v>
      </c>
      <c r="B390" s="28" t="s">
        <v>1318</v>
      </c>
      <c r="C390" s="28">
        <v>2017</v>
      </c>
      <c r="D390" s="28" t="s">
        <v>655</v>
      </c>
      <c r="E390" s="28">
        <v>82</v>
      </c>
      <c r="G390" s="28" t="s">
        <v>1319</v>
      </c>
      <c r="H390" s="28">
        <v>3891</v>
      </c>
      <c r="I390" s="28" t="s">
        <v>1320</v>
      </c>
      <c r="J390" s="11" t="s">
        <v>34</v>
      </c>
      <c r="K390" s="20" t="str">
        <f t="shared" si="57"/>
        <v>Link</v>
      </c>
      <c r="L390" s="21" t="str">
        <f t="shared" si="58"/>
        <v/>
      </c>
      <c r="M390" s="31" t="str">
        <f t="shared" si="59"/>
        <v>{Haug, 2017 #3891}</v>
      </c>
      <c r="N390" s="4" t="s">
        <v>1</v>
      </c>
      <c r="O390" s="20" t="str">
        <f t="shared" si="60"/>
        <v>PDF</v>
      </c>
      <c r="P390" s="11" t="s">
        <v>2</v>
      </c>
      <c r="Q390" s="3" t="s">
        <v>36</v>
      </c>
      <c r="R390" s="276" t="s">
        <v>37</v>
      </c>
      <c r="S390" s="4" t="s">
        <v>76</v>
      </c>
      <c r="T390" s="20" t="str">
        <f t="shared" si="61"/>
        <v>PDF</v>
      </c>
      <c r="U390" s="11" t="s">
        <v>39</v>
      </c>
      <c r="V390" s="3" t="s">
        <v>36</v>
      </c>
      <c r="W390" s="3" t="s">
        <v>37</v>
      </c>
      <c r="Y390" s="12" t="str">
        <f>IF(R390="Include","No",IF(V390="Include","No",""))</f>
        <v/>
      </c>
      <c r="Z390" s="35" t="str">
        <f t="shared" si="62"/>
        <v>Exclude</v>
      </c>
      <c r="AA390" s="33" t="str">
        <f t="shared" si="63"/>
        <v>3. Wrong intervention</v>
      </c>
    </row>
    <row r="391" spans="1:27" x14ac:dyDescent="0.25">
      <c r="A391" s="27" t="s">
        <v>1321</v>
      </c>
      <c r="B391" s="28" t="s">
        <v>1322</v>
      </c>
      <c r="C391" s="28">
        <v>2017</v>
      </c>
      <c r="D391" s="28" t="s">
        <v>1145</v>
      </c>
      <c r="E391" s="28">
        <v>85</v>
      </c>
      <c r="F391" s="28">
        <v>2</v>
      </c>
      <c r="G391" s="28" t="s">
        <v>1323</v>
      </c>
      <c r="H391" s="28">
        <v>7399</v>
      </c>
      <c r="I391" s="28" t="s">
        <v>1324</v>
      </c>
      <c r="J391" s="11" t="s">
        <v>34</v>
      </c>
      <c r="K391" s="20" t="str">
        <f t="shared" si="57"/>
        <v>Link</v>
      </c>
      <c r="L391" s="21" t="str">
        <f t="shared" si="58"/>
        <v/>
      </c>
      <c r="M391" s="31" t="str">
        <f t="shared" si="59"/>
        <v>{Haug, 2017 #7399}</v>
      </c>
      <c r="N391" s="4" t="s">
        <v>238</v>
      </c>
      <c r="O391" s="20" t="str">
        <f t="shared" si="60"/>
        <v>PDF</v>
      </c>
      <c r="P391" s="11" t="s">
        <v>2</v>
      </c>
      <c r="Q391" s="3" t="s">
        <v>36</v>
      </c>
      <c r="R391" s="276" t="s">
        <v>37</v>
      </c>
      <c r="S391" s="4" t="s">
        <v>1316</v>
      </c>
      <c r="T391" s="20" t="str">
        <f t="shared" si="61"/>
        <v>PDF</v>
      </c>
      <c r="U391" s="11" t="s">
        <v>39</v>
      </c>
      <c r="V391" s="3" t="s">
        <v>36</v>
      </c>
      <c r="W391" s="3" t="s">
        <v>37</v>
      </c>
      <c r="Y391" s="12"/>
      <c r="Z391" s="35" t="str">
        <f t="shared" si="62"/>
        <v>Exclude</v>
      </c>
      <c r="AA391" s="33" t="str">
        <f t="shared" si="63"/>
        <v>3. Wrong intervention</v>
      </c>
    </row>
    <row r="392" spans="1:27" x14ac:dyDescent="0.25">
      <c r="A392" s="27" t="s">
        <v>3050</v>
      </c>
      <c r="B392" s="28" t="s">
        <v>3051</v>
      </c>
      <c r="C392" s="28">
        <v>2020</v>
      </c>
      <c r="D392" s="28" t="s">
        <v>446</v>
      </c>
      <c r="E392" s="28">
        <v>20</v>
      </c>
      <c r="F392" s="28">
        <v>1</v>
      </c>
      <c r="G392" s="28">
        <v>1910</v>
      </c>
      <c r="H392" s="28">
        <v>7407</v>
      </c>
      <c r="I392" s="28" t="s">
        <v>3052</v>
      </c>
      <c r="J392" s="11" t="s">
        <v>34</v>
      </c>
      <c r="K392" s="20" t="str">
        <f t="shared" si="57"/>
        <v>Link</v>
      </c>
      <c r="L392" s="21" t="str">
        <f t="shared" si="58"/>
        <v/>
      </c>
      <c r="M392" s="31" t="str">
        <f t="shared" si="59"/>
        <v>{Haug, 2020 #7407}</v>
      </c>
      <c r="N392" s="4" t="s">
        <v>238</v>
      </c>
      <c r="O392" s="20" t="str">
        <f t="shared" si="60"/>
        <v>PDF</v>
      </c>
      <c r="P392" s="11" t="s">
        <v>2</v>
      </c>
      <c r="Q392" s="3" t="s">
        <v>3016</v>
      </c>
      <c r="S392" s="4" t="s">
        <v>3053</v>
      </c>
      <c r="T392" s="20" t="str">
        <f t="shared" si="61"/>
        <v>PDF</v>
      </c>
      <c r="U392" s="11" t="s">
        <v>39</v>
      </c>
      <c r="V392" s="3" t="s">
        <v>3016</v>
      </c>
      <c r="Y392" s="12"/>
      <c r="Z392" s="35" t="str">
        <f t="shared" si="62"/>
        <v>Include</v>
      </c>
      <c r="AA392" s="33" t="str">
        <f t="shared" si="63"/>
        <v/>
      </c>
    </row>
    <row r="393" spans="1:27" x14ac:dyDescent="0.25">
      <c r="A393" s="27" t="s">
        <v>3054</v>
      </c>
      <c r="B393" s="28" t="s">
        <v>3055</v>
      </c>
      <c r="C393" s="28">
        <v>2022</v>
      </c>
      <c r="D393" s="28" t="s">
        <v>724</v>
      </c>
      <c r="E393" s="28">
        <v>19</v>
      </c>
      <c r="F393" s="28">
        <v>23</v>
      </c>
      <c r="G393" s="28" t="s">
        <v>3056</v>
      </c>
      <c r="H393" s="28">
        <v>3604</v>
      </c>
      <c r="I393" s="28" t="s">
        <v>3057</v>
      </c>
      <c r="J393" s="11" t="s">
        <v>34</v>
      </c>
      <c r="K393" s="20" t="str">
        <f t="shared" si="57"/>
        <v>Link</v>
      </c>
      <c r="L393" s="21" t="str">
        <f t="shared" si="58"/>
        <v/>
      </c>
      <c r="M393" s="31" t="str">
        <f t="shared" si="59"/>
        <v>{Haug, 2022 #3604}</v>
      </c>
      <c r="N393" s="4" t="s">
        <v>1</v>
      </c>
      <c r="O393" s="20" t="str">
        <f t="shared" si="60"/>
        <v>PDF</v>
      </c>
      <c r="P393" s="11" t="s">
        <v>2</v>
      </c>
      <c r="Q393" s="3" t="s">
        <v>3016</v>
      </c>
      <c r="S393" s="4" t="s">
        <v>3049</v>
      </c>
      <c r="T393" s="20" t="str">
        <f t="shared" si="61"/>
        <v>PDF</v>
      </c>
      <c r="U393" s="11" t="s">
        <v>39</v>
      </c>
      <c r="V393" s="3" t="s">
        <v>3016</v>
      </c>
      <c r="Y393" s="12"/>
      <c r="Z393" s="35" t="str">
        <f t="shared" si="62"/>
        <v>Include</v>
      </c>
      <c r="AA393" s="33" t="str">
        <f t="shared" si="63"/>
        <v/>
      </c>
    </row>
    <row r="394" spans="1:27" x14ac:dyDescent="0.25">
      <c r="A394" s="27" t="s">
        <v>1325</v>
      </c>
      <c r="B394" s="28" t="s">
        <v>1326</v>
      </c>
      <c r="C394" s="28">
        <v>2011</v>
      </c>
      <c r="D394" s="28" t="s">
        <v>1327</v>
      </c>
      <c r="E394" s="28">
        <v>166</v>
      </c>
      <c r="F394" s="28">
        <v>2</v>
      </c>
      <c r="G394" s="28" t="s">
        <v>1328</v>
      </c>
      <c r="H394" s="28">
        <v>3905</v>
      </c>
      <c r="I394" s="28" t="s">
        <v>1329</v>
      </c>
      <c r="J394" s="11" t="s">
        <v>34</v>
      </c>
      <c r="K394" s="20" t="str">
        <f t="shared" si="57"/>
        <v>Link</v>
      </c>
      <c r="L394" s="21" t="str">
        <f t="shared" si="58"/>
        <v/>
      </c>
      <c r="M394" s="31" t="str">
        <f t="shared" si="59"/>
        <v>{Hawkins, 2011 #3905}</v>
      </c>
      <c r="N394" s="4" t="s">
        <v>1</v>
      </c>
      <c r="O394" s="20" t="str">
        <f t="shared" si="60"/>
        <v>PDF</v>
      </c>
      <c r="P394" s="11" t="s">
        <v>2</v>
      </c>
      <c r="Q394" s="3" t="s">
        <v>36</v>
      </c>
      <c r="R394" s="276" t="s">
        <v>37</v>
      </c>
      <c r="S394" s="4" t="s">
        <v>76</v>
      </c>
      <c r="T394" s="20" t="str">
        <f t="shared" si="61"/>
        <v>PDF</v>
      </c>
      <c r="U394" s="11" t="s">
        <v>39</v>
      </c>
      <c r="V394" s="3" t="s">
        <v>36</v>
      </c>
      <c r="W394" s="3" t="s">
        <v>37</v>
      </c>
      <c r="Y394" s="12" t="str">
        <f>IF(R394="Include","No",IF(V394="Include","No",""))</f>
        <v/>
      </c>
      <c r="Z394" s="35" t="str">
        <f t="shared" si="62"/>
        <v>Exclude</v>
      </c>
      <c r="AA394" s="33" t="str">
        <f t="shared" si="63"/>
        <v>3. Wrong intervention</v>
      </c>
    </row>
    <row r="395" spans="1:27" x14ac:dyDescent="0.25">
      <c r="A395" s="27" t="s">
        <v>1330</v>
      </c>
      <c r="B395" s="28" t="s">
        <v>1331</v>
      </c>
      <c r="C395" s="28">
        <v>2014</v>
      </c>
      <c r="D395" s="28" t="s">
        <v>1332</v>
      </c>
      <c r="E395" s="28">
        <v>168</v>
      </c>
      <c r="F395" s="28">
        <v>2</v>
      </c>
      <c r="G395" s="28" t="s">
        <v>1333</v>
      </c>
      <c r="H395" s="28">
        <v>4060</v>
      </c>
      <c r="I395" s="28" t="s">
        <v>1334</v>
      </c>
      <c r="J395" s="11" t="s">
        <v>34</v>
      </c>
      <c r="K395" s="20" t="str">
        <f t="shared" si="57"/>
        <v>Link</v>
      </c>
      <c r="L395" s="21" t="str">
        <f t="shared" si="58"/>
        <v/>
      </c>
      <c r="M395" s="31" t="str">
        <f t="shared" si="59"/>
        <v>{Hawkins, 2014 #4060}</v>
      </c>
      <c r="N395" s="4" t="s">
        <v>1</v>
      </c>
      <c r="O395" s="20" t="str">
        <f t="shared" si="60"/>
        <v>PDF</v>
      </c>
      <c r="P395" s="11" t="s">
        <v>2</v>
      </c>
      <c r="Q395" s="3" t="s">
        <v>36</v>
      </c>
      <c r="R395" s="276" t="s">
        <v>37</v>
      </c>
      <c r="S395" s="4" t="s">
        <v>76</v>
      </c>
      <c r="T395" s="20" t="str">
        <f t="shared" si="61"/>
        <v>PDF</v>
      </c>
      <c r="U395" s="11" t="s">
        <v>39</v>
      </c>
      <c r="V395" s="3" t="s">
        <v>36</v>
      </c>
      <c r="W395" s="3" t="s">
        <v>37</v>
      </c>
      <c r="Y395" s="12" t="str">
        <f>IF(R395="Include","No",IF(V395="Include","No",""))</f>
        <v/>
      </c>
      <c r="Z395" s="35" t="str">
        <f t="shared" si="62"/>
        <v>Exclude</v>
      </c>
      <c r="AA395" s="33" t="str">
        <f t="shared" si="63"/>
        <v>3. Wrong intervention</v>
      </c>
    </row>
    <row r="396" spans="1:27" x14ac:dyDescent="0.25">
      <c r="A396" s="27" t="s">
        <v>1335</v>
      </c>
      <c r="B396" s="28" t="s">
        <v>1336</v>
      </c>
      <c r="C396" s="28">
        <v>2022</v>
      </c>
      <c r="D396" s="28" t="s">
        <v>650</v>
      </c>
      <c r="E396" s="28">
        <v>22</v>
      </c>
      <c r="F396" s="28">
        <v>1</v>
      </c>
      <c r="G396" s="28" t="s">
        <v>1337</v>
      </c>
      <c r="H396" s="28">
        <v>3605</v>
      </c>
      <c r="I396" s="28" t="s">
        <v>1338</v>
      </c>
      <c r="J396" s="11" t="s">
        <v>34</v>
      </c>
      <c r="K396" s="20" t="str">
        <f t="shared" si="57"/>
        <v>Link</v>
      </c>
      <c r="L396" s="21" t="str">
        <f t="shared" si="58"/>
        <v/>
      </c>
      <c r="M396" s="31" t="str">
        <f t="shared" si="59"/>
        <v>{He, 2022 #3605}</v>
      </c>
      <c r="N396" s="4" t="s">
        <v>1</v>
      </c>
      <c r="O396" s="20" t="str">
        <f t="shared" si="60"/>
        <v>PDF</v>
      </c>
      <c r="P396" s="11" t="s">
        <v>2</v>
      </c>
      <c r="Q396" s="3" t="s">
        <v>36</v>
      </c>
      <c r="R396" s="276" t="s">
        <v>48</v>
      </c>
      <c r="S396" s="4" t="s">
        <v>1339</v>
      </c>
      <c r="T396" s="20" t="str">
        <f t="shared" si="61"/>
        <v>PDF</v>
      </c>
      <c r="U396" s="11" t="s">
        <v>39</v>
      </c>
      <c r="V396" s="3" t="s">
        <v>36</v>
      </c>
      <c r="W396" s="3" t="s">
        <v>37</v>
      </c>
      <c r="Y396" s="12" t="str">
        <f>IF(R396="Include","No",IF(V396="Include","No",""))</f>
        <v/>
      </c>
      <c r="Z396" s="35" t="str">
        <f t="shared" si="62"/>
        <v>Exclude</v>
      </c>
      <c r="AA396" s="33" t="str">
        <f t="shared" si="63"/>
        <v>1. No relevant outcomes</v>
      </c>
    </row>
    <row r="397" spans="1:27" x14ac:dyDescent="0.25">
      <c r="A397" s="27" t="s">
        <v>1340</v>
      </c>
      <c r="B397" s="28" t="s">
        <v>1341</v>
      </c>
      <c r="C397" s="28">
        <v>2024</v>
      </c>
      <c r="D397" s="28" t="s">
        <v>1342</v>
      </c>
      <c r="H397" s="28">
        <v>4223</v>
      </c>
      <c r="I397" s="28" t="s">
        <v>1343</v>
      </c>
      <c r="J397" s="11" t="s">
        <v>34</v>
      </c>
      <c r="K397" s="20" t="str">
        <f t="shared" si="57"/>
        <v>Link</v>
      </c>
      <c r="L397" s="21" t="str">
        <f t="shared" si="58"/>
        <v/>
      </c>
      <c r="M397" s="31" t="str">
        <f t="shared" si="59"/>
        <v>{He, 2024 #4223}</v>
      </c>
      <c r="N397" s="4" t="s">
        <v>4</v>
      </c>
      <c r="O397" s="20" t="str">
        <f t="shared" si="60"/>
        <v>PDF</v>
      </c>
      <c r="P397" s="11" t="s">
        <v>2</v>
      </c>
      <c r="Q397" s="3" t="s">
        <v>36</v>
      </c>
      <c r="R397" s="276" t="s">
        <v>70</v>
      </c>
      <c r="S397" s="4" t="s">
        <v>1344</v>
      </c>
      <c r="T397" s="20" t="str">
        <f t="shared" si="61"/>
        <v>PDF</v>
      </c>
      <c r="U397" s="11" t="s">
        <v>39</v>
      </c>
      <c r="V397" s="3" t="s">
        <v>36</v>
      </c>
      <c r="W397" s="3" t="s">
        <v>70</v>
      </c>
      <c r="Y397" s="12"/>
      <c r="Z397" s="35" t="str">
        <f t="shared" si="62"/>
        <v>Exclude</v>
      </c>
      <c r="AA397" s="33" t="str">
        <f t="shared" si="63"/>
        <v>4. Wrong setting</v>
      </c>
    </row>
    <row r="398" spans="1:27" x14ac:dyDescent="0.25">
      <c r="A398" s="27" t="s">
        <v>1345</v>
      </c>
      <c r="B398" s="28" t="s">
        <v>1346</v>
      </c>
      <c r="C398" s="28">
        <v>2020</v>
      </c>
      <c r="D398" s="28" t="s">
        <v>102</v>
      </c>
      <c r="E398" s="28">
        <v>22</v>
      </c>
      <c r="F398" s="28">
        <v>3</v>
      </c>
      <c r="G398" s="28" t="s">
        <v>1347</v>
      </c>
      <c r="H398" s="28">
        <v>3716</v>
      </c>
      <c r="I398" s="28" t="s">
        <v>1348</v>
      </c>
      <c r="J398" s="11" t="s">
        <v>34</v>
      </c>
      <c r="K398" s="20" t="str">
        <f t="shared" si="57"/>
        <v>Link</v>
      </c>
      <c r="L398" s="21" t="str">
        <f t="shared" si="58"/>
        <v/>
      </c>
      <c r="M398" s="31" t="str">
        <f t="shared" si="59"/>
        <v>{Hébert, 2020 #3716}</v>
      </c>
      <c r="N398" s="4" t="s">
        <v>1</v>
      </c>
      <c r="O398" s="20" t="str">
        <f t="shared" si="60"/>
        <v>PDF</v>
      </c>
      <c r="P398" s="11" t="s">
        <v>2</v>
      </c>
      <c r="Q398" s="3" t="s">
        <v>36</v>
      </c>
      <c r="R398" s="276" t="s">
        <v>37</v>
      </c>
      <c r="S398" s="4" t="s">
        <v>76</v>
      </c>
      <c r="T398" s="20" t="str">
        <f t="shared" si="61"/>
        <v>PDF</v>
      </c>
      <c r="U398" s="11" t="s">
        <v>39</v>
      </c>
      <c r="V398" s="3" t="s">
        <v>36</v>
      </c>
      <c r="W398" s="3" t="s">
        <v>37</v>
      </c>
      <c r="Y398" s="12" t="str">
        <f t="shared" ref="Y398:Y404" si="64">IF(R398="Include","No",IF(V398="Include","No",""))</f>
        <v/>
      </c>
      <c r="Z398" s="35" t="str">
        <f t="shared" si="62"/>
        <v>Exclude</v>
      </c>
      <c r="AA398" s="33" t="str">
        <f t="shared" si="63"/>
        <v>3. Wrong intervention</v>
      </c>
    </row>
    <row r="399" spans="1:27" x14ac:dyDescent="0.25">
      <c r="A399" s="27" t="s">
        <v>1345</v>
      </c>
      <c r="B399" s="28" t="s">
        <v>1346</v>
      </c>
      <c r="C399" s="28">
        <v>2020</v>
      </c>
      <c r="D399" s="28" t="s">
        <v>102</v>
      </c>
      <c r="E399" s="28">
        <v>22</v>
      </c>
      <c r="F399" s="28">
        <v>3</v>
      </c>
      <c r="G399" s="28" t="s">
        <v>1347</v>
      </c>
      <c r="H399" s="28">
        <v>4046</v>
      </c>
      <c r="I399" s="28" t="s">
        <v>1348</v>
      </c>
      <c r="J399" s="11" t="s">
        <v>34</v>
      </c>
      <c r="K399" s="20" t="str">
        <f t="shared" si="57"/>
        <v>Link</v>
      </c>
      <c r="L399" s="21" t="str">
        <f t="shared" si="58"/>
        <v/>
      </c>
      <c r="M399" s="31" t="str">
        <f t="shared" si="59"/>
        <v>{Hébert, 2020 #4046}</v>
      </c>
      <c r="N399" s="4" t="s">
        <v>1</v>
      </c>
      <c r="O399" s="20" t="str">
        <f t="shared" si="60"/>
        <v>PDF</v>
      </c>
      <c r="P399" s="11" t="s">
        <v>2</v>
      </c>
      <c r="Q399" s="3" t="s">
        <v>36</v>
      </c>
      <c r="R399" s="276" t="s">
        <v>41</v>
      </c>
      <c r="S399" s="4" t="s">
        <v>1349</v>
      </c>
      <c r="T399" s="20" t="str">
        <f t="shared" si="61"/>
        <v>PDF</v>
      </c>
      <c r="U399" s="11" t="s">
        <v>39</v>
      </c>
      <c r="V399" s="3" t="s">
        <v>36</v>
      </c>
      <c r="W399" s="3" t="s">
        <v>41</v>
      </c>
      <c r="Y399" s="12" t="str">
        <f t="shared" si="64"/>
        <v/>
      </c>
      <c r="Z399" s="35" t="str">
        <f t="shared" si="62"/>
        <v>Exclude</v>
      </c>
      <c r="AA399" s="33" t="str">
        <f t="shared" si="63"/>
        <v>0. Duplicate</v>
      </c>
    </row>
    <row r="400" spans="1:27" x14ac:dyDescent="0.25">
      <c r="A400" s="27" t="s">
        <v>1345</v>
      </c>
      <c r="B400" s="28" t="s">
        <v>1346</v>
      </c>
      <c r="C400" s="28">
        <v>2020</v>
      </c>
      <c r="D400" s="28" t="s">
        <v>102</v>
      </c>
      <c r="E400" s="28">
        <v>22</v>
      </c>
      <c r="F400" s="28">
        <v>3</v>
      </c>
      <c r="G400" s="28" t="s">
        <v>1347</v>
      </c>
      <c r="H400" s="28">
        <v>4047</v>
      </c>
      <c r="I400" s="28" t="s">
        <v>1348</v>
      </c>
      <c r="J400" s="11" t="s">
        <v>34</v>
      </c>
      <c r="K400" s="20" t="str">
        <f t="shared" si="57"/>
        <v>Link</v>
      </c>
      <c r="L400" s="21" t="str">
        <f t="shared" si="58"/>
        <v/>
      </c>
      <c r="M400" s="31" t="str">
        <f t="shared" si="59"/>
        <v>{Hébert, 2020 #4047}</v>
      </c>
      <c r="N400" s="4" t="s">
        <v>1</v>
      </c>
      <c r="O400" s="20" t="str">
        <f t="shared" si="60"/>
        <v>PDF</v>
      </c>
      <c r="P400" s="11" t="s">
        <v>2</v>
      </c>
      <c r="Q400" s="3" t="s">
        <v>36</v>
      </c>
      <c r="R400" s="276" t="s">
        <v>41</v>
      </c>
      <c r="S400" s="4" t="s">
        <v>1349</v>
      </c>
      <c r="T400" s="20" t="str">
        <f t="shared" si="61"/>
        <v>PDF</v>
      </c>
      <c r="U400" s="11" t="s">
        <v>39</v>
      </c>
      <c r="V400" s="3" t="s">
        <v>36</v>
      </c>
      <c r="W400" s="3" t="s">
        <v>41</v>
      </c>
      <c r="Y400" s="12" t="str">
        <f t="shared" si="64"/>
        <v/>
      </c>
      <c r="Z400" s="35" t="str">
        <f t="shared" si="62"/>
        <v>Exclude</v>
      </c>
      <c r="AA400" s="33" t="str">
        <f t="shared" si="63"/>
        <v>0. Duplicate</v>
      </c>
    </row>
    <row r="401" spans="1:27" x14ac:dyDescent="0.25">
      <c r="A401" s="27" t="s">
        <v>1345</v>
      </c>
      <c r="B401" s="28" t="s">
        <v>1346</v>
      </c>
      <c r="C401" s="28">
        <v>2020</v>
      </c>
      <c r="D401" s="28" t="s">
        <v>102</v>
      </c>
      <c r="E401" s="28">
        <v>22</v>
      </c>
      <c r="F401" s="28">
        <v>3</v>
      </c>
      <c r="G401" s="82" t="s">
        <v>1347</v>
      </c>
      <c r="H401" s="28">
        <v>4048</v>
      </c>
      <c r="I401" s="28" t="s">
        <v>1348</v>
      </c>
      <c r="J401" s="11" t="s">
        <v>34</v>
      </c>
      <c r="K401" s="20" t="str">
        <f t="shared" si="57"/>
        <v>Link</v>
      </c>
      <c r="L401" s="21" t="str">
        <f t="shared" si="58"/>
        <v/>
      </c>
      <c r="M401" s="31" t="str">
        <f t="shared" si="59"/>
        <v>{Hébert, 2020 #4048}</v>
      </c>
      <c r="N401" s="4" t="s">
        <v>1</v>
      </c>
      <c r="O401" s="20" t="str">
        <f t="shared" si="60"/>
        <v>PDF</v>
      </c>
      <c r="P401" s="11" t="s">
        <v>2</v>
      </c>
      <c r="Q401" s="3" t="s">
        <v>36</v>
      </c>
      <c r="R401" s="276" t="s">
        <v>41</v>
      </c>
      <c r="S401" s="4" t="s">
        <v>1349</v>
      </c>
      <c r="T401" s="20" t="str">
        <f t="shared" si="61"/>
        <v>PDF</v>
      </c>
      <c r="U401" s="11" t="s">
        <v>39</v>
      </c>
      <c r="V401" s="3" t="s">
        <v>36</v>
      </c>
      <c r="W401" s="3" t="s">
        <v>41</v>
      </c>
      <c r="Y401" s="12" t="str">
        <f t="shared" si="64"/>
        <v/>
      </c>
      <c r="Z401" s="35" t="str">
        <f t="shared" si="62"/>
        <v>Exclude</v>
      </c>
      <c r="AA401" s="33" t="str">
        <f t="shared" si="63"/>
        <v>0. Duplicate</v>
      </c>
    </row>
    <row r="402" spans="1:27" x14ac:dyDescent="0.25">
      <c r="A402" s="27" t="s">
        <v>1350</v>
      </c>
      <c r="B402" s="28" t="s">
        <v>1351</v>
      </c>
      <c r="C402" s="28">
        <v>2019</v>
      </c>
      <c r="D402" s="28" t="s">
        <v>73</v>
      </c>
      <c r="E402" s="28">
        <v>22</v>
      </c>
      <c r="F402" s="28">
        <v>9</v>
      </c>
      <c r="G402" s="28" t="s">
        <v>1352</v>
      </c>
      <c r="H402" s="28">
        <v>3811</v>
      </c>
      <c r="I402" s="28" t="s">
        <v>1353</v>
      </c>
      <c r="J402" s="11" t="s">
        <v>34</v>
      </c>
      <c r="K402" s="20" t="str">
        <f t="shared" si="57"/>
        <v>Link</v>
      </c>
      <c r="L402" s="21" t="str">
        <f t="shared" si="58"/>
        <v/>
      </c>
      <c r="M402" s="31" t="str">
        <f t="shared" si="59"/>
        <v>{Heffner, 2019 #3811}</v>
      </c>
      <c r="N402" s="4" t="s">
        <v>1</v>
      </c>
      <c r="O402" s="20" t="str">
        <f t="shared" si="60"/>
        <v>PDF</v>
      </c>
      <c r="P402" s="11" t="s">
        <v>2</v>
      </c>
      <c r="Q402" s="3" t="s">
        <v>36</v>
      </c>
      <c r="R402" s="276" t="s">
        <v>37</v>
      </c>
      <c r="S402" s="4" t="s">
        <v>76</v>
      </c>
      <c r="T402" s="20" t="str">
        <f t="shared" si="61"/>
        <v>PDF</v>
      </c>
      <c r="U402" s="11" t="s">
        <v>39</v>
      </c>
      <c r="V402" s="3" t="s">
        <v>36</v>
      </c>
      <c r="W402" s="3" t="s">
        <v>37</v>
      </c>
      <c r="Y402" s="12" t="str">
        <f t="shared" si="64"/>
        <v/>
      </c>
      <c r="Z402" s="35" t="str">
        <f t="shared" si="62"/>
        <v>Exclude</v>
      </c>
      <c r="AA402" s="33" t="str">
        <f t="shared" si="63"/>
        <v>3. Wrong intervention</v>
      </c>
    </row>
    <row r="403" spans="1:27" x14ac:dyDescent="0.25">
      <c r="A403" s="27" t="s">
        <v>1350</v>
      </c>
      <c r="B403" s="28" t="s">
        <v>1351</v>
      </c>
      <c r="C403" s="28">
        <v>2019</v>
      </c>
      <c r="D403" s="28" t="s">
        <v>73</v>
      </c>
      <c r="E403" s="28">
        <v>22</v>
      </c>
      <c r="F403" s="28">
        <v>9</v>
      </c>
      <c r="G403" s="28" t="s">
        <v>1352</v>
      </c>
      <c r="H403" s="28">
        <v>3812</v>
      </c>
      <c r="I403" s="28" t="s">
        <v>1353</v>
      </c>
      <c r="J403" s="11" t="s">
        <v>34</v>
      </c>
      <c r="K403" s="20" t="str">
        <f t="shared" si="57"/>
        <v>Link</v>
      </c>
      <c r="L403" s="21" t="str">
        <f t="shared" si="58"/>
        <v/>
      </c>
      <c r="M403" s="31" t="str">
        <f t="shared" si="59"/>
        <v>{Heffner, 2019 #3812}</v>
      </c>
      <c r="N403" s="4" t="s">
        <v>1</v>
      </c>
      <c r="O403" s="20" t="str">
        <f t="shared" si="60"/>
        <v>PDF</v>
      </c>
      <c r="P403" s="11" t="s">
        <v>2</v>
      </c>
      <c r="Q403" s="3" t="s">
        <v>36</v>
      </c>
      <c r="R403" s="276" t="s">
        <v>41</v>
      </c>
      <c r="S403" s="4" t="s">
        <v>1354</v>
      </c>
      <c r="T403" s="20" t="str">
        <f t="shared" si="61"/>
        <v>PDF</v>
      </c>
      <c r="U403" s="11" t="s">
        <v>39</v>
      </c>
      <c r="V403" s="3" t="s">
        <v>36</v>
      </c>
      <c r="W403" s="3" t="s">
        <v>41</v>
      </c>
      <c r="Y403" s="12" t="str">
        <f t="shared" si="64"/>
        <v/>
      </c>
      <c r="Z403" s="35" t="str">
        <f t="shared" si="62"/>
        <v>Exclude</v>
      </c>
      <c r="AA403" s="33" t="str">
        <f t="shared" si="63"/>
        <v>0. Duplicate</v>
      </c>
    </row>
    <row r="404" spans="1:27" x14ac:dyDescent="0.25">
      <c r="A404" s="27" t="s">
        <v>1350</v>
      </c>
      <c r="B404" s="28" t="s">
        <v>1351</v>
      </c>
      <c r="C404" s="28">
        <v>2019</v>
      </c>
      <c r="D404" s="28" t="s">
        <v>73</v>
      </c>
      <c r="E404" s="28">
        <v>22</v>
      </c>
      <c r="F404" s="28">
        <v>9</v>
      </c>
      <c r="G404" s="28" t="s">
        <v>1352</v>
      </c>
      <c r="H404" s="28">
        <v>3813</v>
      </c>
      <c r="I404" s="28" t="s">
        <v>1353</v>
      </c>
      <c r="J404" s="11" t="s">
        <v>34</v>
      </c>
      <c r="K404" s="20" t="str">
        <f t="shared" si="57"/>
        <v>Link</v>
      </c>
      <c r="L404" s="21" t="str">
        <f t="shared" si="58"/>
        <v/>
      </c>
      <c r="M404" s="31" t="str">
        <f t="shared" si="59"/>
        <v>{Heffner, 2019 #3813}</v>
      </c>
      <c r="N404" s="4" t="s">
        <v>1</v>
      </c>
      <c r="O404" s="20" t="str">
        <f t="shared" si="60"/>
        <v>PDF</v>
      </c>
      <c r="P404" s="11" t="s">
        <v>2</v>
      </c>
      <c r="Q404" s="3" t="s">
        <v>36</v>
      </c>
      <c r="R404" s="276" t="s">
        <v>41</v>
      </c>
      <c r="S404" s="4" t="s">
        <v>1354</v>
      </c>
      <c r="T404" s="20" t="str">
        <f t="shared" si="61"/>
        <v>PDF</v>
      </c>
      <c r="U404" s="11" t="s">
        <v>39</v>
      </c>
      <c r="V404" s="3" t="s">
        <v>36</v>
      </c>
      <c r="W404" s="3" t="s">
        <v>41</v>
      </c>
      <c r="Y404" s="12" t="str">
        <f t="shared" si="64"/>
        <v/>
      </c>
      <c r="Z404" s="35" t="str">
        <f t="shared" si="62"/>
        <v>Exclude</v>
      </c>
      <c r="AA404" s="33" t="str">
        <f t="shared" si="63"/>
        <v>0. Duplicate</v>
      </c>
    </row>
    <row r="405" spans="1:27" x14ac:dyDescent="0.25">
      <c r="A405" s="27" t="s">
        <v>1355</v>
      </c>
      <c r="B405" s="28" t="s">
        <v>1356</v>
      </c>
      <c r="C405" s="28">
        <v>2023</v>
      </c>
      <c r="D405" s="28" t="s">
        <v>157</v>
      </c>
      <c r="E405" s="28">
        <v>7</v>
      </c>
      <c r="G405" s="28" t="s">
        <v>1357</v>
      </c>
      <c r="H405" s="28">
        <v>4192</v>
      </c>
      <c r="I405" s="28" t="s">
        <v>1358</v>
      </c>
      <c r="J405" s="11" t="s">
        <v>34</v>
      </c>
      <c r="K405" s="20" t="str">
        <f t="shared" si="57"/>
        <v>Link</v>
      </c>
      <c r="L405" s="21" t="str">
        <f t="shared" si="58"/>
        <v/>
      </c>
      <c r="M405" s="31" t="str">
        <f t="shared" si="59"/>
        <v>{Heffner, 2023 #4192}</v>
      </c>
      <c r="N405" s="4" t="s">
        <v>4</v>
      </c>
      <c r="O405" s="20" t="str">
        <f t="shared" si="60"/>
        <v>PDF</v>
      </c>
      <c r="P405" s="11" t="s">
        <v>2</v>
      </c>
      <c r="Q405" s="3" t="s">
        <v>36</v>
      </c>
      <c r="R405" s="276" t="s">
        <v>37</v>
      </c>
      <c r="S405" s="4" t="s">
        <v>76</v>
      </c>
      <c r="T405" s="20" t="str">
        <f t="shared" si="61"/>
        <v>PDF</v>
      </c>
      <c r="U405" s="11" t="s">
        <v>39</v>
      </c>
      <c r="V405" s="3" t="s">
        <v>36</v>
      </c>
      <c r="W405" s="3" t="s">
        <v>37</v>
      </c>
      <c r="Y405" s="12"/>
      <c r="Z405" s="35" t="str">
        <f t="shared" si="62"/>
        <v>Exclude</v>
      </c>
      <c r="AA405" s="33" t="str">
        <f t="shared" si="63"/>
        <v>3. Wrong intervention</v>
      </c>
    </row>
    <row r="406" spans="1:27" x14ac:dyDescent="0.25">
      <c r="A406" s="27" t="s">
        <v>1359</v>
      </c>
      <c r="B406" s="28" t="s">
        <v>1360</v>
      </c>
      <c r="C406" s="28">
        <v>2016</v>
      </c>
      <c r="D406" s="28" t="s">
        <v>1361</v>
      </c>
      <c r="E406" s="28">
        <v>42</v>
      </c>
      <c r="F406" s="28">
        <v>4</v>
      </c>
      <c r="G406" s="28" t="s">
        <v>1362</v>
      </c>
      <c r="H406" s="28">
        <v>5478</v>
      </c>
      <c r="I406" s="28" t="s">
        <v>1363</v>
      </c>
      <c r="J406" s="11" t="s">
        <v>34</v>
      </c>
      <c r="K406" s="20" t="str">
        <f t="shared" si="57"/>
        <v>Link</v>
      </c>
      <c r="L406" s="21" t="str">
        <f t="shared" si="58"/>
        <v/>
      </c>
      <c r="M406" s="31" t="str">
        <f t="shared" si="59"/>
        <v>{Heminger, 2016 #5478}</v>
      </c>
      <c r="N406" s="4" t="s">
        <v>116</v>
      </c>
      <c r="O406" s="20" t="str">
        <f t="shared" si="60"/>
        <v>PDF</v>
      </c>
      <c r="P406" s="11" t="s">
        <v>2</v>
      </c>
      <c r="Q406" s="3" t="s">
        <v>36</v>
      </c>
      <c r="R406" s="276" t="s">
        <v>37</v>
      </c>
      <c r="S406" s="4" t="s">
        <v>76</v>
      </c>
      <c r="T406" s="20" t="str">
        <f t="shared" si="61"/>
        <v>PDF</v>
      </c>
      <c r="U406" s="11" t="s">
        <v>39</v>
      </c>
      <c r="V406" s="3" t="s">
        <v>36</v>
      </c>
      <c r="W406" s="3" t="s">
        <v>37</v>
      </c>
      <c r="Y406" s="12"/>
      <c r="Z406" s="35" t="str">
        <f t="shared" si="62"/>
        <v>Exclude</v>
      </c>
      <c r="AA406" s="33" t="str">
        <f t="shared" si="63"/>
        <v>3. Wrong intervention</v>
      </c>
    </row>
    <row r="407" spans="1:27" x14ac:dyDescent="0.25">
      <c r="A407" s="27" t="s">
        <v>1364</v>
      </c>
      <c r="B407" s="28" t="s">
        <v>1365</v>
      </c>
      <c r="C407" s="28">
        <v>2010</v>
      </c>
      <c r="D407" s="28" t="s">
        <v>336</v>
      </c>
      <c r="E407" s="28">
        <v>50</v>
      </c>
      <c r="F407" s="28">
        <v>3</v>
      </c>
      <c r="G407" s="28" t="s">
        <v>1366</v>
      </c>
      <c r="H407" s="28">
        <v>3864</v>
      </c>
      <c r="I407" s="28" t="s">
        <v>1367</v>
      </c>
      <c r="J407" s="11" t="s">
        <v>34</v>
      </c>
      <c r="K407" s="20" t="str">
        <f t="shared" si="57"/>
        <v>Link</v>
      </c>
      <c r="L407" s="21" t="str">
        <f t="shared" si="58"/>
        <v/>
      </c>
      <c r="M407" s="31" t="str">
        <f t="shared" si="59"/>
        <v>{Hennrikus, 2010 #3864}</v>
      </c>
      <c r="N407" s="4" t="s">
        <v>1</v>
      </c>
      <c r="O407" s="20" t="str">
        <f t="shared" si="60"/>
        <v>PDF</v>
      </c>
      <c r="P407" s="11" t="s">
        <v>2</v>
      </c>
      <c r="Q407" s="3" t="s">
        <v>36</v>
      </c>
      <c r="R407" s="276" t="s">
        <v>37</v>
      </c>
      <c r="S407" s="4" t="s">
        <v>76</v>
      </c>
      <c r="T407" s="20" t="str">
        <f t="shared" si="61"/>
        <v>PDF</v>
      </c>
      <c r="U407" s="11" t="s">
        <v>39</v>
      </c>
      <c r="V407" s="3" t="s">
        <v>36</v>
      </c>
      <c r="W407" s="3" t="s">
        <v>37</v>
      </c>
      <c r="Y407" s="12" t="str">
        <f>IF(R407="Include","No",IF(V407="Include","No",""))</f>
        <v/>
      </c>
      <c r="Z407" s="35" t="str">
        <f t="shared" si="62"/>
        <v>Exclude</v>
      </c>
      <c r="AA407" s="33" t="str">
        <f t="shared" si="63"/>
        <v>3. Wrong intervention</v>
      </c>
    </row>
    <row r="408" spans="1:27" x14ac:dyDescent="0.25">
      <c r="A408" s="27" t="s">
        <v>1368</v>
      </c>
      <c r="B408" s="28" t="s">
        <v>1369</v>
      </c>
      <c r="C408" s="28">
        <v>2014</v>
      </c>
      <c r="D408" s="28" t="s">
        <v>485</v>
      </c>
      <c r="E408" s="28">
        <v>140</v>
      </c>
      <c r="F408" s="28">
        <v>100</v>
      </c>
      <c r="G408" s="28" t="s">
        <v>1370</v>
      </c>
      <c r="H408" s="28">
        <v>3649</v>
      </c>
      <c r="I408" s="28" t="s">
        <v>1371</v>
      </c>
      <c r="J408" s="11" t="s">
        <v>34</v>
      </c>
      <c r="K408" s="20" t="str">
        <f t="shared" si="57"/>
        <v>Link</v>
      </c>
      <c r="L408" s="21" t="str">
        <f t="shared" si="58"/>
        <v/>
      </c>
      <c r="M408" s="31" t="str">
        <f t="shared" si="59"/>
        <v>{Herbec, 2014 #3649}</v>
      </c>
      <c r="N408" s="4" t="s">
        <v>1</v>
      </c>
      <c r="O408" s="20" t="str">
        <f t="shared" si="60"/>
        <v>PDF</v>
      </c>
      <c r="P408" s="11" t="s">
        <v>2</v>
      </c>
      <c r="Q408" s="3" t="s">
        <v>36</v>
      </c>
      <c r="R408" s="276" t="s">
        <v>37</v>
      </c>
      <c r="S408" s="4" t="s">
        <v>76</v>
      </c>
      <c r="T408" s="20" t="str">
        <f t="shared" si="61"/>
        <v>PDF</v>
      </c>
      <c r="U408" s="11" t="s">
        <v>39</v>
      </c>
      <c r="V408" s="3" t="s">
        <v>36</v>
      </c>
      <c r="W408" s="3" t="s">
        <v>37</v>
      </c>
      <c r="Y408" s="12" t="str">
        <f>IF(R408="Include","No",IF(V408="Include","No",""))</f>
        <v/>
      </c>
      <c r="Z408" s="35" t="str">
        <f t="shared" si="62"/>
        <v>Exclude</v>
      </c>
      <c r="AA408" s="33" t="str">
        <f t="shared" si="63"/>
        <v>3. Wrong intervention</v>
      </c>
    </row>
    <row r="409" spans="1:27" x14ac:dyDescent="0.25">
      <c r="A409" s="27" t="s">
        <v>1372</v>
      </c>
      <c r="B409" s="28" t="s">
        <v>1373</v>
      </c>
      <c r="C409" s="28">
        <v>2019</v>
      </c>
      <c r="D409" s="28" t="s">
        <v>1374</v>
      </c>
      <c r="E409" s="28">
        <v>9</v>
      </c>
      <c r="G409" s="28">
        <v>100122</v>
      </c>
      <c r="H409" s="28">
        <v>5951</v>
      </c>
      <c r="I409" s="28" t="s">
        <v>1375</v>
      </c>
      <c r="J409" s="11" t="s">
        <v>34</v>
      </c>
      <c r="K409" s="20" t="str">
        <f t="shared" si="57"/>
        <v>Link</v>
      </c>
      <c r="L409" s="21" t="str">
        <f t="shared" si="58"/>
        <v/>
      </c>
      <c r="M409" s="31" t="str">
        <f t="shared" si="59"/>
        <v>{Herbec, 2019 #5951}</v>
      </c>
      <c r="N409" s="4" t="s">
        <v>1084</v>
      </c>
      <c r="O409" s="20" t="str">
        <f t="shared" si="60"/>
        <v>PDF</v>
      </c>
      <c r="P409" s="11" t="s">
        <v>2</v>
      </c>
      <c r="Q409" s="3" t="s">
        <v>36</v>
      </c>
      <c r="R409" s="276" t="s">
        <v>37</v>
      </c>
      <c r="S409" s="4" t="s">
        <v>76</v>
      </c>
      <c r="T409" s="20" t="str">
        <f t="shared" si="61"/>
        <v>PDF</v>
      </c>
      <c r="U409" s="11" t="s">
        <v>39</v>
      </c>
      <c r="V409" s="3" t="s">
        <v>36</v>
      </c>
      <c r="W409" s="3" t="s">
        <v>37</v>
      </c>
      <c r="Y409" s="12"/>
      <c r="Z409" s="35" t="str">
        <f t="shared" si="62"/>
        <v>Exclude</v>
      </c>
      <c r="AA409" s="33" t="str">
        <f t="shared" si="63"/>
        <v>3. Wrong intervention</v>
      </c>
    </row>
    <row r="410" spans="1:27" x14ac:dyDescent="0.25">
      <c r="A410" s="27" t="s">
        <v>1376</v>
      </c>
      <c r="B410" s="28" t="s">
        <v>1377</v>
      </c>
      <c r="C410" s="28">
        <v>2021</v>
      </c>
      <c r="D410" s="28" t="s">
        <v>1378</v>
      </c>
      <c r="E410" s="28">
        <v>7</v>
      </c>
      <c r="G410" s="28" t="s">
        <v>1379</v>
      </c>
      <c r="H410" s="28">
        <v>3913</v>
      </c>
      <c r="I410" s="28" t="s">
        <v>1380</v>
      </c>
      <c r="J410" s="11" t="s">
        <v>34</v>
      </c>
      <c r="K410" s="20" t="str">
        <f t="shared" si="57"/>
        <v>Link</v>
      </c>
      <c r="L410" s="21" t="str">
        <f t="shared" si="58"/>
        <v/>
      </c>
      <c r="M410" s="31" t="str">
        <f t="shared" si="59"/>
        <v>{Herbec, 2021 #3913}</v>
      </c>
      <c r="N410" s="4" t="s">
        <v>1</v>
      </c>
      <c r="O410" s="20" t="str">
        <f t="shared" si="60"/>
        <v>PDF</v>
      </c>
      <c r="P410" s="11" t="s">
        <v>2</v>
      </c>
      <c r="Q410" s="3" t="s">
        <v>36</v>
      </c>
      <c r="R410" s="276" t="s">
        <v>37</v>
      </c>
      <c r="S410" s="4" t="s">
        <v>76</v>
      </c>
      <c r="T410" s="20" t="str">
        <f t="shared" si="61"/>
        <v>PDF</v>
      </c>
      <c r="U410" s="11" t="s">
        <v>39</v>
      </c>
      <c r="V410" s="3" t="s">
        <v>36</v>
      </c>
      <c r="W410" s="3" t="s">
        <v>37</v>
      </c>
      <c r="Y410" s="12" t="str">
        <f>IF(R410="Include","No",IF(V410="Include","No",""))</f>
        <v/>
      </c>
      <c r="Z410" s="35" t="str">
        <f t="shared" si="62"/>
        <v>Exclude</v>
      </c>
      <c r="AA410" s="33" t="str">
        <f t="shared" si="63"/>
        <v>3. Wrong intervention</v>
      </c>
    </row>
    <row r="411" spans="1:27" x14ac:dyDescent="0.25">
      <c r="A411" s="27" t="s">
        <v>1376</v>
      </c>
      <c r="B411" s="28" t="s">
        <v>1377</v>
      </c>
      <c r="C411" s="28">
        <v>2021</v>
      </c>
      <c r="D411" s="28" t="s">
        <v>1381</v>
      </c>
      <c r="E411" s="28">
        <v>7</v>
      </c>
      <c r="G411" s="28">
        <v>2.05520762110589E+16</v>
      </c>
      <c r="H411" s="28">
        <v>4211</v>
      </c>
      <c r="I411" s="28" t="s">
        <v>1380</v>
      </c>
      <c r="J411" s="11" t="s">
        <v>34</v>
      </c>
      <c r="K411" s="20" t="str">
        <f t="shared" si="57"/>
        <v>Link</v>
      </c>
      <c r="L411" s="21" t="str">
        <f t="shared" si="58"/>
        <v/>
      </c>
      <c r="M411" s="31" t="str">
        <f t="shared" si="59"/>
        <v>{Herbec, 2021 #4211}</v>
      </c>
      <c r="N411" s="4" t="s">
        <v>4</v>
      </c>
      <c r="O411" s="20" t="str">
        <f t="shared" si="60"/>
        <v>PDF</v>
      </c>
      <c r="P411" s="11" t="s">
        <v>2</v>
      </c>
      <c r="Q411" s="3" t="s">
        <v>36</v>
      </c>
      <c r="R411" s="276" t="s">
        <v>41</v>
      </c>
      <c r="S411" s="4" t="s">
        <v>1382</v>
      </c>
      <c r="T411" s="20" t="str">
        <f t="shared" si="61"/>
        <v>PDF</v>
      </c>
      <c r="U411" s="11" t="s">
        <v>39</v>
      </c>
      <c r="V411" s="3" t="s">
        <v>36</v>
      </c>
      <c r="W411" s="3" t="s">
        <v>41</v>
      </c>
      <c r="Y411" s="12"/>
      <c r="Z411" s="35" t="str">
        <f t="shared" si="62"/>
        <v>Exclude</v>
      </c>
      <c r="AA411" s="33" t="str">
        <f t="shared" si="63"/>
        <v>0. Duplicate</v>
      </c>
    </row>
    <row r="412" spans="1:27" x14ac:dyDescent="0.25">
      <c r="A412" s="27" t="s">
        <v>1376</v>
      </c>
      <c r="B412" s="28" t="s">
        <v>1377</v>
      </c>
      <c r="C412" s="28">
        <v>2021</v>
      </c>
      <c r="D412" s="28" t="s">
        <v>1381</v>
      </c>
      <c r="E412" s="28">
        <v>7</v>
      </c>
      <c r="G412" s="28">
        <v>2.05520762110589E+16</v>
      </c>
      <c r="H412" s="28">
        <v>4757</v>
      </c>
      <c r="I412" s="28" t="s">
        <v>1380</v>
      </c>
      <c r="J412" s="11" t="s">
        <v>34</v>
      </c>
      <c r="K412" s="20" t="str">
        <f t="shared" si="57"/>
        <v>Link</v>
      </c>
      <c r="L412" s="21" t="str">
        <f t="shared" si="58"/>
        <v/>
      </c>
      <c r="M412" s="31" t="str">
        <f t="shared" si="59"/>
        <v>{Herbec, 2021 #4757}</v>
      </c>
      <c r="N412" s="4" t="s">
        <v>54</v>
      </c>
      <c r="O412" s="20" t="str">
        <f t="shared" si="60"/>
        <v>PDF</v>
      </c>
      <c r="P412" s="11" t="s">
        <v>2</v>
      </c>
      <c r="Q412" s="3" t="s">
        <v>36</v>
      </c>
      <c r="R412" s="276" t="s">
        <v>41</v>
      </c>
      <c r="S412" s="4" t="s">
        <v>1382</v>
      </c>
      <c r="T412" s="20" t="str">
        <f t="shared" si="61"/>
        <v>PDF</v>
      </c>
      <c r="U412" s="11" t="s">
        <v>39</v>
      </c>
      <c r="V412" s="3" t="s">
        <v>36</v>
      </c>
      <c r="W412" s="3" t="s">
        <v>41</v>
      </c>
      <c r="Y412" s="12"/>
      <c r="Z412" s="35" t="str">
        <f t="shared" si="62"/>
        <v>Exclude</v>
      </c>
      <c r="AA412" s="33" t="str">
        <f t="shared" si="63"/>
        <v>0. Duplicate</v>
      </c>
    </row>
    <row r="413" spans="1:27" x14ac:dyDescent="0.25">
      <c r="A413" s="27" t="s">
        <v>1383</v>
      </c>
      <c r="B413" s="28" t="s">
        <v>1384</v>
      </c>
      <c r="C413" s="28">
        <v>2023</v>
      </c>
      <c r="D413" s="28" t="s">
        <v>1385</v>
      </c>
      <c r="H413" s="28">
        <v>3990</v>
      </c>
      <c r="I413" s="28" t="s">
        <v>1386</v>
      </c>
      <c r="J413" s="11" t="s">
        <v>34</v>
      </c>
      <c r="K413" s="20" t="str">
        <f t="shared" si="57"/>
        <v>Link</v>
      </c>
      <c r="L413" s="21" t="str">
        <f t="shared" si="58"/>
        <v/>
      </c>
      <c r="M413" s="31" t="str">
        <f t="shared" si="59"/>
        <v>{Hernandez, 2023 #3990}</v>
      </c>
      <c r="N413" s="4" t="s">
        <v>1</v>
      </c>
      <c r="O413" s="20" t="str">
        <f t="shared" si="60"/>
        <v>PDF</v>
      </c>
      <c r="P413" s="11" t="s">
        <v>2</v>
      </c>
      <c r="Q413" s="3" t="s">
        <v>36</v>
      </c>
      <c r="R413" s="276" t="s">
        <v>37</v>
      </c>
      <c r="S413" s="4" t="s">
        <v>76</v>
      </c>
      <c r="T413" s="20" t="str">
        <f t="shared" si="61"/>
        <v>PDF</v>
      </c>
      <c r="U413" s="11" t="s">
        <v>39</v>
      </c>
      <c r="V413" s="3" t="s">
        <v>36</v>
      </c>
      <c r="W413" s="3" t="s">
        <v>37</v>
      </c>
      <c r="Y413" s="12" t="str">
        <f t="shared" ref="Y413:Y419" si="65">IF(R413="Include","No",IF(V413="Include","No",""))</f>
        <v/>
      </c>
      <c r="Z413" s="35" t="str">
        <f t="shared" si="62"/>
        <v>Exclude</v>
      </c>
      <c r="AA413" s="33" t="str">
        <f t="shared" si="63"/>
        <v>3. Wrong intervention</v>
      </c>
    </row>
    <row r="414" spans="1:27" x14ac:dyDescent="0.25">
      <c r="A414" s="27" t="s">
        <v>1387</v>
      </c>
      <c r="B414" s="28" t="s">
        <v>1388</v>
      </c>
      <c r="C414" s="28">
        <v>2013</v>
      </c>
      <c r="D414" s="28" t="s">
        <v>336</v>
      </c>
      <c r="E414" s="28">
        <v>60</v>
      </c>
      <c r="G414" s="28" t="s">
        <v>1389</v>
      </c>
      <c r="H414" s="28">
        <v>3865</v>
      </c>
      <c r="I414" s="28" t="s">
        <v>1390</v>
      </c>
      <c r="J414" s="11" t="s">
        <v>34</v>
      </c>
      <c r="K414" s="20" t="str">
        <f t="shared" si="57"/>
        <v>Link</v>
      </c>
      <c r="L414" s="21" t="str">
        <f t="shared" si="58"/>
        <v/>
      </c>
      <c r="M414" s="31" t="str">
        <f t="shared" si="59"/>
        <v>{Hiemstra, 2013 #3865}</v>
      </c>
      <c r="N414" s="4" t="s">
        <v>1</v>
      </c>
      <c r="O414" s="20" t="str">
        <f t="shared" si="60"/>
        <v>PDF</v>
      </c>
      <c r="P414" s="11" t="s">
        <v>2</v>
      </c>
      <c r="Q414" s="3" t="s">
        <v>36</v>
      </c>
      <c r="R414" s="276" t="s">
        <v>37</v>
      </c>
      <c r="S414" s="4" t="s">
        <v>76</v>
      </c>
      <c r="T414" s="20" t="str">
        <f t="shared" si="61"/>
        <v>PDF</v>
      </c>
      <c r="U414" s="11" t="s">
        <v>39</v>
      </c>
      <c r="V414" s="3" t="s">
        <v>36</v>
      </c>
      <c r="W414" s="3" t="s">
        <v>37</v>
      </c>
      <c r="Y414" s="12" t="str">
        <f t="shared" si="65"/>
        <v/>
      </c>
      <c r="Z414" s="35" t="str">
        <f t="shared" si="62"/>
        <v>Exclude</v>
      </c>
      <c r="AA414" s="33" t="str">
        <f t="shared" si="63"/>
        <v>3. Wrong intervention</v>
      </c>
    </row>
    <row r="415" spans="1:27" x14ac:dyDescent="0.25">
      <c r="A415" s="27" t="s">
        <v>1391</v>
      </c>
      <c r="B415" s="28" t="s">
        <v>1392</v>
      </c>
      <c r="C415" s="28">
        <v>2014</v>
      </c>
      <c r="D415" s="28" t="s">
        <v>336</v>
      </c>
      <c r="E415" s="28">
        <v>68</v>
      </c>
      <c r="G415" s="28" t="s">
        <v>1393</v>
      </c>
      <c r="H415" s="28">
        <v>4133</v>
      </c>
      <c r="I415" s="28" t="s">
        <v>1394</v>
      </c>
      <c r="J415" s="11" t="s">
        <v>34</v>
      </c>
      <c r="K415" s="20" t="str">
        <f t="shared" si="57"/>
        <v>Link</v>
      </c>
      <c r="L415" s="21" t="str">
        <f t="shared" si="58"/>
        <v/>
      </c>
      <c r="M415" s="31" t="str">
        <f t="shared" si="59"/>
        <v>{Higgins, 2014 #4133}</v>
      </c>
      <c r="N415" s="4" t="s">
        <v>1</v>
      </c>
      <c r="O415" s="20" t="str">
        <f t="shared" si="60"/>
        <v>PDF</v>
      </c>
      <c r="P415" s="11" t="s">
        <v>2</v>
      </c>
      <c r="Q415" s="3" t="s">
        <v>36</v>
      </c>
      <c r="R415" s="276" t="s">
        <v>37</v>
      </c>
      <c r="S415" s="4" t="s">
        <v>76</v>
      </c>
      <c r="T415" s="20" t="str">
        <f t="shared" si="61"/>
        <v>PDF</v>
      </c>
      <c r="U415" s="11" t="s">
        <v>39</v>
      </c>
      <c r="V415" s="3" t="s">
        <v>36</v>
      </c>
      <c r="W415" s="3" t="s">
        <v>37</v>
      </c>
      <c r="Y415" s="12" t="str">
        <f t="shared" si="65"/>
        <v/>
      </c>
      <c r="Z415" s="35" t="str">
        <f t="shared" si="62"/>
        <v>Exclude</v>
      </c>
      <c r="AA415" s="33" t="str">
        <f t="shared" si="63"/>
        <v>3. Wrong intervention</v>
      </c>
    </row>
    <row r="416" spans="1:27" x14ac:dyDescent="0.25">
      <c r="A416" s="27" t="s">
        <v>1391</v>
      </c>
      <c r="B416" s="28" t="s">
        <v>1392</v>
      </c>
      <c r="C416" s="28">
        <v>2014</v>
      </c>
      <c r="D416" s="28" t="s">
        <v>336</v>
      </c>
      <c r="E416" s="28">
        <v>68</v>
      </c>
      <c r="G416" s="28" t="s">
        <v>1393</v>
      </c>
      <c r="H416" s="28">
        <v>4134</v>
      </c>
      <c r="I416" s="28" t="s">
        <v>1394</v>
      </c>
      <c r="J416" s="11" t="s">
        <v>34</v>
      </c>
      <c r="K416" s="20" t="str">
        <f t="shared" si="57"/>
        <v>Link</v>
      </c>
      <c r="L416" s="21" t="str">
        <f t="shared" si="58"/>
        <v/>
      </c>
      <c r="M416" s="31" t="str">
        <f t="shared" si="59"/>
        <v>{Higgins, 2014 #4134}</v>
      </c>
      <c r="N416" s="4" t="s">
        <v>1</v>
      </c>
      <c r="O416" s="20" t="str">
        <f t="shared" si="60"/>
        <v>PDF</v>
      </c>
      <c r="P416" s="11" t="s">
        <v>2</v>
      </c>
      <c r="Q416" s="3" t="s">
        <v>36</v>
      </c>
      <c r="R416" s="276" t="s">
        <v>41</v>
      </c>
      <c r="S416" s="4" t="s">
        <v>1395</v>
      </c>
      <c r="T416" s="20" t="str">
        <f t="shared" si="61"/>
        <v>PDF</v>
      </c>
      <c r="U416" s="11" t="s">
        <v>39</v>
      </c>
      <c r="V416" s="3" t="s">
        <v>36</v>
      </c>
      <c r="W416" s="3" t="s">
        <v>41</v>
      </c>
      <c r="Y416" s="12" t="str">
        <f t="shared" si="65"/>
        <v/>
      </c>
      <c r="Z416" s="35" t="str">
        <f t="shared" si="62"/>
        <v>Exclude</v>
      </c>
      <c r="AA416" s="33" t="str">
        <f t="shared" si="63"/>
        <v>0. Duplicate</v>
      </c>
    </row>
    <row r="417" spans="1:27" x14ac:dyDescent="0.25">
      <c r="A417" s="27" t="s">
        <v>1391</v>
      </c>
      <c r="B417" s="28" t="s">
        <v>1392</v>
      </c>
      <c r="C417" s="28">
        <v>2014</v>
      </c>
      <c r="D417" s="28" t="s">
        <v>198</v>
      </c>
      <c r="E417" s="28">
        <v>68</v>
      </c>
      <c r="G417" s="28" t="s">
        <v>1393</v>
      </c>
      <c r="H417" s="28">
        <v>4138</v>
      </c>
      <c r="I417" s="28" t="s">
        <v>1394</v>
      </c>
      <c r="J417" s="11" t="s">
        <v>34</v>
      </c>
      <c r="K417" s="20" t="str">
        <f t="shared" si="57"/>
        <v>Link</v>
      </c>
      <c r="L417" s="21" t="str">
        <f t="shared" si="58"/>
        <v/>
      </c>
      <c r="M417" s="31" t="str">
        <f t="shared" si="59"/>
        <v>{Higgins, 2014 #4138}</v>
      </c>
      <c r="N417" s="4" t="s">
        <v>1</v>
      </c>
      <c r="O417" s="20" t="str">
        <f t="shared" si="60"/>
        <v>PDF</v>
      </c>
      <c r="P417" s="11" t="s">
        <v>2</v>
      </c>
      <c r="Q417" s="3" t="s">
        <v>36</v>
      </c>
      <c r="R417" s="276" t="s">
        <v>41</v>
      </c>
      <c r="S417" s="4" t="s">
        <v>1395</v>
      </c>
      <c r="T417" s="20" t="str">
        <f t="shared" si="61"/>
        <v>PDF</v>
      </c>
      <c r="U417" s="11" t="s">
        <v>39</v>
      </c>
      <c r="V417" s="3" t="s">
        <v>36</v>
      </c>
      <c r="W417" s="3" t="s">
        <v>41</v>
      </c>
      <c r="Y417" s="12" t="str">
        <f t="shared" si="65"/>
        <v/>
      </c>
      <c r="Z417" s="35" t="str">
        <f t="shared" si="62"/>
        <v>Exclude</v>
      </c>
      <c r="AA417" s="33" t="str">
        <f t="shared" si="63"/>
        <v>0. Duplicate</v>
      </c>
    </row>
    <row r="418" spans="1:27" x14ac:dyDescent="0.25">
      <c r="A418" s="27" t="s">
        <v>1396</v>
      </c>
      <c r="B418" s="28" t="s">
        <v>1397</v>
      </c>
      <c r="C418" s="28">
        <v>2022</v>
      </c>
      <c r="D418" s="28" t="s">
        <v>336</v>
      </c>
      <c r="E418" s="28">
        <v>165</v>
      </c>
      <c r="G418" s="28" t="s">
        <v>1398</v>
      </c>
      <c r="H418" s="28">
        <v>3982</v>
      </c>
      <c r="I418" s="28" t="s">
        <v>1399</v>
      </c>
      <c r="J418" s="11" t="s">
        <v>34</v>
      </c>
      <c r="K418" s="20" t="str">
        <f t="shared" si="57"/>
        <v>Link</v>
      </c>
      <c r="L418" s="21" t="str">
        <f t="shared" si="58"/>
        <v/>
      </c>
      <c r="M418" s="31" t="str">
        <f t="shared" si="59"/>
        <v>{Higgins, 2022 #3982}</v>
      </c>
      <c r="N418" s="4" t="s">
        <v>1</v>
      </c>
      <c r="O418" s="20" t="str">
        <f t="shared" si="60"/>
        <v>PDF</v>
      </c>
      <c r="P418" s="11" t="s">
        <v>2</v>
      </c>
      <c r="Q418" s="3" t="s">
        <v>36</v>
      </c>
      <c r="R418" s="276" t="s">
        <v>37</v>
      </c>
      <c r="S418" s="4" t="s">
        <v>76</v>
      </c>
      <c r="T418" s="20" t="str">
        <f t="shared" si="61"/>
        <v>PDF</v>
      </c>
      <c r="U418" s="11" t="s">
        <v>39</v>
      </c>
      <c r="V418" s="3" t="s">
        <v>36</v>
      </c>
      <c r="W418" s="3" t="s">
        <v>37</v>
      </c>
      <c r="Y418" s="12" t="str">
        <f t="shared" si="65"/>
        <v/>
      </c>
      <c r="Z418" s="35" t="str">
        <f t="shared" si="62"/>
        <v>Exclude</v>
      </c>
      <c r="AA418" s="33" t="str">
        <f t="shared" si="63"/>
        <v>3. Wrong intervention</v>
      </c>
    </row>
    <row r="419" spans="1:27" x14ac:dyDescent="0.25">
      <c r="A419" s="27" t="s">
        <v>1400</v>
      </c>
      <c r="B419" s="28" t="s">
        <v>1401</v>
      </c>
      <c r="C419" s="28">
        <v>2023</v>
      </c>
      <c r="D419" s="28" t="s">
        <v>454</v>
      </c>
      <c r="E419" s="28">
        <v>118</v>
      </c>
      <c r="F419" s="28">
        <v>9</v>
      </c>
      <c r="G419" s="28" t="s">
        <v>1402</v>
      </c>
      <c r="H419" s="28">
        <v>4021</v>
      </c>
      <c r="I419" s="28" t="s">
        <v>1403</v>
      </c>
      <c r="J419" s="11" t="s">
        <v>34</v>
      </c>
      <c r="K419" s="20" t="str">
        <f t="shared" si="57"/>
        <v>Link</v>
      </c>
      <c r="L419" s="21" t="str">
        <f t="shared" si="58"/>
        <v/>
      </c>
      <c r="M419" s="31" t="str">
        <f t="shared" si="59"/>
        <v>{Hitsman, 2023 #4021}</v>
      </c>
      <c r="N419" s="4" t="s">
        <v>1</v>
      </c>
      <c r="O419" s="20" t="str">
        <f t="shared" si="60"/>
        <v>PDF</v>
      </c>
      <c r="P419" s="11" t="s">
        <v>2</v>
      </c>
      <c r="Q419" s="3" t="s">
        <v>36</v>
      </c>
      <c r="R419" s="276" t="s">
        <v>37</v>
      </c>
      <c r="S419" s="4" t="s">
        <v>76</v>
      </c>
      <c r="T419" s="20" t="str">
        <f t="shared" si="61"/>
        <v>PDF</v>
      </c>
      <c r="U419" s="11" t="s">
        <v>39</v>
      </c>
      <c r="V419" s="3" t="s">
        <v>36</v>
      </c>
      <c r="W419" s="3" t="s">
        <v>37</v>
      </c>
      <c r="Y419" s="12" t="str">
        <f t="shared" si="65"/>
        <v/>
      </c>
      <c r="Z419" s="35" t="str">
        <f t="shared" si="62"/>
        <v>Exclude</v>
      </c>
      <c r="AA419" s="33" t="str">
        <f t="shared" si="63"/>
        <v>3. Wrong intervention</v>
      </c>
    </row>
    <row r="420" spans="1:27" x14ac:dyDescent="0.25">
      <c r="A420" s="27" t="s">
        <v>1404</v>
      </c>
      <c r="B420" s="28" t="s">
        <v>1405</v>
      </c>
      <c r="C420" s="28">
        <v>2023</v>
      </c>
      <c r="D420" s="28" t="s">
        <v>131</v>
      </c>
      <c r="E420" s="28">
        <v>18</v>
      </c>
      <c r="F420" s="28">
        <v>8</v>
      </c>
      <c r="G420" s="28" t="s">
        <v>1406</v>
      </c>
      <c r="H420" s="28">
        <v>4730</v>
      </c>
      <c r="I420" s="28" t="s">
        <v>1407</v>
      </c>
      <c r="J420" s="11" t="s">
        <v>34</v>
      </c>
      <c r="K420" s="20" t="str">
        <f t="shared" si="57"/>
        <v>Link</v>
      </c>
      <c r="L420" s="21" t="str">
        <f t="shared" si="58"/>
        <v/>
      </c>
      <c r="M420" s="31" t="str">
        <f t="shared" si="59"/>
        <v>{Ho, 2023 #4730}</v>
      </c>
      <c r="N420" s="4" t="s">
        <v>54</v>
      </c>
      <c r="O420" s="20" t="str">
        <f t="shared" si="60"/>
        <v>PDF</v>
      </c>
      <c r="P420" s="11" t="s">
        <v>2</v>
      </c>
      <c r="Q420" s="3" t="s">
        <v>36</v>
      </c>
      <c r="R420" s="276" t="s">
        <v>37</v>
      </c>
      <c r="S420" s="4" t="s">
        <v>76</v>
      </c>
      <c r="T420" s="20" t="str">
        <f t="shared" si="61"/>
        <v>PDF</v>
      </c>
      <c r="U420" s="11" t="s">
        <v>39</v>
      </c>
      <c r="V420" s="3" t="s">
        <v>36</v>
      </c>
      <c r="W420" s="3" t="s">
        <v>37</v>
      </c>
      <c r="Y420" s="12"/>
      <c r="Z420" s="35" t="str">
        <f t="shared" si="62"/>
        <v>Exclude</v>
      </c>
      <c r="AA420" s="33" t="str">
        <f t="shared" si="63"/>
        <v>3. Wrong intervention</v>
      </c>
    </row>
    <row r="421" spans="1:27" x14ac:dyDescent="0.25">
      <c r="A421" s="27" t="s">
        <v>1408</v>
      </c>
      <c r="B421" s="28" t="s">
        <v>1409</v>
      </c>
      <c r="C421" s="28">
        <v>2017</v>
      </c>
      <c r="D421" s="28" t="s">
        <v>120</v>
      </c>
      <c r="E421" s="28">
        <v>7</v>
      </c>
      <c r="F421" s="28">
        <v>8</v>
      </c>
      <c r="G421" s="28" t="s">
        <v>1410</v>
      </c>
      <c r="H421" s="28">
        <v>3910</v>
      </c>
      <c r="I421" s="28" t="s">
        <v>1411</v>
      </c>
      <c r="J421" s="11" t="s">
        <v>34</v>
      </c>
      <c r="K421" s="20" t="str">
        <f t="shared" si="57"/>
        <v>Link</v>
      </c>
      <c r="L421" s="21" t="str">
        <f t="shared" si="58"/>
        <v/>
      </c>
      <c r="M421" s="31" t="str">
        <f t="shared" si="59"/>
        <v>{Hodder, 2017 #3910}</v>
      </c>
      <c r="N421" s="4" t="s">
        <v>1</v>
      </c>
      <c r="O421" s="20" t="str">
        <f t="shared" si="60"/>
        <v>PDF</v>
      </c>
      <c r="P421" s="11" t="s">
        <v>2</v>
      </c>
      <c r="Q421" s="3" t="s">
        <v>36</v>
      </c>
      <c r="R421" s="276" t="s">
        <v>37</v>
      </c>
      <c r="S421" s="4" t="s">
        <v>76</v>
      </c>
      <c r="T421" s="20" t="str">
        <f t="shared" si="61"/>
        <v>PDF</v>
      </c>
      <c r="U421" s="11" t="s">
        <v>39</v>
      </c>
      <c r="V421" s="3" t="s">
        <v>36</v>
      </c>
      <c r="W421" s="3" t="s">
        <v>37</v>
      </c>
      <c r="Y421" s="12" t="str">
        <f>IF(R421="Include","No",IF(V421="Include","No",""))</f>
        <v/>
      </c>
      <c r="Z421" s="35" t="str">
        <f t="shared" si="62"/>
        <v>Exclude</v>
      </c>
      <c r="AA421" s="33" t="str">
        <f t="shared" si="63"/>
        <v>3. Wrong intervention</v>
      </c>
    </row>
    <row r="422" spans="1:27" x14ac:dyDescent="0.25">
      <c r="A422" s="27" t="s">
        <v>1412</v>
      </c>
      <c r="B422" s="28" t="s">
        <v>1413</v>
      </c>
      <c r="C422" s="28">
        <v>2017</v>
      </c>
      <c r="D422" s="28" t="s">
        <v>454</v>
      </c>
      <c r="E422" s="28">
        <v>112</v>
      </c>
      <c r="F422" s="28">
        <v>4</v>
      </c>
      <c r="G422" s="28" t="s">
        <v>1414</v>
      </c>
      <c r="H422" s="28">
        <v>5465</v>
      </c>
      <c r="I422" s="28" t="s">
        <v>1415</v>
      </c>
      <c r="J422" s="11" t="s">
        <v>34</v>
      </c>
      <c r="K422" s="20" t="str">
        <f t="shared" si="57"/>
        <v>Link</v>
      </c>
      <c r="L422" s="21" t="str">
        <f t="shared" si="58"/>
        <v/>
      </c>
      <c r="M422" s="31" t="str">
        <f t="shared" si="59"/>
        <v>{Hoeppner, 2017 #5465}</v>
      </c>
      <c r="N422" s="4" t="s">
        <v>116</v>
      </c>
      <c r="O422" s="20" t="str">
        <f t="shared" si="60"/>
        <v>PDF</v>
      </c>
      <c r="P422" s="11" t="s">
        <v>2</v>
      </c>
      <c r="Q422" s="3" t="s">
        <v>36</v>
      </c>
      <c r="R422" s="276" t="s">
        <v>37</v>
      </c>
      <c r="S422" s="4" t="s">
        <v>76</v>
      </c>
      <c r="T422" s="20" t="str">
        <f t="shared" si="61"/>
        <v>PDF</v>
      </c>
      <c r="U422" s="11" t="s">
        <v>39</v>
      </c>
      <c r="V422" s="3" t="s">
        <v>36</v>
      </c>
      <c r="W422" s="3" t="s">
        <v>37</v>
      </c>
      <c r="Y422" s="12"/>
      <c r="Z422" s="35" t="str">
        <f t="shared" si="62"/>
        <v>Exclude</v>
      </c>
      <c r="AA422" s="33" t="str">
        <f t="shared" si="63"/>
        <v>3. Wrong intervention</v>
      </c>
    </row>
    <row r="423" spans="1:27" x14ac:dyDescent="0.25">
      <c r="A423" s="27" t="s">
        <v>1416</v>
      </c>
      <c r="B423" s="28" t="s">
        <v>1417</v>
      </c>
      <c r="C423" s="28">
        <v>2012</v>
      </c>
      <c r="D423" s="28" t="s">
        <v>1418</v>
      </c>
      <c r="E423" s="28">
        <v>345</v>
      </c>
      <c r="G423" s="28" t="s">
        <v>1419</v>
      </c>
      <c r="H423" s="28">
        <v>4139</v>
      </c>
      <c r="I423" s="28" t="s">
        <v>1420</v>
      </c>
      <c r="J423" s="11" t="s">
        <v>34</v>
      </c>
      <c r="K423" s="20" t="str">
        <f t="shared" si="57"/>
        <v>Link</v>
      </c>
      <c r="L423" s="21" t="str">
        <f t="shared" si="58"/>
        <v/>
      </c>
      <c r="M423" s="31" t="str">
        <f t="shared" si="59"/>
        <v>{Hollands, 2012 #4139}</v>
      </c>
      <c r="N423" s="4" t="s">
        <v>1</v>
      </c>
      <c r="O423" s="20" t="str">
        <f t="shared" si="60"/>
        <v>PDF</v>
      </c>
      <c r="P423" s="11" t="s">
        <v>2</v>
      </c>
      <c r="Q423" s="3" t="s">
        <v>36</v>
      </c>
      <c r="R423" s="276" t="s">
        <v>37</v>
      </c>
      <c r="S423" s="4" t="s">
        <v>76</v>
      </c>
      <c r="T423" s="20" t="str">
        <f t="shared" si="61"/>
        <v>PDF</v>
      </c>
      <c r="U423" s="11" t="s">
        <v>39</v>
      </c>
      <c r="V423" s="3" t="s">
        <v>36</v>
      </c>
      <c r="W423" s="3" t="s">
        <v>37</v>
      </c>
      <c r="Y423" s="12" t="str">
        <f>IF(R423="Include","No",IF(V423="Include","No",""))</f>
        <v/>
      </c>
      <c r="Z423" s="35" t="str">
        <f t="shared" si="62"/>
        <v>Exclude</v>
      </c>
      <c r="AA423" s="33" t="str">
        <f t="shared" si="63"/>
        <v>3. Wrong intervention</v>
      </c>
    </row>
    <row r="424" spans="1:27" x14ac:dyDescent="0.25">
      <c r="A424" s="27" t="s">
        <v>1421</v>
      </c>
      <c r="B424" s="28" t="s">
        <v>1422</v>
      </c>
      <c r="C424" s="28">
        <v>2014</v>
      </c>
      <c r="D424" s="28" t="s">
        <v>454</v>
      </c>
      <c r="E424" s="28">
        <v>109</v>
      </c>
      <c r="F424" s="28">
        <v>8</v>
      </c>
      <c r="G424" s="28" t="s">
        <v>1423</v>
      </c>
      <c r="H424" s="28">
        <v>4328</v>
      </c>
      <c r="I424" s="28" t="s">
        <v>1424</v>
      </c>
      <c r="J424" s="11" t="s">
        <v>34</v>
      </c>
      <c r="K424" s="20" t="str">
        <f t="shared" si="57"/>
        <v>Link</v>
      </c>
      <c r="L424" s="21" t="str">
        <f t="shared" si="58"/>
        <v/>
      </c>
      <c r="M424" s="31" t="str">
        <f t="shared" si="59"/>
        <v>{Hoogsteder, 2014 #4328}</v>
      </c>
      <c r="N424" s="4" t="s">
        <v>4</v>
      </c>
      <c r="O424" s="20" t="str">
        <f t="shared" si="60"/>
        <v>PDF</v>
      </c>
      <c r="P424" s="11" t="s">
        <v>2</v>
      </c>
      <c r="Q424" s="3" t="s">
        <v>36</v>
      </c>
      <c r="R424" s="276" t="s">
        <v>37</v>
      </c>
      <c r="S424" s="4" t="s">
        <v>76</v>
      </c>
      <c r="T424" s="20" t="str">
        <f t="shared" si="61"/>
        <v>PDF</v>
      </c>
      <c r="U424" s="11" t="s">
        <v>39</v>
      </c>
      <c r="V424" s="3" t="s">
        <v>36</v>
      </c>
      <c r="W424" s="3" t="s">
        <v>37</v>
      </c>
      <c r="Y424" s="12"/>
      <c r="Z424" s="35" t="str">
        <f t="shared" si="62"/>
        <v>Exclude</v>
      </c>
      <c r="AA424" s="33" t="str">
        <f t="shared" si="63"/>
        <v>3. Wrong intervention</v>
      </c>
    </row>
    <row r="425" spans="1:27" x14ac:dyDescent="0.25">
      <c r="A425" s="27" t="s">
        <v>1425</v>
      </c>
      <c r="B425" s="28" t="s">
        <v>1426</v>
      </c>
      <c r="C425" s="28">
        <v>2014</v>
      </c>
      <c r="D425" s="28" t="s">
        <v>73</v>
      </c>
      <c r="E425" s="28">
        <v>16</v>
      </c>
      <c r="F425" s="28">
        <v>10</v>
      </c>
      <c r="G425" s="28" t="s">
        <v>1427</v>
      </c>
      <c r="H425" s="28">
        <v>3808</v>
      </c>
      <c r="I425" s="28" t="s">
        <v>1428</v>
      </c>
      <c r="J425" s="11" t="s">
        <v>34</v>
      </c>
      <c r="K425" s="20" t="str">
        <f t="shared" si="57"/>
        <v>Link</v>
      </c>
      <c r="L425" s="21" t="str">
        <f t="shared" si="58"/>
        <v/>
      </c>
      <c r="M425" s="31" t="str">
        <f t="shared" si="59"/>
        <v>{Hooper, 2014 #3808}</v>
      </c>
      <c r="N425" s="4" t="s">
        <v>1</v>
      </c>
      <c r="O425" s="20" t="str">
        <f t="shared" si="60"/>
        <v>PDF</v>
      </c>
      <c r="P425" s="11" t="s">
        <v>2</v>
      </c>
      <c r="Q425" s="3" t="s">
        <v>36</v>
      </c>
      <c r="R425" s="276" t="s">
        <v>37</v>
      </c>
      <c r="S425" s="4" t="s">
        <v>76</v>
      </c>
      <c r="T425" s="20" t="str">
        <f t="shared" si="61"/>
        <v>PDF</v>
      </c>
      <c r="U425" s="11" t="s">
        <v>39</v>
      </c>
      <c r="V425" s="3" t="s">
        <v>36</v>
      </c>
      <c r="W425" s="3" t="s">
        <v>37</v>
      </c>
      <c r="Y425" s="12" t="str">
        <f>IF(R425="Include","No",IF(V425="Include","No",""))</f>
        <v/>
      </c>
      <c r="Z425" s="35" t="str">
        <f t="shared" si="62"/>
        <v>Exclude</v>
      </c>
      <c r="AA425" s="33" t="str">
        <f t="shared" si="63"/>
        <v>3. Wrong intervention</v>
      </c>
    </row>
    <row r="426" spans="1:27" x14ac:dyDescent="0.25">
      <c r="A426" s="27" t="s">
        <v>1429</v>
      </c>
      <c r="B426" s="28" t="s">
        <v>1430</v>
      </c>
      <c r="C426" s="28">
        <v>2017</v>
      </c>
      <c r="D426" s="28" t="s">
        <v>73</v>
      </c>
      <c r="E426" s="28">
        <v>19</v>
      </c>
      <c r="F426" s="28">
        <v>3</v>
      </c>
      <c r="G426" s="28" t="s">
        <v>1431</v>
      </c>
      <c r="H426" s="28">
        <v>3825</v>
      </c>
      <c r="I426" s="28" t="s">
        <v>1432</v>
      </c>
      <c r="J426" s="11" t="s">
        <v>34</v>
      </c>
      <c r="K426" s="20" t="str">
        <f t="shared" si="57"/>
        <v>Link</v>
      </c>
      <c r="L426" s="21" t="str">
        <f t="shared" si="58"/>
        <v/>
      </c>
      <c r="M426" s="31" t="str">
        <f t="shared" si="59"/>
        <v>{Hooper, 2017 #3825}</v>
      </c>
      <c r="N426" s="4" t="s">
        <v>1</v>
      </c>
      <c r="O426" s="20" t="str">
        <f t="shared" si="60"/>
        <v>PDF</v>
      </c>
      <c r="P426" s="11" t="s">
        <v>2</v>
      </c>
      <c r="Q426" s="3" t="s">
        <v>36</v>
      </c>
      <c r="R426" s="276" t="s">
        <v>37</v>
      </c>
      <c r="S426" s="4" t="s">
        <v>76</v>
      </c>
      <c r="T426" s="20" t="str">
        <f t="shared" si="61"/>
        <v>PDF</v>
      </c>
      <c r="U426" s="11" t="s">
        <v>39</v>
      </c>
      <c r="V426" s="3" t="s">
        <v>36</v>
      </c>
      <c r="W426" s="3" t="s">
        <v>37</v>
      </c>
      <c r="Y426" s="12" t="str">
        <f>IF(R426="Include","No",IF(V426="Include","No",""))</f>
        <v/>
      </c>
      <c r="Z426" s="35" t="str">
        <f t="shared" si="62"/>
        <v>Exclude</v>
      </c>
      <c r="AA426" s="33" t="str">
        <f t="shared" si="63"/>
        <v>3. Wrong intervention</v>
      </c>
    </row>
    <row r="427" spans="1:27" x14ac:dyDescent="0.25">
      <c r="A427" s="27" t="s">
        <v>1429</v>
      </c>
      <c r="B427" s="28" t="s">
        <v>1430</v>
      </c>
      <c r="C427" s="28">
        <v>2017</v>
      </c>
      <c r="D427" s="28" t="s">
        <v>73</v>
      </c>
      <c r="E427" s="28">
        <v>19</v>
      </c>
      <c r="F427" s="28">
        <v>3</v>
      </c>
      <c r="G427" s="28" t="s">
        <v>1431</v>
      </c>
      <c r="H427" s="28">
        <v>3826</v>
      </c>
      <c r="I427" s="28" t="s">
        <v>1432</v>
      </c>
      <c r="J427" s="11" t="s">
        <v>34</v>
      </c>
      <c r="K427" s="20" t="str">
        <f t="shared" si="57"/>
        <v>Link</v>
      </c>
      <c r="L427" s="21" t="str">
        <f t="shared" si="58"/>
        <v/>
      </c>
      <c r="M427" s="31" t="str">
        <f t="shared" si="59"/>
        <v>{Hooper, 2017 #3826}</v>
      </c>
      <c r="N427" s="4" t="s">
        <v>1</v>
      </c>
      <c r="O427" s="20" t="str">
        <f t="shared" si="60"/>
        <v>PDF</v>
      </c>
      <c r="P427" s="11" t="s">
        <v>2</v>
      </c>
      <c r="Q427" s="3" t="s">
        <v>36</v>
      </c>
      <c r="R427" s="276" t="s">
        <v>41</v>
      </c>
      <c r="S427" s="4" t="s">
        <v>1433</v>
      </c>
      <c r="T427" s="20" t="str">
        <f t="shared" si="61"/>
        <v>PDF</v>
      </c>
      <c r="U427" s="11" t="s">
        <v>39</v>
      </c>
      <c r="V427" s="3" t="s">
        <v>36</v>
      </c>
      <c r="W427" s="3" t="s">
        <v>41</v>
      </c>
      <c r="Y427" s="12" t="str">
        <f>IF(R427="Include","No",IF(V427="Include","No",""))</f>
        <v/>
      </c>
      <c r="Z427" s="35" t="str">
        <f t="shared" si="62"/>
        <v>Exclude</v>
      </c>
      <c r="AA427" s="33" t="str">
        <f t="shared" si="63"/>
        <v>0. Duplicate</v>
      </c>
    </row>
    <row r="428" spans="1:27" x14ac:dyDescent="0.25">
      <c r="A428" s="27" t="s">
        <v>1434</v>
      </c>
      <c r="B428" s="28" t="s">
        <v>1435</v>
      </c>
      <c r="C428" s="28">
        <v>2013</v>
      </c>
      <c r="D428" s="28" t="s">
        <v>695</v>
      </c>
      <c r="E428" s="28">
        <v>39</v>
      </c>
      <c r="F428" s="28">
        <v>3</v>
      </c>
      <c r="G428" s="28" t="s">
        <v>1436</v>
      </c>
      <c r="H428" s="28">
        <v>3760</v>
      </c>
      <c r="I428" s="28" t="s">
        <v>1437</v>
      </c>
      <c r="J428" s="11" t="s">
        <v>34</v>
      </c>
      <c r="K428" s="20" t="str">
        <f t="shared" si="57"/>
        <v>Link</v>
      </c>
      <c r="L428" s="21" t="str">
        <f t="shared" si="58"/>
        <v/>
      </c>
      <c r="M428" s="31" t="str">
        <f t="shared" si="59"/>
        <v>{Hooten, 2013 #3760}</v>
      </c>
      <c r="N428" s="4" t="s">
        <v>1</v>
      </c>
      <c r="O428" s="20" t="str">
        <f t="shared" si="60"/>
        <v>PDF</v>
      </c>
      <c r="P428" s="11" t="s">
        <v>2</v>
      </c>
      <c r="Q428" s="3" t="s">
        <v>36</v>
      </c>
      <c r="R428" s="276" t="s">
        <v>37</v>
      </c>
      <c r="S428" s="4" t="s">
        <v>76</v>
      </c>
      <c r="T428" s="20" t="str">
        <f t="shared" si="61"/>
        <v>PDF</v>
      </c>
      <c r="U428" s="11" t="s">
        <v>39</v>
      </c>
      <c r="V428" s="3" t="s">
        <v>36</v>
      </c>
      <c r="W428" s="3" t="s">
        <v>37</v>
      </c>
      <c r="Y428" s="12" t="str">
        <f>IF(R428="Include","No",IF(V428="Include","No",""))</f>
        <v/>
      </c>
      <c r="Z428" s="35" t="str">
        <f t="shared" si="62"/>
        <v>Exclude</v>
      </c>
      <c r="AA428" s="33" t="str">
        <f t="shared" si="63"/>
        <v>3. Wrong intervention</v>
      </c>
    </row>
    <row r="429" spans="1:27" x14ac:dyDescent="0.25">
      <c r="A429" s="27" t="s">
        <v>1438</v>
      </c>
      <c r="B429" s="28" t="s">
        <v>1439</v>
      </c>
      <c r="C429" s="28">
        <v>2018</v>
      </c>
      <c r="D429" s="28" t="s">
        <v>342</v>
      </c>
      <c r="E429" s="28">
        <v>19</v>
      </c>
      <c r="F429" s="28">
        <v>1</v>
      </c>
      <c r="G429" s="28">
        <v>618</v>
      </c>
      <c r="H429" s="28">
        <v>4273</v>
      </c>
      <c r="I429" s="28" t="s">
        <v>1440</v>
      </c>
      <c r="J429" s="11" t="s">
        <v>34</v>
      </c>
      <c r="K429" s="20" t="str">
        <f t="shared" si="57"/>
        <v>Link</v>
      </c>
      <c r="L429" s="21" t="str">
        <f t="shared" si="58"/>
        <v/>
      </c>
      <c r="M429" s="31" t="str">
        <f t="shared" si="59"/>
        <v>{Hors-Fraile, 2018 #4273}</v>
      </c>
      <c r="N429" s="4" t="s">
        <v>4</v>
      </c>
      <c r="O429" s="20" t="str">
        <f t="shared" si="60"/>
        <v>PDF</v>
      </c>
      <c r="P429" s="11" t="s">
        <v>2</v>
      </c>
      <c r="Q429" s="3" t="s">
        <v>3016</v>
      </c>
      <c r="T429" s="20" t="str">
        <f t="shared" si="61"/>
        <v>PDF</v>
      </c>
      <c r="U429" s="11" t="s">
        <v>39</v>
      </c>
      <c r="V429" s="3" t="s">
        <v>3016</v>
      </c>
      <c r="Y429" s="12"/>
      <c r="Z429" s="35" t="str">
        <f t="shared" si="62"/>
        <v>Include</v>
      </c>
      <c r="AA429" s="33" t="str">
        <f t="shared" si="63"/>
        <v/>
      </c>
    </row>
    <row r="430" spans="1:27" x14ac:dyDescent="0.25">
      <c r="A430" s="27" t="s">
        <v>1438</v>
      </c>
      <c r="B430" s="28" t="s">
        <v>1439</v>
      </c>
      <c r="C430" s="28">
        <v>2018</v>
      </c>
      <c r="D430" s="28" t="s">
        <v>342</v>
      </c>
      <c r="E430" s="28">
        <v>19</v>
      </c>
      <c r="F430" s="28">
        <v>1</v>
      </c>
      <c r="G430" s="28">
        <v>618</v>
      </c>
      <c r="H430" s="28">
        <v>4728</v>
      </c>
      <c r="I430" s="28" t="s">
        <v>1440</v>
      </c>
      <c r="J430" s="11" t="s">
        <v>34</v>
      </c>
      <c r="K430" s="20" t="str">
        <f t="shared" si="57"/>
        <v>Link</v>
      </c>
      <c r="L430" s="21" t="str">
        <f t="shared" si="58"/>
        <v/>
      </c>
      <c r="M430" s="31" t="str">
        <f t="shared" si="59"/>
        <v>{Hors-Fraile, 2018 #4728}</v>
      </c>
      <c r="N430" s="4" t="s">
        <v>54</v>
      </c>
      <c r="O430" s="20" t="str">
        <f t="shared" si="60"/>
        <v>PDF</v>
      </c>
      <c r="P430" s="11" t="s">
        <v>2</v>
      </c>
      <c r="Q430" s="3" t="s">
        <v>36</v>
      </c>
      <c r="R430" s="276" t="s">
        <v>41</v>
      </c>
      <c r="S430" s="4" t="s">
        <v>1441</v>
      </c>
      <c r="T430" s="20" t="str">
        <f t="shared" si="61"/>
        <v>PDF</v>
      </c>
      <c r="U430" s="11" t="s">
        <v>39</v>
      </c>
      <c r="V430" s="3" t="s">
        <v>36</v>
      </c>
      <c r="W430" s="3" t="s">
        <v>41</v>
      </c>
      <c r="Y430" s="12"/>
      <c r="Z430" s="35" t="str">
        <f t="shared" si="62"/>
        <v>Exclude</v>
      </c>
      <c r="AA430" s="33" t="str">
        <f t="shared" si="63"/>
        <v>0. Duplicate</v>
      </c>
    </row>
    <row r="431" spans="1:27" x14ac:dyDescent="0.25">
      <c r="A431" s="27" t="s">
        <v>1442</v>
      </c>
      <c r="B431" s="28" t="s">
        <v>1443</v>
      </c>
      <c r="C431" s="28">
        <v>2018</v>
      </c>
      <c r="D431" s="28" t="s">
        <v>446</v>
      </c>
      <c r="E431" s="28">
        <v>18</v>
      </c>
      <c r="F431" s="28">
        <v>1</v>
      </c>
      <c r="G431" s="28">
        <v>698</v>
      </c>
      <c r="H431" s="28">
        <v>5468</v>
      </c>
      <c r="I431" s="28" t="s">
        <v>1444</v>
      </c>
      <c r="J431" s="11" t="s">
        <v>34</v>
      </c>
      <c r="K431" s="20" t="str">
        <f t="shared" si="57"/>
        <v>Link</v>
      </c>
      <c r="L431" s="21" t="str">
        <f t="shared" si="58"/>
        <v/>
      </c>
      <c r="M431" s="31" t="str">
        <f t="shared" si="59"/>
        <v>{Hors-Fraile, 2018 #5468}</v>
      </c>
      <c r="N431" s="4" t="s">
        <v>116</v>
      </c>
      <c r="O431" s="20" t="str">
        <f t="shared" si="60"/>
        <v>PDF</v>
      </c>
      <c r="P431" s="11" t="s">
        <v>2</v>
      </c>
      <c r="Q431" s="3" t="s">
        <v>36</v>
      </c>
      <c r="R431" s="276" t="s">
        <v>48</v>
      </c>
      <c r="S431" s="4" t="s">
        <v>1445</v>
      </c>
      <c r="T431" s="20" t="str">
        <f t="shared" si="61"/>
        <v>PDF</v>
      </c>
      <c r="U431" s="11" t="s">
        <v>39</v>
      </c>
      <c r="V431" s="3" t="s">
        <v>36</v>
      </c>
      <c r="W431" s="3" t="s">
        <v>48</v>
      </c>
      <c r="Y431" s="12"/>
      <c r="Z431" s="35" t="str">
        <f t="shared" si="62"/>
        <v>Exclude</v>
      </c>
      <c r="AA431" s="33" t="str">
        <f t="shared" si="63"/>
        <v>1. No relevant outcomes</v>
      </c>
    </row>
    <row r="432" spans="1:27" x14ac:dyDescent="0.25">
      <c r="A432" s="27" t="s">
        <v>1446</v>
      </c>
      <c r="B432" s="28" t="s">
        <v>1447</v>
      </c>
      <c r="C432" s="28">
        <v>2022</v>
      </c>
      <c r="D432" s="28" t="s">
        <v>1448</v>
      </c>
      <c r="E432" s="28">
        <v>11</v>
      </c>
      <c r="F432" s="28">
        <v>8</v>
      </c>
      <c r="G432" s="28" t="s">
        <v>1449</v>
      </c>
      <c r="H432" s="28">
        <v>4731</v>
      </c>
      <c r="I432" s="28" t="s">
        <v>1450</v>
      </c>
      <c r="J432" s="11" t="s">
        <v>34</v>
      </c>
      <c r="K432" s="20" t="str">
        <f t="shared" si="57"/>
        <v>Link</v>
      </c>
      <c r="L432" s="21" t="str">
        <f t="shared" si="58"/>
        <v/>
      </c>
      <c r="M432" s="31" t="str">
        <f t="shared" si="59"/>
        <v>{Hors-Fraile, 2022 #4731}</v>
      </c>
      <c r="N432" s="4" t="s">
        <v>54</v>
      </c>
      <c r="O432" s="20" t="str">
        <f t="shared" si="60"/>
        <v>PDF</v>
      </c>
      <c r="P432" s="11" t="s">
        <v>2</v>
      </c>
      <c r="Q432" s="3" t="s">
        <v>3016</v>
      </c>
      <c r="T432" s="20" t="str">
        <f t="shared" si="61"/>
        <v>PDF</v>
      </c>
      <c r="U432" s="11" t="s">
        <v>39</v>
      </c>
      <c r="V432" s="3" t="s">
        <v>3016</v>
      </c>
      <c r="Y432" s="12"/>
      <c r="Z432" s="35" t="str">
        <f t="shared" si="62"/>
        <v>Include</v>
      </c>
      <c r="AA432" s="33" t="str">
        <f t="shared" si="63"/>
        <v/>
      </c>
    </row>
    <row r="433" spans="1:27" x14ac:dyDescent="0.25">
      <c r="A433" s="27" t="s">
        <v>1446</v>
      </c>
      <c r="B433" s="28" t="s">
        <v>1447</v>
      </c>
      <c r="C433" s="28">
        <v>2022</v>
      </c>
      <c r="D433" s="28" t="s">
        <v>1448</v>
      </c>
      <c r="E433" s="28">
        <v>11</v>
      </c>
      <c r="F433" s="28">
        <v>8</v>
      </c>
      <c r="G433" s="28" t="s">
        <v>1449</v>
      </c>
      <c r="H433" s="28">
        <v>5936</v>
      </c>
      <c r="I433" s="28" t="s">
        <v>1450</v>
      </c>
      <c r="J433" s="11" t="s">
        <v>34</v>
      </c>
      <c r="K433" s="20" t="str">
        <f t="shared" si="57"/>
        <v>Link</v>
      </c>
      <c r="L433" s="21" t="str">
        <f t="shared" si="58"/>
        <v/>
      </c>
      <c r="M433" s="31" t="str">
        <f t="shared" si="59"/>
        <v>{Hors-Fraile, 2022 #5936}</v>
      </c>
      <c r="N433" s="4" t="s">
        <v>35</v>
      </c>
      <c r="O433" s="20" t="str">
        <f t="shared" si="60"/>
        <v>PDF</v>
      </c>
      <c r="P433" s="11" t="s">
        <v>2</v>
      </c>
      <c r="Q433" s="3" t="s">
        <v>36</v>
      </c>
      <c r="R433" s="276" t="s">
        <v>41</v>
      </c>
      <c r="S433" s="4" t="s">
        <v>1451</v>
      </c>
      <c r="T433" s="20" t="str">
        <f t="shared" si="61"/>
        <v>PDF</v>
      </c>
      <c r="U433" s="11" t="s">
        <v>39</v>
      </c>
      <c r="V433" s="3" t="s">
        <v>36</v>
      </c>
      <c r="W433" s="3" t="s">
        <v>41</v>
      </c>
      <c r="Y433" s="12"/>
      <c r="Z433" s="35" t="str">
        <f t="shared" si="62"/>
        <v>Exclude</v>
      </c>
      <c r="AA433" s="33" t="str">
        <f t="shared" si="63"/>
        <v>0. Duplicate</v>
      </c>
    </row>
    <row r="434" spans="1:27" x14ac:dyDescent="0.25">
      <c r="A434" s="27" t="s">
        <v>1452</v>
      </c>
      <c r="B434" s="28" t="s">
        <v>1453</v>
      </c>
      <c r="C434" s="28">
        <v>2010</v>
      </c>
      <c r="D434" s="28" t="s">
        <v>1454</v>
      </c>
      <c r="E434" s="28">
        <v>5</v>
      </c>
      <c r="F434" s="28">
        <v>1</v>
      </c>
      <c r="G434" s="28">
        <v>87</v>
      </c>
      <c r="H434" s="28">
        <v>5481</v>
      </c>
      <c r="I434" s="28" t="s">
        <v>1455</v>
      </c>
      <c r="J434" s="11" t="s">
        <v>34</v>
      </c>
      <c r="K434" s="20" t="str">
        <f t="shared" si="57"/>
        <v>Link</v>
      </c>
      <c r="L434" s="21" t="str">
        <f t="shared" si="58"/>
        <v/>
      </c>
      <c r="M434" s="31" t="str">
        <f t="shared" si="59"/>
        <v>{Houston, 2010 #5481}</v>
      </c>
      <c r="N434" s="4" t="s">
        <v>116</v>
      </c>
      <c r="O434" s="20" t="str">
        <f t="shared" si="60"/>
        <v>PDF</v>
      </c>
      <c r="P434" s="11" t="s">
        <v>2</v>
      </c>
      <c r="Q434" s="3" t="s">
        <v>36</v>
      </c>
      <c r="R434" s="276" t="s">
        <v>37</v>
      </c>
      <c r="S434" s="4" t="s">
        <v>76</v>
      </c>
      <c r="T434" s="20" t="str">
        <f t="shared" si="61"/>
        <v>PDF</v>
      </c>
      <c r="U434" s="11" t="s">
        <v>39</v>
      </c>
      <c r="V434" s="3" t="s">
        <v>36</v>
      </c>
      <c r="W434" s="3" t="s">
        <v>37</v>
      </c>
      <c r="Y434" s="12"/>
      <c r="Z434" s="35" t="str">
        <f t="shared" si="62"/>
        <v>Exclude</v>
      </c>
      <c r="AA434" s="33" t="str">
        <f t="shared" si="63"/>
        <v>3. Wrong intervention</v>
      </c>
    </row>
    <row r="435" spans="1:27" x14ac:dyDescent="0.25">
      <c r="A435" s="27" t="s">
        <v>1456</v>
      </c>
      <c r="B435" s="28" t="s">
        <v>1457</v>
      </c>
      <c r="C435" s="28">
        <v>2015</v>
      </c>
      <c r="D435" s="28" t="s">
        <v>1454</v>
      </c>
      <c r="E435" s="28">
        <v>10</v>
      </c>
      <c r="F435" s="28">
        <v>1</v>
      </c>
      <c r="G435" s="28">
        <v>154</v>
      </c>
      <c r="H435" s="28">
        <v>5473</v>
      </c>
      <c r="I435" s="28" t="s">
        <v>1458</v>
      </c>
      <c r="J435" s="11" t="s">
        <v>34</v>
      </c>
      <c r="K435" s="20" t="str">
        <f t="shared" si="57"/>
        <v>Link</v>
      </c>
      <c r="L435" s="21" t="str">
        <f t="shared" si="58"/>
        <v/>
      </c>
      <c r="M435" s="31" t="str">
        <f t="shared" si="59"/>
        <v>{Houston, 2015 #5473}</v>
      </c>
      <c r="N435" s="4" t="s">
        <v>116</v>
      </c>
      <c r="O435" s="20" t="str">
        <f t="shared" si="60"/>
        <v>PDF</v>
      </c>
      <c r="P435" s="11" t="s">
        <v>2</v>
      </c>
      <c r="Q435" s="3" t="s">
        <v>36</v>
      </c>
      <c r="R435" s="276" t="s">
        <v>41</v>
      </c>
      <c r="S435" s="4" t="s">
        <v>1459</v>
      </c>
      <c r="T435" s="20" t="str">
        <f t="shared" si="61"/>
        <v>PDF</v>
      </c>
      <c r="U435" s="11" t="s">
        <v>39</v>
      </c>
      <c r="V435" s="3" t="s">
        <v>36</v>
      </c>
      <c r="W435" s="3" t="s">
        <v>37</v>
      </c>
      <c r="Y435" s="12"/>
      <c r="Z435" s="35" t="str">
        <f t="shared" si="62"/>
        <v>Exclude</v>
      </c>
      <c r="AA435" s="33" t="str">
        <f t="shared" si="63"/>
        <v>0. Duplicate</v>
      </c>
    </row>
    <row r="436" spans="1:27" x14ac:dyDescent="0.25">
      <c r="A436" s="27" t="s">
        <v>1456</v>
      </c>
      <c r="B436" s="28" t="s">
        <v>1457</v>
      </c>
      <c r="C436" s="28">
        <v>2015</v>
      </c>
      <c r="D436" s="28" t="s">
        <v>1454</v>
      </c>
      <c r="E436" s="28">
        <v>10</v>
      </c>
      <c r="F436" s="28">
        <v>1</v>
      </c>
      <c r="G436" s="28">
        <v>154</v>
      </c>
      <c r="H436" s="28">
        <v>5483</v>
      </c>
      <c r="I436" s="28" t="s">
        <v>1458</v>
      </c>
      <c r="J436" s="11" t="s">
        <v>34</v>
      </c>
      <c r="K436" s="20" t="str">
        <f t="shared" si="57"/>
        <v>Link</v>
      </c>
      <c r="L436" s="21" t="str">
        <f t="shared" si="58"/>
        <v/>
      </c>
      <c r="M436" s="31" t="str">
        <f t="shared" si="59"/>
        <v>{Houston, 2015 #5483}</v>
      </c>
      <c r="N436" s="4" t="s">
        <v>116</v>
      </c>
      <c r="O436" s="20" t="str">
        <f t="shared" si="60"/>
        <v>PDF</v>
      </c>
      <c r="P436" s="11" t="s">
        <v>2</v>
      </c>
      <c r="Q436" s="3" t="s">
        <v>36</v>
      </c>
      <c r="R436" s="276" t="s">
        <v>37</v>
      </c>
      <c r="S436" s="4" t="s">
        <v>76</v>
      </c>
      <c r="T436" s="20" t="str">
        <f t="shared" si="61"/>
        <v>PDF</v>
      </c>
      <c r="U436" s="11" t="s">
        <v>39</v>
      </c>
      <c r="V436" s="3" t="s">
        <v>36</v>
      </c>
      <c r="W436" s="3" t="s">
        <v>41</v>
      </c>
      <c r="Y436" s="12"/>
      <c r="Z436" s="35" t="str">
        <f t="shared" si="62"/>
        <v>Exclude</v>
      </c>
      <c r="AA436" s="33" t="str">
        <f t="shared" si="63"/>
        <v>3. Wrong intervention</v>
      </c>
    </row>
    <row r="437" spans="1:27" x14ac:dyDescent="0.25">
      <c r="A437" s="27" t="s">
        <v>1460</v>
      </c>
      <c r="B437" s="28" t="s">
        <v>1461</v>
      </c>
      <c r="C437" s="28">
        <v>2010</v>
      </c>
      <c r="D437" s="28" t="s">
        <v>1462</v>
      </c>
      <c r="E437" s="28">
        <v>110</v>
      </c>
      <c r="F437" s="28">
        <v>1</v>
      </c>
      <c r="G437" s="28" t="s">
        <v>1463</v>
      </c>
      <c r="H437" s="28">
        <v>5950</v>
      </c>
      <c r="I437" s="28" t="s">
        <v>1464</v>
      </c>
      <c r="J437" s="11" t="s">
        <v>34</v>
      </c>
      <c r="K437" s="20" t="str">
        <f t="shared" si="57"/>
        <v>Link</v>
      </c>
      <c r="L437" s="21" t="str">
        <f t="shared" si="58"/>
        <v/>
      </c>
      <c r="M437" s="31" t="str">
        <f t="shared" si="59"/>
        <v>{Hoving, 2010 #5950}</v>
      </c>
      <c r="N437" s="4" t="s">
        <v>1084</v>
      </c>
      <c r="O437" s="20" t="str">
        <f t="shared" si="60"/>
        <v>PDF</v>
      </c>
      <c r="P437" s="11" t="s">
        <v>2</v>
      </c>
      <c r="Q437" s="3" t="s">
        <v>36</v>
      </c>
      <c r="R437" s="276" t="s">
        <v>37</v>
      </c>
      <c r="S437" s="4" t="s">
        <v>38</v>
      </c>
      <c r="T437" s="20" t="str">
        <f t="shared" si="61"/>
        <v>PDF</v>
      </c>
      <c r="U437" s="11" t="s">
        <v>39</v>
      </c>
      <c r="V437" s="3" t="s">
        <v>36</v>
      </c>
      <c r="W437" s="3" t="s">
        <v>37</v>
      </c>
      <c r="Y437" s="12"/>
      <c r="Z437" s="35" t="str">
        <f t="shared" si="62"/>
        <v>Exclude</v>
      </c>
      <c r="AA437" s="33" t="str">
        <f t="shared" si="63"/>
        <v>3. Wrong intervention</v>
      </c>
    </row>
    <row r="438" spans="1:27" x14ac:dyDescent="0.25">
      <c r="A438" s="27" t="s">
        <v>29</v>
      </c>
      <c r="B438" s="28" t="s">
        <v>30</v>
      </c>
      <c r="C438" s="28">
        <v>2014</v>
      </c>
      <c r="D438" s="28" t="s">
        <v>31</v>
      </c>
      <c r="E438" s="28">
        <v>9</v>
      </c>
      <c r="F438" s="28">
        <v>3</v>
      </c>
      <c r="G438" s="28" t="s">
        <v>32</v>
      </c>
      <c r="H438" s="28">
        <v>5912</v>
      </c>
      <c r="I438" s="28" t="s">
        <v>33</v>
      </c>
      <c r="J438" s="11" t="s">
        <v>34</v>
      </c>
      <c r="K438" s="20" t="str">
        <f t="shared" si="57"/>
        <v>Link</v>
      </c>
      <c r="L438" s="21" t="str">
        <f t="shared" si="58"/>
        <v/>
      </c>
      <c r="M438" s="31" t="str">
        <f t="shared" si="59"/>
        <v>{Hoving, 2014 #5912}</v>
      </c>
      <c r="N438" s="4" t="s">
        <v>35</v>
      </c>
      <c r="O438" s="20" t="str">
        <f t="shared" si="60"/>
        <v>PDF</v>
      </c>
      <c r="P438" s="11" t="s">
        <v>2</v>
      </c>
      <c r="Q438" s="3" t="s">
        <v>36</v>
      </c>
      <c r="R438" s="276" t="s">
        <v>37</v>
      </c>
      <c r="S438" s="4" t="s">
        <v>38</v>
      </c>
      <c r="T438" s="20" t="str">
        <f t="shared" si="61"/>
        <v>PDF</v>
      </c>
      <c r="U438" s="11" t="s">
        <v>39</v>
      </c>
      <c r="V438" s="3" t="s">
        <v>36</v>
      </c>
      <c r="W438" s="3" t="s">
        <v>40</v>
      </c>
      <c r="Y438" s="12"/>
      <c r="Z438" s="35" t="str">
        <f t="shared" si="62"/>
        <v>Exclude</v>
      </c>
      <c r="AA438" s="33" t="str">
        <f t="shared" si="63"/>
        <v>3. Wrong intervention</v>
      </c>
    </row>
    <row r="439" spans="1:27" x14ac:dyDescent="0.25">
      <c r="A439" s="27" t="s">
        <v>1465</v>
      </c>
      <c r="B439" s="28" t="s">
        <v>1466</v>
      </c>
      <c r="C439" s="28">
        <v>2010</v>
      </c>
      <c r="D439" s="28" t="s">
        <v>496</v>
      </c>
      <c r="E439" s="28">
        <v>111</v>
      </c>
      <c r="F439" s="28">
        <v>1</v>
      </c>
      <c r="G439" s="28" t="s">
        <v>1467</v>
      </c>
      <c r="H439" s="28">
        <v>4108</v>
      </c>
      <c r="I439" s="28" t="s">
        <v>1468</v>
      </c>
      <c r="J439" s="11" t="s">
        <v>34</v>
      </c>
      <c r="K439" s="20" t="str">
        <f t="shared" si="57"/>
        <v>Link</v>
      </c>
      <c r="L439" s="21" t="str">
        <f t="shared" si="58"/>
        <v/>
      </c>
      <c r="M439" s="31" t="str">
        <f t="shared" si="59"/>
        <v>{Hughes, 2010 #4108}</v>
      </c>
      <c r="N439" s="4" t="s">
        <v>1</v>
      </c>
      <c r="O439" s="20" t="str">
        <f t="shared" si="60"/>
        <v>PDF</v>
      </c>
      <c r="P439" s="11" t="s">
        <v>2</v>
      </c>
      <c r="Q439" s="3" t="s">
        <v>36</v>
      </c>
      <c r="R439" s="276" t="s">
        <v>37</v>
      </c>
      <c r="S439" s="4" t="s">
        <v>76</v>
      </c>
      <c r="T439" s="20" t="str">
        <f t="shared" si="61"/>
        <v>PDF</v>
      </c>
      <c r="U439" s="11" t="s">
        <v>39</v>
      </c>
      <c r="V439" s="3" t="s">
        <v>36</v>
      </c>
      <c r="W439" s="3" t="s">
        <v>37</v>
      </c>
      <c r="Y439" s="12" t="str">
        <f>IF(R439="Include","No",IF(V439="Include","No",""))</f>
        <v/>
      </c>
      <c r="Z439" s="35" t="str">
        <f t="shared" si="62"/>
        <v>Exclude</v>
      </c>
      <c r="AA439" s="33" t="str">
        <f t="shared" si="63"/>
        <v>3. Wrong intervention</v>
      </c>
    </row>
    <row r="440" spans="1:27" x14ac:dyDescent="0.25">
      <c r="A440" s="27" t="s">
        <v>1469</v>
      </c>
      <c r="B440" s="28" t="s">
        <v>1470</v>
      </c>
      <c r="C440" s="28">
        <v>2011</v>
      </c>
      <c r="D440" s="28" t="s">
        <v>73</v>
      </c>
      <c r="E440" s="28">
        <v>13</v>
      </c>
      <c r="F440" s="28">
        <v>10</v>
      </c>
      <c r="G440" s="28" t="s">
        <v>1471</v>
      </c>
      <c r="H440" s="28">
        <v>4077</v>
      </c>
      <c r="I440" s="28" t="s">
        <v>1472</v>
      </c>
      <c r="J440" s="11" t="s">
        <v>34</v>
      </c>
      <c r="K440" s="20" t="str">
        <f t="shared" si="57"/>
        <v>Link</v>
      </c>
      <c r="L440" s="21" t="str">
        <f t="shared" si="58"/>
        <v/>
      </c>
      <c r="M440" s="31" t="str">
        <f t="shared" si="59"/>
        <v>{Hughes, 2011 #4077}</v>
      </c>
      <c r="N440" s="4" t="s">
        <v>1</v>
      </c>
      <c r="O440" s="20" t="str">
        <f t="shared" si="60"/>
        <v>PDF</v>
      </c>
      <c r="P440" s="11" t="s">
        <v>2</v>
      </c>
      <c r="Q440" s="3" t="s">
        <v>36</v>
      </c>
      <c r="R440" s="276" t="s">
        <v>37</v>
      </c>
      <c r="S440" s="4" t="s">
        <v>76</v>
      </c>
      <c r="T440" s="20" t="str">
        <f t="shared" si="61"/>
        <v>PDF</v>
      </c>
      <c r="U440" s="11" t="s">
        <v>39</v>
      </c>
      <c r="V440" s="3" t="s">
        <v>36</v>
      </c>
      <c r="W440" s="3" t="s">
        <v>37</v>
      </c>
      <c r="Y440" s="12" t="str">
        <f>IF(R440="Include","No",IF(V440="Include","No",""))</f>
        <v/>
      </c>
      <c r="Z440" s="35" t="str">
        <f t="shared" si="62"/>
        <v>Exclude</v>
      </c>
      <c r="AA440" s="33" t="str">
        <f t="shared" si="63"/>
        <v>3. Wrong intervention</v>
      </c>
    </row>
    <row r="441" spans="1:27" x14ac:dyDescent="0.25">
      <c r="A441" s="27" t="s">
        <v>1473</v>
      </c>
      <c r="B441" s="28" t="s">
        <v>1474</v>
      </c>
      <c r="C441" s="28">
        <v>2013</v>
      </c>
      <c r="D441" s="28" t="s">
        <v>73</v>
      </c>
      <c r="E441" s="28">
        <v>15</v>
      </c>
      <c r="F441" s="28">
        <v>8</v>
      </c>
      <c r="G441" s="82" t="s">
        <v>1475</v>
      </c>
      <c r="H441" s="28">
        <v>4072</v>
      </c>
      <c r="I441" s="28" t="s">
        <v>1476</v>
      </c>
      <c r="J441" s="11" t="s">
        <v>34</v>
      </c>
      <c r="K441" s="20" t="str">
        <f t="shared" si="57"/>
        <v>Link</v>
      </c>
      <c r="L441" s="21" t="str">
        <f t="shared" si="58"/>
        <v/>
      </c>
      <c r="M441" s="31" t="str">
        <f t="shared" si="59"/>
        <v>{Humfleet, 2013 #4072}</v>
      </c>
      <c r="N441" s="4" t="s">
        <v>1</v>
      </c>
      <c r="O441" s="20" t="str">
        <f t="shared" si="60"/>
        <v>PDF</v>
      </c>
      <c r="P441" s="11" t="s">
        <v>2</v>
      </c>
      <c r="Q441" s="3" t="s">
        <v>36</v>
      </c>
      <c r="R441" s="276" t="s">
        <v>41</v>
      </c>
      <c r="S441" s="4" t="s">
        <v>1477</v>
      </c>
      <c r="T441" s="20" t="str">
        <f t="shared" si="61"/>
        <v>PDF</v>
      </c>
      <c r="U441" s="11" t="s">
        <v>39</v>
      </c>
      <c r="V441" s="3" t="s">
        <v>36</v>
      </c>
      <c r="W441" s="3" t="s">
        <v>37</v>
      </c>
      <c r="Y441" s="12" t="str">
        <f>IF(R441="Include","No",IF(V441="Include","No",""))</f>
        <v/>
      </c>
      <c r="Z441" s="35" t="str">
        <f t="shared" si="62"/>
        <v>Exclude</v>
      </c>
      <c r="AA441" s="33" t="str">
        <f t="shared" si="63"/>
        <v>0. Duplicate</v>
      </c>
    </row>
    <row r="442" spans="1:27" x14ac:dyDescent="0.25">
      <c r="A442" s="27" t="s">
        <v>1473</v>
      </c>
      <c r="B442" s="28" t="s">
        <v>1474</v>
      </c>
      <c r="C442" s="28">
        <v>2013</v>
      </c>
      <c r="D442" s="28" t="s">
        <v>78</v>
      </c>
      <c r="E442" s="28">
        <v>15</v>
      </c>
      <c r="F442" s="28">
        <v>8</v>
      </c>
      <c r="G442" s="28" t="s">
        <v>1475</v>
      </c>
      <c r="H442" s="28">
        <v>4091</v>
      </c>
      <c r="I442" s="28" t="s">
        <v>1476</v>
      </c>
      <c r="J442" s="11" t="s">
        <v>34</v>
      </c>
      <c r="K442" s="20" t="str">
        <f t="shared" si="57"/>
        <v>Link</v>
      </c>
      <c r="L442" s="21" t="str">
        <f t="shared" si="58"/>
        <v/>
      </c>
      <c r="M442" s="31" t="str">
        <f t="shared" si="59"/>
        <v>{Humfleet, 2013 #4091}</v>
      </c>
      <c r="N442" s="4" t="s">
        <v>1</v>
      </c>
      <c r="O442" s="20" t="str">
        <f t="shared" si="60"/>
        <v>PDF</v>
      </c>
      <c r="P442" s="11" t="s">
        <v>2</v>
      </c>
      <c r="Q442" s="3" t="s">
        <v>36</v>
      </c>
      <c r="R442" s="276" t="s">
        <v>37</v>
      </c>
      <c r="S442" s="4" t="s">
        <v>76</v>
      </c>
      <c r="T442" s="20" t="str">
        <f t="shared" si="61"/>
        <v>PDF</v>
      </c>
      <c r="U442" s="11" t="s">
        <v>39</v>
      </c>
      <c r="V442" s="3" t="s">
        <v>36</v>
      </c>
      <c r="W442" s="3" t="s">
        <v>41</v>
      </c>
      <c r="Y442" s="12" t="str">
        <f>IF(R442="Include","No",IF(V442="Include","No",""))</f>
        <v/>
      </c>
      <c r="Z442" s="35" t="str">
        <f t="shared" si="62"/>
        <v>Exclude</v>
      </c>
      <c r="AA442" s="33" t="str">
        <f t="shared" si="63"/>
        <v>3. Wrong intervention</v>
      </c>
    </row>
    <row r="443" spans="1:27" x14ac:dyDescent="0.25">
      <c r="A443" s="27" t="s">
        <v>1473</v>
      </c>
      <c r="B443" s="28" t="s">
        <v>1474</v>
      </c>
      <c r="C443" s="28">
        <v>2013</v>
      </c>
      <c r="D443" s="28" t="s">
        <v>78</v>
      </c>
      <c r="E443" s="28">
        <v>15</v>
      </c>
      <c r="F443" s="28">
        <v>8</v>
      </c>
      <c r="G443" s="28" t="s">
        <v>1475</v>
      </c>
      <c r="H443" s="28">
        <v>4092</v>
      </c>
      <c r="I443" s="28" t="s">
        <v>1476</v>
      </c>
      <c r="J443" s="11" t="s">
        <v>34</v>
      </c>
      <c r="K443" s="20" t="str">
        <f t="shared" si="57"/>
        <v>Link</v>
      </c>
      <c r="L443" s="21" t="str">
        <f t="shared" si="58"/>
        <v/>
      </c>
      <c r="M443" s="31" t="str">
        <f t="shared" si="59"/>
        <v>{Humfleet, 2013 #4092}</v>
      </c>
      <c r="N443" s="4" t="s">
        <v>1</v>
      </c>
      <c r="O443" s="20" t="str">
        <f t="shared" si="60"/>
        <v>PDF</v>
      </c>
      <c r="P443" s="11" t="s">
        <v>2</v>
      </c>
      <c r="Q443" s="3" t="s">
        <v>36</v>
      </c>
      <c r="R443" s="276" t="s">
        <v>41</v>
      </c>
      <c r="S443" s="4" t="s">
        <v>1477</v>
      </c>
      <c r="T443" s="20" t="str">
        <f t="shared" si="61"/>
        <v>PDF</v>
      </c>
      <c r="U443" s="11" t="s">
        <v>39</v>
      </c>
      <c r="V443" s="3" t="s">
        <v>36</v>
      </c>
      <c r="W443" s="3" t="s">
        <v>41</v>
      </c>
      <c r="Y443" s="12" t="str">
        <f>IF(R443="Include","No",IF(V443="Include","No",""))</f>
        <v/>
      </c>
      <c r="Z443" s="35" t="str">
        <f t="shared" si="62"/>
        <v>Exclude</v>
      </c>
      <c r="AA443" s="33" t="str">
        <f t="shared" si="63"/>
        <v>0. Duplicate</v>
      </c>
    </row>
    <row r="444" spans="1:27" x14ac:dyDescent="0.25">
      <c r="A444" s="27" t="s">
        <v>1478</v>
      </c>
      <c r="B444" s="28" t="s">
        <v>1479</v>
      </c>
      <c r="C444" s="28">
        <v>2024</v>
      </c>
      <c r="D444" s="28" t="s">
        <v>1480</v>
      </c>
      <c r="E444" s="28">
        <v>42</v>
      </c>
      <c r="G444" s="28">
        <v>100946</v>
      </c>
      <c r="H444" s="28">
        <v>4277</v>
      </c>
      <c r="I444" s="28" t="s">
        <v>1481</v>
      </c>
      <c r="J444" s="11" t="s">
        <v>34</v>
      </c>
      <c r="K444" s="20" t="str">
        <f t="shared" si="57"/>
        <v>Link</v>
      </c>
      <c r="L444" s="21" t="str">
        <f t="shared" si="58"/>
        <v/>
      </c>
      <c r="M444" s="31" t="str">
        <f t="shared" si="59"/>
        <v>{Iivanainen, 2024 #4277}</v>
      </c>
      <c r="N444" s="4" t="s">
        <v>4</v>
      </c>
      <c r="O444" s="20" t="str">
        <f t="shared" si="60"/>
        <v>PDF</v>
      </c>
      <c r="P444" s="11" t="s">
        <v>2</v>
      </c>
      <c r="Q444" s="3" t="s">
        <v>36</v>
      </c>
      <c r="R444" s="276" t="s">
        <v>37</v>
      </c>
      <c r="S444" s="4" t="s">
        <v>76</v>
      </c>
      <c r="T444" s="20" t="str">
        <f t="shared" si="61"/>
        <v>PDF</v>
      </c>
      <c r="U444" s="11" t="s">
        <v>39</v>
      </c>
      <c r="V444" s="3" t="s">
        <v>36</v>
      </c>
      <c r="W444" s="3" t="s">
        <v>37</v>
      </c>
      <c r="Y444" s="12"/>
      <c r="Z444" s="35" t="str">
        <f t="shared" si="62"/>
        <v>Exclude</v>
      </c>
      <c r="AA444" s="33" t="str">
        <f t="shared" si="63"/>
        <v>3. Wrong intervention</v>
      </c>
    </row>
    <row r="445" spans="1:27" x14ac:dyDescent="0.25">
      <c r="A445" s="27" t="s">
        <v>1482</v>
      </c>
      <c r="B445" s="28" t="s">
        <v>1483</v>
      </c>
      <c r="C445" s="28">
        <v>2019</v>
      </c>
      <c r="D445" s="28" t="s">
        <v>454</v>
      </c>
      <c r="E445" s="28">
        <v>114</v>
      </c>
      <c r="F445" s="28">
        <v>11</v>
      </c>
      <c r="G445" s="28" t="s">
        <v>1484</v>
      </c>
      <c r="H445" s="28">
        <v>5490</v>
      </c>
      <c r="I445" s="28" t="s">
        <v>1485</v>
      </c>
      <c r="J445" s="11" t="s">
        <v>34</v>
      </c>
      <c r="K445" s="20" t="str">
        <f t="shared" si="57"/>
        <v>Link</v>
      </c>
      <c r="L445" s="21" t="str">
        <f t="shared" si="58"/>
        <v/>
      </c>
      <c r="M445" s="31" t="str">
        <f t="shared" si="59"/>
        <v>{Jackson, 2019 #5490}</v>
      </c>
      <c r="N445" s="4" t="s">
        <v>116</v>
      </c>
      <c r="O445" s="20" t="str">
        <f t="shared" si="60"/>
        <v>PDF</v>
      </c>
      <c r="P445" s="11" t="s">
        <v>2</v>
      </c>
      <c r="Q445" s="3" t="s">
        <v>3016</v>
      </c>
      <c r="S445" s="4" t="s">
        <v>3058</v>
      </c>
      <c r="T445" s="20" t="str">
        <f t="shared" si="61"/>
        <v>PDF</v>
      </c>
      <c r="U445" s="11" t="s">
        <v>39</v>
      </c>
      <c r="V445" s="3" t="s">
        <v>3016</v>
      </c>
      <c r="Y445" s="12"/>
      <c r="Z445" s="35" t="str">
        <f t="shared" si="62"/>
        <v>Include</v>
      </c>
      <c r="AA445" s="33" t="str">
        <f t="shared" si="63"/>
        <v/>
      </c>
    </row>
    <row r="446" spans="1:27" x14ac:dyDescent="0.25">
      <c r="A446" s="27" t="s">
        <v>1482</v>
      </c>
      <c r="B446" s="28" t="s">
        <v>1483</v>
      </c>
      <c r="C446" s="28">
        <v>2019</v>
      </c>
      <c r="D446" s="28" t="s">
        <v>454</v>
      </c>
      <c r="E446" s="28">
        <v>114</v>
      </c>
      <c r="F446" s="28">
        <v>11</v>
      </c>
      <c r="G446" s="28" t="s">
        <v>1484</v>
      </c>
      <c r="H446" s="28">
        <v>5492</v>
      </c>
      <c r="I446" s="28" t="s">
        <v>1485</v>
      </c>
      <c r="J446" s="11" t="s">
        <v>34</v>
      </c>
      <c r="K446" s="20" t="str">
        <f t="shared" si="57"/>
        <v>Link</v>
      </c>
      <c r="L446" s="21" t="str">
        <f t="shared" si="58"/>
        <v/>
      </c>
      <c r="M446" s="31" t="str">
        <f t="shared" si="59"/>
        <v>{Jackson, 2019 #5492}</v>
      </c>
      <c r="N446" s="4" t="s">
        <v>116</v>
      </c>
      <c r="O446" s="20" t="str">
        <f t="shared" si="60"/>
        <v>PDF</v>
      </c>
      <c r="P446" s="11" t="s">
        <v>2</v>
      </c>
      <c r="Q446" s="3" t="s">
        <v>36</v>
      </c>
      <c r="R446" s="276" t="s">
        <v>41</v>
      </c>
      <c r="S446" s="4" t="s">
        <v>1486</v>
      </c>
      <c r="T446" s="20" t="str">
        <f t="shared" si="61"/>
        <v>PDF</v>
      </c>
      <c r="U446" s="11" t="s">
        <v>39</v>
      </c>
      <c r="V446" s="3" t="s">
        <v>36</v>
      </c>
      <c r="W446" s="3" t="s">
        <v>41</v>
      </c>
      <c r="Y446" s="12"/>
      <c r="Z446" s="35" t="str">
        <f t="shared" si="62"/>
        <v>Exclude</v>
      </c>
      <c r="AA446" s="33" t="str">
        <f t="shared" si="63"/>
        <v>0. Duplicate</v>
      </c>
    </row>
    <row r="447" spans="1:27" x14ac:dyDescent="0.25">
      <c r="A447" s="27" t="s">
        <v>1487</v>
      </c>
      <c r="B447" s="28" t="s">
        <v>3059</v>
      </c>
      <c r="C447" s="28">
        <v>2023</v>
      </c>
      <c r="D447" s="28" t="s">
        <v>3</v>
      </c>
      <c r="G447" s="28" t="s">
        <v>108</v>
      </c>
      <c r="H447" s="28">
        <v>4760</v>
      </c>
      <c r="I447" s="28" t="s">
        <v>3060</v>
      </c>
      <c r="J447" s="11" t="s">
        <v>34</v>
      </c>
      <c r="K447" s="20" t="str">
        <f t="shared" si="57"/>
        <v>Link</v>
      </c>
      <c r="L447" s="21" t="str">
        <f t="shared" si="58"/>
        <v/>
      </c>
      <c r="M447" s="31" t="str">
        <f t="shared" si="59"/>
        <v>{Jackson, 2023 #4760}</v>
      </c>
      <c r="N447" s="4" t="s">
        <v>54</v>
      </c>
      <c r="O447" s="20" t="str">
        <f t="shared" si="60"/>
        <v>PDF</v>
      </c>
      <c r="P447" s="11" t="s">
        <v>2</v>
      </c>
      <c r="Q447" s="3" t="s">
        <v>3016</v>
      </c>
      <c r="S447" s="4" t="s">
        <v>3021</v>
      </c>
      <c r="T447" s="20" t="str">
        <f t="shared" si="61"/>
        <v>PDF</v>
      </c>
      <c r="U447" s="11" t="s">
        <v>39</v>
      </c>
      <c r="V447" s="3" t="s">
        <v>3016</v>
      </c>
      <c r="Y447" s="12"/>
      <c r="Z447" s="35" t="str">
        <f t="shared" si="62"/>
        <v>Include</v>
      </c>
      <c r="AA447" s="33" t="str">
        <f t="shared" si="63"/>
        <v/>
      </c>
    </row>
    <row r="448" spans="1:27" x14ac:dyDescent="0.25">
      <c r="A448" s="27" t="s">
        <v>1487</v>
      </c>
      <c r="B448" s="28" t="s">
        <v>1488</v>
      </c>
      <c r="C448" s="28">
        <v>2023</v>
      </c>
      <c r="D448" s="28" t="s">
        <v>3</v>
      </c>
      <c r="G448" s="28" t="s">
        <v>108</v>
      </c>
      <c r="H448" s="28">
        <v>4775</v>
      </c>
      <c r="I448" s="28" t="s">
        <v>1489</v>
      </c>
      <c r="J448" s="11" t="s">
        <v>34</v>
      </c>
      <c r="K448" s="20" t="str">
        <f t="shared" si="57"/>
        <v>Link</v>
      </c>
      <c r="L448" s="21" t="str">
        <f t="shared" si="58"/>
        <v/>
      </c>
      <c r="M448" s="31" t="str">
        <f t="shared" si="59"/>
        <v>{Jackson, 2023 #4775}</v>
      </c>
      <c r="N448" s="4" t="s">
        <v>54</v>
      </c>
      <c r="O448" s="20" t="str">
        <f t="shared" si="60"/>
        <v>PDF</v>
      </c>
      <c r="P448" s="11" t="s">
        <v>2</v>
      </c>
      <c r="Q448" s="3" t="s">
        <v>3016</v>
      </c>
      <c r="S448" s="4" t="s">
        <v>3021</v>
      </c>
      <c r="T448" s="20" t="str">
        <f t="shared" si="61"/>
        <v>PDF</v>
      </c>
      <c r="U448" s="11" t="s">
        <v>39</v>
      </c>
      <c r="V448" s="3" t="s">
        <v>3016</v>
      </c>
      <c r="Y448" s="12"/>
      <c r="Z448" s="35" t="str">
        <f t="shared" si="62"/>
        <v>Include</v>
      </c>
      <c r="AA448" s="33" t="str">
        <f t="shared" si="63"/>
        <v/>
      </c>
    </row>
    <row r="449" spans="1:27" x14ac:dyDescent="0.25">
      <c r="A449" s="27" t="s">
        <v>1487</v>
      </c>
      <c r="B449" s="28" t="s">
        <v>1488</v>
      </c>
      <c r="C449" s="28">
        <v>2023</v>
      </c>
      <c r="D449" s="28" t="s">
        <v>3</v>
      </c>
      <c r="G449" s="28" t="s">
        <v>108</v>
      </c>
      <c r="H449" s="28">
        <v>5944</v>
      </c>
      <c r="I449" s="28" t="s">
        <v>1489</v>
      </c>
      <c r="J449" s="11" t="s">
        <v>34</v>
      </c>
      <c r="K449" s="20" t="str">
        <f t="shared" si="57"/>
        <v>Link</v>
      </c>
      <c r="L449" s="21" t="str">
        <f t="shared" si="58"/>
        <v/>
      </c>
      <c r="M449" s="31" t="str">
        <f t="shared" si="59"/>
        <v>{Jackson, 2023 #5944}</v>
      </c>
      <c r="N449" s="4" t="s">
        <v>35</v>
      </c>
      <c r="O449" s="20" t="str">
        <f t="shared" si="60"/>
        <v>PDF</v>
      </c>
      <c r="P449" s="11" t="s">
        <v>2</v>
      </c>
      <c r="Q449" s="3" t="s">
        <v>36</v>
      </c>
      <c r="R449" s="276" t="s">
        <v>41</v>
      </c>
      <c r="S449" s="4" t="s">
        <v>1490</v>
      </c>
      <c r="T449" s="20" t="str">
        <f t="shared" si="61"/>
        <v>PDF</v>
      </c>
      <c r="U449" s="11" t="s">
        <v>39</v>
      </c>
      <c r="V449" s="3" t="s">
        <v>36</v>
      </c>
      <c r="W449" s="3" t="s">
        <v>41</v>
      </c>
      <c r="Y449" s="12"/>
      <c r="Z449" s="35" t="str">
        <f t="shared" si="62"/>
        <v>Exclude</v>
      </c>
      <c r="AA449" s="33" t="str">
        <f t="shared" si="63"/>
        <v>0. Duplicate</v>
      </c>
    </row>
    <row r="450" spans="1:27" x14ac:dyDescent="0.25">
      <c r="A450" s="27" t="s">
        <v>1487</v>
      </c>
      <c r="B450" s="28" t="s">
        <v>1491</v>
      </c>
      <c r="C450" s="28">
        <v>2024</v>
      </c>
      <c r="D450" s="28" t="s">
        <v>152</v>
      </c>
      <c r="E450" s="28">
        <v>26</v>
      </c>
      <c r="G450" s="28" t="s">
        <v>1492</v>
      </c>
      <c r="H450" s="28">
        <v>4759</v>
      </c>
      <c r="I450" s="28" t="s">
        <v>1493</v>
      </c>
      <c r="J450" s="11" t="s">
        <v>34</v>
      </c>
      <c r="K450" s="20" t="str">
        <f t="shared" ref="K450:K513" si="66">IF(LEFT(I450,2)="10",HYPERLINK(_xlfn.CONCAT("https://doi.org/",I450),"Link"),IF(I450="","",HYPERLINK(I450,"Link")))</f>
        <v>Link</v>
      </c>
      <c r="L450" s="21" t="str">
        <f t="shared" ref="L450:L513" si="67">IF(A450&lt;&gt;"",IF(J450="No",_xlfn.CONCAT(IF(ISERROR(FIND(",",A450))=FALSE,LEFT(A450,FIND(",",A450)-1),A450),"-",C450,"-",H450),""),"")</f>
        <v/>
      </c>
      <c r="M450" s="31" t="str">
        <f t="shared" ref="M450:M513" si="68">IF(A450&lt;&gt;"",_xlfn.CONCAT("{",IF(ISERROR(FIND(",",A450))=FALSE,LEFT(A450,FIND(",",A450)-1),A450),", ",C450," #",H450,"}"),"")</f>
        <v>{Jackson, 2024 #4759}</v>
      </c>
      <c r="N450" s="4" t="s">
        <v>54</v>
      </c>
      <c r="O450" s="20" t="str">
        <f t="shared" ref="O450:O513" si="69">IF(J450="Yes",IF(P450&lt;&gt;"",HYPERLINK(_xlfn.CONCAT(VLOOKUP(P450,AF:AG,2,FALSE),"\",IF(ISERROR(FIND(",",A450))=FALSE,LEFT(A450,FIND(",",A450)-1),A450),"-",C450,"-",H450,".pdf"),"PDF"),""),"")</f>
        <v>PDF</v>
      </c>
      <c r="P450" s="11" t="s">
        <v>2</v>
      </c>
      <c r="Q450" s="3" t="s">
        <v>3016</v>
      </c>
      <c r="T450" s="20" t="str">
        <f t="shared" ref="T450:T513" si="70">IF(J450="Yes",IF(U450&lt;&gt;"",HYPERLINK(_xlfn.CONCAT(VLOOKUP(U450,AF:AG,2,FALSE),"\",IF(ISERROR(FIND(",",A450))=FALSE,LEFT(A450,FIND(",",A450)-1),A450),"-",C450,"-",H450,".pdf"),"PDF"),""),"")</f>
        <v>PDF</v>
      </c>
      <c r="U450" s="11" t="s">
        <v>39</v>
      </c>
      <c r="V450" s="3" t="s">
        <v>3016</v>
      </c>
      <c r="Y450" s="12"/>
      <c r="Z450" s="35" t="str">
        <f t="shared" ref="Z450:Z513" si="71">IF(J450="Yes",IF(Q450="","",IF(Q450="Include",IF(V450="",IF(Y450="No","Check for supplement","Include"),IF(V450="Exclude","Consensus required",IF(V450="Include",IF(Y450="No","Check for supplement","Include"),"Check required"))),IF(Q450="Exclude",IF(V450="","Check required",IF(V450="Exclude","Exclude",IF(V450="Include","Consensus required","Check required"))),"Check required"))),IF(L450="","","Find PDF"))</f>
        <v>Include</v>
      </c>
      <c r="AA450" s="33" t="str">
        <f t="shared" ref="AA450:AA513" si="72">IF(Z450="Exclude",R450,"")</f>
        <v/>
      </c>
    </row>
    <row r="451" spans="1:27" x14ac:dyDescent="0.25">
      <c r="A451" s="27" t="s">
        <v>1487</v>
      </c>
      <c r="B451" s="28" t="s">
        <v>1491</v>
      </c>
      <c r="C451" s="28">
        <v>2024</v>
      </c>
      <c r="D451" s="28" t="s">
        <v>152</v>
      </c>
      <c r="E451" s="28">
        <v>26</v>
      </c>
      <c r="G451" s="28" t="s">
        <v>1492</v>
      </c>
      <c r="H451" s="28">
        <v>5933</v>
      </c>
      <c r="I451" s="28" t="s">
        <v>1493</v>
      </c>
      <c r="J451" s="11" t="s">
        <v>34</v>
      </c>
      <c r="K451" s="20" t="str">
        <f t="shared" si="66"/>
        <v>Link</v>
      </c>
      <c r="L451" s="21" t="str">
        <f t="shared" si="67"/>
        <v/>
      </c>
      <c r="M451" s="31" t="str">
        <f t="shared" si="68"/>
        <v>{Jackson, 2024 #5933}</v>
      </c>
      <c r="N451" s="4" t="s">
        <v>35</v>
      </c>
      <c r="O451" s="20" t="str">
        <f t="shared" si="69"/>
        <v>PDF</v>
      </c>
      <c r="P451" s="11" t="s">
        <v>2</v>
      </c>
      <c r="Q451" s="3" t="s">
        <v>36</v>
      </c>
      <c r="R451" s="276" t="s">
        <v>41</v>
      </c>
      <c r="S451" s="4" t="s">
        <v>1494</v>
      </c>
      <c r="T451" s="20" t="str">
        <f t="shared" si="70"/>
        <v>PDF</v>
      </c>
      <c r="U451" s="11" t="s">
        <v>39</v>
      </c>
      <c r="V451" s="3" t="s">
        <v>36</v>
      </c>
      <c r="W451" s="3" t="s">
        <v>41</v>
      </c>
      <c r="Y451" s="12"/>
      <c r="Z451" s="35" t="str">
        <f t="shared" si="71"/>
        <v>Exclude</v>
      </c>
      <c r="AA451" s="33" t="str">
        <f t="shared" si="72"/>
        <v>0. Duplicate</v>
      </c>
    </row>
    <row r="452" spans="1:27" x14ac:dyDescent="0.25">
      <c r="A452" s="27" t="s">
        <v>1495</v>
      </c>
      <c r="B452" s="28" t="s">
        <v>1496</v>
      </c>
      <c r="C452" s="28">
        <v>2019</v>
      </c>
      <c r="D452" s="28" t="s">
        <v>304</v>
      </c>
      <c r="E452" s="28">
        <v>44</v>
      </c>
      <c r="F452" s="28">
        <v>9</v>
      </c>
      <c r="G452" s="28" t="s">
        <v>1497</v>
      </c>
      <c r="H452" s="28">
        <v>4056</v>
      </c>
      <c r="I452" s="28" t="s">
        <v>1498</v>
      </c>
      <c r="J452" s="11" t="s">
        <v>34</v>
      </c>
      <c r="K452" s="20" t="str">
        <f t="shared" si="66"/>
        <v>Link</v>
      </c>
      <c r="L452" s="21" t="str">
        <f t="shared" si="67"/>
        <v/>
      </c>
      <c r="M452" s="31" t="str">
        <f t="shared" si="68"/>
        <v>{Janes, 2019 #4056}</v>
      </c>
      <c r="N452" s="4" t="s">
        <v>1</v>
      </c>
      <c r="O452" s="20" t="str">
        <f t="shared" si="69"/>
        <v>PDF</v>
      </c>
      <c r="P452" s="11" t="s">
        <v>2</v>
      </c>
      <c r="Q452" s="3" t="s">
        <v>36</v>
      </c>
      <c r="R452" s="276" t="s">
        <v>37</v>
      </c>
      <c r="S452" s="4" t="s">
        <v>76</v>
      </c>
      <c r="T452" s="20" t="str">
        <f t="shared" si="70"/>
        <v>PDF</v>
      </c>
      <c r="U452" s="11" t="s">
        <v>39</v>
      </c>
      <c r="V452" s="3" t="s">
        <v>36</v>
      </c>
      <c r="W452" s="3" t="s">
        <v>37</v>
      </c>
      <c r="Y452" s="12" t="str">
        <f>IF(R452="Include","No",IF(V452="Include","No",""))</f>
        <v/>
      </c>
      <c r="Z452" s="35" t="str">
        <f t="shared" si="71"/>
        <v>Exclude</v>
      </c>
      <c r="AA452" s="33" t="str">
        <f t="shared" si="72"/>
        <v>3. Wrong intervention</v>
      </c>
    </row>
    <row r="453" spans="1:27" x14ac:dyDescent="0.25">
      <c r="A453" s="27" t="s">
        <v>1499</v>
      </c>
      <c r="B453" s="28" t="s">
        <v>1500</v>
      </c>
      <c r="C453" s="28">
        <v>2017</v>
      </c>
      <c r="D453" s="28" t="s">
        <v>213</v>
      </c>
      <c r="E453" s="28">
        <v>7</v>
      </c>
      <c r="F453" s="28">
        <v>5</v>
      </c>
      <c r="G453" s="28" t="s">
        <v>1501</v>
      </c>
      <c r="H453" s="28">
        <v>4349</v>
      </c>
      <c r="I453" s="28" t="s">
        <v>1502</v>
      </c>
      <c r="J453" s="11" t="s">
        <v>34</v>
      </c>
      <c r="K453" s="20" t="str">
        <f t="shared" si="66"/>
        <v>Link</v>
      </c>
      <c r="L453" s="21" t="str">
        <f t="shared" si="67"/>
        <v/>
      </c>
      <c r="M453" s="31" t="str">
        <f t="shared" si="68"/>
        <v>{Jang, 2017 #4349}</v>
      </c>
      <c r="N453" s="4" t="s">
        <v>4</v>
      </c>
      <c r="O453" s="20" t="str">
        <f t="shared" si="69"/>
        <v>PDF</v>
      </c>
      <c r="P453" s="11" t="s">
        <v>2</v>
      </c>
      <c r="Q453" s="3" t="s">
        <v>36</v>
      </c>
      <c r="R453" s="276" t="s">
        <v>37</v>
      </c>
      <c r="S453" s="4" t="s">
        <v>76</v>
      </c>
      <c r="T453" s="20" t="str">
        <f t="shared" si="70"/>
        <v>PDF</v>
      </c>
      <c r="U453" s="11" t="s">
        <v>39</v>
      </c>
      <c r="V453" s="3" t="s">
        <v>36</v>
      </c>
      <c r="W453" s="3" t="s">
        <v>37</v>
      </c>
      <c r="Y453" s="12"/>
      <c r="Z453" s="35" t="str">
        <f t="shared" si="71"/>
        <v>Exclude</v>
      </c>
      <c r="AA453" s="33" t="str">
        <f t="shared" si="72"/>
        <v>3. Wrong intervention</v>
      </c>
    </row>
    <row r="454" spans="1:27" x14ac:dyDescent="0.25">
      <c r="A454" s="27" t="s">
        <v>1503</v>
      </c>
      <c r="B454" s="28" t="s">
        <v>1504</v>
      </c>
      <c r="C454" s="28">
        <v>2019</v>
      </c>
      <c r="D454" s="28" t="s">
        <v>1505</v>
      </c>
      <c r="E454" s="28">
        <v>25</v>
      </c>
      <c r="F454" s="28">
        <v>5</v>
      </c>
      <c r="G454" s="28" t="s">
        <v>1506</v>
      </c>
      <c r="H454" s="28">
        <v>4200</v>
      </c>
      <c r="I454" s="28" t="s">
        <v>1507</v>
      </c>
      <c r="J454" s="11" t="s">
        <v>34</v>
      </c>
      <c r="K454" s="20" t="str">
        <f t="shared" si="66"/>
        <v>Link</v>
      </c>
      <c r="L454" s="21" t="str">
        <f t="shared" si="67"/>
        <v/>
      </c>
      <c r="M454" s="31" t="str">
        <f t="shared" si="68"/>
        <v>{Jang, 2019 #4200}</v>
      </c>
      <c r="N454" s="4" t="s">
        <v>4</v>
      </c>
      <c r="O454" s="20" t="str">
        <f t="shared" si="69"/>
        <v>PDF</v>
      </c>
      <c r="P454" s="11" t="s">
        <v>2</v>
      </c>
      <c r="Q454" s="3" t="s">
        <v>36</v>
      </c>
      <c r="R454" s="276" t="s">
        <v>37</v>
      </c>
      <c r="S454" s="4" t="s">
        <v>76</v>
      </c>
      <c r="T454" s="20" t="str">
        <f t="shared" si="70"/>
        <v>PDF</v>
      </c>
      <c r="U454" s="11" t="s">
        <v>39</v>
      </c>
      <c r="V454" s="3" t="s">
        <v>36</v>
      </c>
      <c r="W454" s="3" t="s">
        <v>37</v>
      </c>
      <c r="Y454" s="12"/>
      <c r="Z454" s="35" t="str">
        <f t="shared" si="71"/>
        <v>Exclude</v>
      </c>
      <c r="AA454" s="33" t="str">
        <f t="shared" si="72"/>
        <v>3. Wrong intervention</v>
      </c>
    </row>
    <row r="455" spans="1:27" x14ac:dyDescent="0.25">
      <c r="A455" s="27" t="s">
        <v>1508</v>
      </c>
      <c r="B455" s="28" t="s">
        <v>1509</v>
      </c>
      <c r="C455" s="28">
        <v>2020</v>
      </c>
      <c r="D455" s="28" t="s">
        <v>73</v>
      </c>
      <c r="E455" s="28">
        <v>22</v>
      </c>
      <c r="F455" s="28">
        <v>3</v>
      </c>
      <c r="G455" s="28" t="s">
        <v>1510</v>
      </c>
      <c r="H455" s="28">
        <v>4067</v>
      </c>
      <c r="I455" s="28" t="s">
        <v>1511</v>
      </c>
      <c r="J455" s="11" t="s">
        <v>34</v>
      </c>
      <c r="K455" s="20" t="str">
        <f t="shared" si="66"/>
        <v>Link</v>
      </c>
      <c r="L455" s="21" t="str">
        <f t="shared" si="67"/>
        <v/>
      </c>
      <c r="M455" s="31" t="str">
        <f t="shared" si="68"/>
        <v>{Jeffries, 2020 #4067}</v>
      </c>
      <c r="N455" s="4" t="s">
        <v>1</v>
      </c>
      <c r="O455" s="20" t="str">
        <f t="shared" si="69"/>
        <v>PDF</v>
      </c>
      <c r="P455" s="11" t="s">
        <v>2</v>
      </c>
      <c r="Q455" s="3" t="s">
        <v>36</v>
      </c>
      <c r="R455" s="276" t="s">
        <v>37</v>
      </c>
      <c r="S455" s="4" t="s">
        <v>76</v>
      </c>
      <c r="T455" s="20" t="str">
        <f t="shared" si="70"/>
        <v>PDF</v>
      </c>
      <c r="U455" s="11" t="s">
        <v>39</v>
      </c>
      <c r="V455" s="3" t="s">
        <v>36</v>
      </c>
      <c r="W455" s="3" t="s">
        <v>37</v>
      </c>
      <c r="Y455" s="12" t="str">
        <f>IF(R455="Include","No",IF(V455="Include","No",""))</f>
        <v/>
      </c>
      <c r="Z455" s="35" t="str">
        <f t="shared" si="71"/>
        <v>Exclude</v>
      </c>
      <c r="AA455" s="33" t="str">
        <f t="shared" si="72"/>
        <v>3. Wrong intervention</v>
      </c>
    </row>
    <row r="456" spans="1:27" x14ac:dyDescent="0.25">
      <c r="A456" s="27" t="s">
        <v>1512</v>
      </c>
      <c r="B456" s="28" t="s">
        <v>1513</v>
      </c>
      <c r="C456" s="28">
        <v>2018</v>
      </c>
      <c r="D456" s="28" t="s">
        <v>51</v>
      </c>
      <c r="E456" s="28">
        <v>7</v>
      </c>
      <c r="F456" s="28">
        <v>12</v>
      </c>
      <c r="G456" s="28" t="s">
        <v>1514</v>
      </c>
      <c r="H456" s="28">
        <v>4285</v>
      </c>
      <c r="I456" s="28" t="s">
        <v>1515</v>
      </c>
      <c r="J456" s="11" t="s">
        <v>34</v>
      </c>
      <c r="K456" s="20" t="str">
        <f t="shared" si="66"/>
        <v>Link</v>
      </c>
      <c r="L456" s="21" t="str">
        <f t="shared" si="67"/>
        <v/>
      </c>
      <c r="M456" s="31" t="str">
        <f t="shared" si="68"/>
        <v>{Jodar-Sanchez, 2018 #4285}</v>
      </c>
      <c r="N456" s="4" t="s">
        <v>4</v>
      </c>
      <c r="O456" s="20" t="str">
        <f t="shared" si="69"/>
        <v>PDF</v>
      </c>
      <c r="P456" s="11" t="s">
        <v>2</v>
      </c>
      <c r="Q456" s="3" t="s">
        <v>36</v>
      </c>
      <c r="R456" s="276" t="s">
        <v>37</v>
      </c>
      <c r="S456" s="4" t="s">
        <v>76</v>
      </c>
      <c r="T456" s="20" t="str">
        <f t="shared" si="70"/>
        <v>PDF</v>
      </c>
      <c r="U456" s="11" t="s">
        <v>39</v>
      </c>
      <c r="V456" s="3" t="s">
        <v>36</v>
      </c>
      <c r="W456" s="3" t="s">
        <v>37</v>
      </c>
      <c r="Y456" s="12"/>
      <c r="Z456" s="35" t="str">
        <f t="shared" si="71"/>
        <v>Exclude</v>
      </c>
      <c r="AA456" s="33" t="str">
        <f t="shared" si="72"/>
        <v>3. Wrong intervention</v>
      </c>
    </row>
    <row r="457" spans="1:27" x14ac:dyDescent="0.25">
      <c r="A457" s="27" t="s">
        <v>1516</v>
      </c>
      <c r="B457" s="28" t="s">
        <v>1517</v>
      </c>
      <c r="C457" s="28">
        <v>2015</v>
      </c>
      <c r="D457" s="28" t="s">
        <v>78</v>
      </c>
      <c r="E457" s="28">
        <v>17</v>
      </c>
      <c r="F457" s="28">
        <v>11</v>
      </c>
      <c r="G457" s="28" t="s">
        <v>1518</v>
      </c>
      <c r="H457" s="28">
        <v>3897</v>
      </c>
      <c r="I457" s="28" t="s">
        <v>1519</v>
      </c>
      <c r="J457" s="11" t="s">
        <v>34</v>
      </c>
      <c r="K457" s="20" t="str">
        <f t="shared" si="66"/>
        <v>Link</v>
      </c>
      <c r="L457" s="21" t="str">
        <f t="shared" si="67"/>
        <v/>
      </c>
      <c r="M457" s="31" t="str">
        <f t="shared" si="68"/>
        <v>{Kahler, 2015 #3897}</v>
      </c>
      <c r="N457" s="4" t="s">
        <v>1</v>
      </c>
      <c r="O457" s="20" t="str">
        <f t="shared" si="69"/>
        <v>PDF</v>
      </c>
      <c r="P457" s="11" t="s">
        <v>2</v>
      </c>
      <c r="Q457" s="3" t="s">
        <v>36</v>
      </c>
      <c r="R457" s="276" t="s">
        <v>37</v>
      </c>
      <c r="S457" s="4" t="s">
        <v>76</v>
      </c>
      <c r="T457" s="20" t="str">
        <f t="shared" si="70"/>
        <v>PDF</v>
      </c>
      <c r="U457" s="11" t="s">
        <v>39</v>
      </c>
      <c r="V457" s="3" t="s">
        <v>36</v>
      </c>
      <c r="W457" s="3" t="s">
        <v>37</v>
      </c>
      <c r="Y457" s="12" t="str">
        <f>IF(R457="Include","No",IF(V457="Include","No",""))</f>
        <v/>
      </c>
      <c r="Z457" s="35" t="str">
        <f t="shared" si="71"/>
        <v>Exclude</v>
      </c>
      <c r="AA457" s="33" t="str">
        <f t="shared" si="72"/>
        <v>3. Wrong intervention</v>
      </c>
    </row>
    <row r="458" spans="1:27" x14ac:dyDescent="0.25">
      <c r="A458" s="27" t="s">
        <v>1520</v>
      </c>
      <c r="B458" s="28" t="s">
        <v>1521</v>
      </c>
      <c r="C458" s="28">
        <v>2025</v>
      </c>
      <c r="D458" s="28" t="s">
        <v>51</v>
      </c>
      <c r="E458" s="28">
        <v>14</v>
      </c>
      <c r="G458" s="28" t="s">
        <v>1522</v>
      </c>
      <c r="H458" s="28">
        <v>4768</v>
      </c>
      <c r="I458" s="28" t="s">
        <v>1523</v>
      </c>
      <c r="J458" s="11" t="s">
        <v>34</v>
      </c>
      <c r="K458" s="20" t="str">
        <f t="shared" si="66"/>
        <v>Link</v>
      </c>
      <c r="L458" s="21" t="str">
        <f t="shared" si="67"/>
        <v/>
      </c>
      <c r="M458" s="31" t="str">
        <f t="shared" si="68"/>
        <v>{Kamberi, 2025 #4768}</v>
      </c>
      <c r="N458" s="4" t="s">
        <v>54</v>
      </c>
      <c r="O458" s="20" t="str">
        <f t="shared" si="69"/>
        <v>PDF</v>
      </c>
      <c r="P458" s="11" t="s">
        <v>2</v>
      </c>
      <c r="Q458" s="3" t="s">
        <v>3016</v>
      </c>
      <c r="S458" s="4" t="s">
        <v>3061</v>
      </c>
      <c r="T458" s="20" t="str">
        <f t="shared" si="70"/>
        <v>PDF</v>
      </c>
      <c r="U458" s="11" t="s">
        <v>39</v>
      </c>
      <c r="V458" s="3" t="s">
        <v>3016</v>
      </c>
      <c r="Y458" s="12"/>
      <c r="Z458" s="35" t="str">
        <f t="shared" si="71"/>
        <v>Include</v>
      </c>
      <c r="AA458" s="33" t="str">
        <f t="shared" si="72"/>
        <v/>
      </c>
    </row>
    <row r="459" spans="1:27" x14ac:dyDescent="0.25">
      <c r="A459" s="27" t="s">
        <v>1520</v>
      </c>
      <c r="B459" s="28" t="s">
        <v>1521</v>
      </c>
      <c r="C459" s="28">
        <v>2025</v>
      </c>
      <c r="D459" s="28" t="s">
        <v>51</v>
      </c>
      <c r="E459" s="28">
        <v>14</v>
      </c>
      <c r="G459" s="28" t="s">
        <v>1522</v>
      </c>
      <c r="H459" s="28">
        <v>5461</v>
      </c>
      <c r="I459" s="28" t="s">
        <v>1523</v>
      </c>
      <c r="J459" s="11" t="s">
        <v>34</v>
      </c>
      <c r="K459" s="20" t="str">
        <f t="shared" si="66"/>
        <v>Link</v>
      </c>
      <c r="L459" s="21" t="str">
        <f t="shared" si="67"/>
        <v/>
      </c>
      <c r="M459" s="31" t="str">
        <f t="shared" si="68"/>
        <v>{Kamberi, 2025 #5461}</v>
      </c>
      <c r="N459" s="4" t="s">
        <v>1524</v>
      </c>
      <c r="O459" s="20" t="str">
        <f t="shared" si="69"/>
        <v>PDF</v>
      </c>
      <c r="P459" s="11" t="s">
        <v>2</v>
      </c>
      <c r="Q459" s="3" t="s">
        <v>36</v>
      </c>
      <c r="R459" s="276" t="s">
        <v>41</v>
      </c>
      <c r="S459" s="4" t="s">
        <v>1525</v>
      </c>
      <c r="T459" s="20" t="str">
        <f t="shared" si="70"/>
        <v>PDF</v>
      </c>
      <c r="U459" s="11" t="s">
        <v>39</v>
      </c>
      <c r="V459" s="3" t="s">
        <v>36</v>
      </c>
      <c r="W459" s="3" t="s">
        <v>41</v>
      </c>
      <c r="Y459" s="12"/>
      <c r="Z459" s="35" t="str">
        <f t="shared" si="71"/>
        <v>Exclude</v>
      </c>
      <c r="AA459" s="33" t="str">
        <f t="shared" si="72"/>
        <v>0. Duplicate</v>
      </c>
    </row>
    <row r="460" spans="1:27" x14ac:dyDescent="0.25">
      <c r="A460" s="27" t="s">
        <v>1526</v>
      </c>
      <c r="B460" s="28" t="s">
        <v>1527</v>
      </c>
      <c r="C460" s="28">
        <v>2018</v>
      </c>
      <c r="D460" s="28" t="s">
        <v>1528</v>
      </c>
      <c r="E460" s="28">
        <v>16</v>
      </c>
      <c r="F460" s="28">
        <v>1</v>
      </c>
      <c r="G460" s="28">
        <v>341</v>
      </c>
      <c r="H460" s="28">
        <v>3988</v>
      </c>
      <c r="I460" s="28" t="s">
        <v>1529</v>
      </c>
      <c r="J460" s="11" t="s">
        <v>34</v>
      </c>
      <c r="K460" s="20" t="str">
        <f t="shared" si="66"/>
        <v>Link</v>
      </c>
      <c r="L460" s="21" t="str">
        <f t="shared" si="67"/>
        <v/>
      </c>
      <c r="M460" s="31" t="str">
        <f t="shared" si="68"/>
        <v>{Kanaan, 2018 #3988}</v>
      </c>
      <c r="N460" s="4" t="s">
        <v>1</v>
      </c>
      <c r="O460" s="20" t="str">
        <f t="shared" si="69"/>
        <v>PDF</v>
      </c>
      <c r="P460" s="11" t="s">
        <v>2</v>
      </c>
      <c r="Q460" s="3" t="s">
        <v>36</v>
      </c>
      <c r="R460" s="276" t="s">
        <v>56</v>
      </c>
      <c r="S460" s="4" t="s">
        <v>1530</v>
      </c>
      <c r="T460" s="20" t="str">
        <f t="shared" si="70"/>
        <v>PDF</v>
      </c>
      <c r="U460" s="11" t="s">
        <v>39</v>
      </c>
      <c r="V460" s="3" t="s">
        <v>36</v>
      </c>
      <c r="W460" s="3" t="s">
        <v>56</v>
      </c>
      <c r="Y460" s="12" t="str">
        <f>IF(R460="Include","No",IF(V460="Include","No",""))</f>
        <v/>
      </c>
      <c r="Z460" s="35" t="str">
        <f t="shared" si="71"/>
        <v>Exclude</v>
      </c>
      <c r="AA460" s="33" t="str">
        <f t="shared" si="72"/>
        <v>2. Wrong country</v>
      </c>
    </row>
    <row r="461" spans="1:27" x14ac:dyDescent="0.25">
      <c r="A461" s="27" t="s">
        <v>1531</v>
      </c>
      <c r="B461" s="28" t="s">
        <v>1532</v>
      </c>
      <c r="C461" s="28">
        <v>2016</v>
      </c>
      <c r="D461" s="28" t="s">
        <v>152</v>
      </c>
      <c r="E461" s="28">
        <v>18</v>
      </c>
      <c r="F461" s="28">
        <v>8</v>
      </c>
      <c r="G461" s="28" t="s">
        <v>1533</v>
      </c>
      <c r="H461" s="28">
        <v>7402</v>
      </c>
      <c r="I461" s="28" t="s">
        <v>1534</v>
      </c>
      <c r="J461" s="11" t="s">
        <v>34</v>
      </c>
      <c r="K461" s="20" t="str">
        <f t="shared" si="66"/>
        <v>Link</v>
      </c>
      <c r="L461" s="21" t="str">
        <f t="shared" si="67"/>
        <v/>
      </c>
      <c r="M461" s="31" t="str">
        <f t="shared" si="68"/>
        <v>{Kanera, 2016 #7402}</v>
      </c>
      <c r="N461" s="4" t="s">
        <v>238</v>
      </c>
      <c r="O461" s="20" t="str">
        <f t="shared" si="69"/>
        <v>PDF</v>
      </c>
      <c r="P461" s="11" t="s">
        <v>2</v>
      </c>
      <c r="Q461" s="3" t="s">
        <v>36</v>
      </c>
      <c r="R461" s="276" t="s">
        <v>40</v>
      </c>
      <c r="S461" s="4" t="s">
        <v>110</v>
      </c>
      <c r="T461" s="20" t="str">
        <f t="shared" si="70"/>
        <v>PDF</v>
      </c>
      <c r="U461" s="11" t="s">
        <v>39</v>
      </c>
      <c r="V461" s="3" t="s">
        <v>36</v>
      </c>
      <c r="W461" s="3" t="s">
        <v>40</v>
      </c>
      <c r="Y461" s="12"/>
      <c r="Z461" s="35" t="str">
        <f t="shared" si="71"/>
        <v>Exclude</v>
      </c>
      <c r="AA461" s="33" t="str">
        <f t="shared" si="72"/>
        <v>5. Wrong study design</v>
      </c>
    </row>
    <row r="462" spans="1:27" x14ac:dyDescent="0.25">
      <c r="A462" s="27" t="s">
        <v>1535</v>
      </c>
      <c r="B462" s="28" t="s">
        <v>1536</v>
      </c>
      <c r="C462" s="28">
        <v>2020</v>
      </c>
      <c r="D462" s="28" t="s">
        <v>1537</v>
      </c>
      <c r="E462" s="28">
        <v>54</v>
      </c>
      <c r="F462" s="28">
        <v>10</v>
      </c>
      <c r="G462" s="28" t="s">
        <v>1538</v>
      </c>
      <c r="H462" s="28">
        <v>3661</v>
      </c>
      <c r="I462" s="28" t="s">
        <v>1539</v>
      </c>
      <c r="J462" s="11" t="s">
        <v>34</v>
      </c>
      <c r="K462" s="20" t="str">
        <f t="shared" si="66"/>
        <v>Link</v>
      </c>
      <c r="L462" s="21" t="str">
        <f t="shared" si="67"/>
        <v/>
      </c>
      <c r="M462" s="31" t="str">
        <f t="shared" si="68"/>
        <v>{Karekla, 2020 #3661}</v>
      </c>
      <c r="N462" s="4" t="s">
        <v>1</v>
      </c>
      <c r="O462" s="20" t="str">
        <f t="shared" si="69"/>
        <v>PDF</v>
      </c>
      <c r="P462" s="11" t="s">
        <v>2</v>
      </c>
      <c r="Q462" s="3" t="s">
        <v>36</v>
      </c>
      <c r="R462" s="276" t="s">
        <v>41</v>
      </c>
      <c r="S462" s="4" t="s">
        <v>1540</v>
      </c>
      <c r="T462" s="20" t="str">
        <f t="shared" si="70"/>
        <v>PDF</v>
      </c>
      <c r="U462" s="11" t="s">
        <v>39</v>
      </c>
      <c r="V462" s="3" t="s">
        <v>36</v>
      </c>
      <c r="W462" s="3" t="s">
        <v>37</v>
      </c>
      <c r="Y462" s="12" t="str">
        <f t="shared" ref="Y462:Y467" si="73">IF(R462="Include","No",IF(V462="Include","No",""))</f>
        <v/>
      </c>
      <c r="Z462" s="35" t="str">
        <f t="shared" si="71"/>
        <v>Exclude</v>
      </c>
      <c r="AA462" s="33" t="str">
        <f t="shared" si="72"/>
        <v>0. Duplicate</v>
      </c>
    </row>
    <row r="463" spans="1:27" x14ac:dyDescent="0.25">
      <c r="A463" s="27" t="s">
        <v>1535</v>
      </c>
      <c r="B463" s="28" t="s">
        <v>1536</v>
      </c>
      <c r="C463" s="28">
        <v>2020</v>
      </c>
      <c r="D463" s="28" t="s">
        <v>1541</v>
      </c>
      <c r="E463" s="28">
        <v>54</v>
      </c>
      <c r="F463" s="28">
        <v>10</v>
      </c>
      <c r="G463" s="28" t="s">
        <v>1538</v>
      </c>
      <c r="H463" s="28">
        <v>3723</v>
      </c>
      <c r="I463" s="28" t="s">
        <v>1539</v>
      </c>
      <c r="J463" s="11" t="s">
        <v>34</v>
      </c>
      <c r="K463" s="20" t="str">
        <f t="shared" si="66"/>
        <v>Link</v>
      </c>
      <c r="L463" s="21" t="str">
        <f t="shared" si="67"/>
        <v/>
      </c>
      <c r="M463" s="31" t="str">
        <f t="shared" si="68"/>
        <v>{Karekla, 2020 #3723}</v>
      </c>
      <c r="N463" s="4" t="s">
        <v>1</v>
      </c>
      <c r="O463" s="20" t="str">
        <f t="shared" si="69"/>
        <v>PDF</v>
      </c>
      <c r="P463" s="11" t="s">
        <v>2</v>
      </c>
      <c r="Q463" s="3" t="s">
        <v>36</v>
      </c>
      <c r="R463" s="276" t="s">
        <v>37</v>
      </c>
      <c r="S463" s="4" t="s">
        <v>1542</v>
      </c>
      <c r="T463" s="20" t="str">
        <f t="shared" si="70"/>
        <v>PDF</v>
      </c>
      <c r="U463" s="11" t="s">
        <v>39</v>
      </c>
      <c r="V463" s="3" t="s">
        <v>36</v>
      </c>
      <c r="W463" s="3" t="s">
        <v>41</v>
      </c>
      <c r="Y463" s="12" t="str">
        <f t="shared" si="73"/>
        <v/>
      </c>
      <c r="Z463" s="35" t="str">
        <f t="shared" si="71"/>
        <v>Exclude</v>
      </c>
      <c r="AA463" s="33" t="str">
        <f t="shared" si="72"/>
        <v>3. Wrong intervention</v>
      </c>
    </row>
    <row r="464" spans="1:27" x14ac:dyDescent="0.25">
      <c r="A464" s="27" t="s">
        <v>1543</v>
      </c>
      <c r="B464" s="28" t="s">
        <v>1544</v>
      </c>
      <c r="C464" s="28">
        <v>2020</v>
      </c>
      <c r="D464" s="28" t="s">
        <v>1545</v>
      </c>
      <c r="E464" s="28">
        <v>135</v>
      </c>
      <c r="F464" s="28">
        <v>2</v>
      </c>
      <c r="G464" s="28" t="s">
        <v>1546</v>
      </c>
      <c r="H464" s="28">
        <v>4146</v>
      </c>
      <c r="I464" s="28" t="s">
        <v>1547</v>
      </c>
      <c r="J464" s="11" t="s">
        <v>34</v>
      </c>
      <c r="K464" s="20" t="str">
        <f t="shared" si="66"/>
        <v>Link</v>
      </c>
      <c r="L464" s="21" t="str">
        <f t="shared" si="67"/>
        <v/>
      </c>
      <c r="M464" s="31" t="str">
        <f t="shared" si="68"/>
        <v>{Kelder, 2020 #4146}</v>
      </c>
      <c r="N464" s="4" t="s">
        <v>1</v>
      </c>
      <c r="O464" s="20" t="str">
        <f t="shared" si="69"/>
        <v>PDF</v>
      </c>
      <c r="P464" s="11" t="s">
        <v>2</v>
      </c>
      <c r="Q464" s="3" t="s">
        <v>36</v>
      </c>
      <c r="R464" s="276" t="s">
        <v>41</v>
      </c>
      <c r="S464" s="4" t="s">
        <v>1548</v>
      </c>
      <c r="T464" s="20" t="str">
        <f t="shared" si="70"/>
        <v>PDF</v>
      </c>
      <c r="U464" s="11" t="s">
        <v>39</v>
      </c>
      <c r="V464" s="3" t="s">
        <v>36</v>
      </c>
      <c r="W464" s="3" t="s">
        <v>40</v>
      </c>
      <c r="Y464" s="12" t="str">
        <f t="shared" si="73"/>
        <v/>
      </c>
      <c r="Z464" s="35" t="str">
        <f t="shared" si="71"/>
        <v>Exclude</v>
      </c>
      <c r="AA464" s="33" t="str">
        <f t="shared" si="72"/>
        <v>0. Duplicate</v>
      </c>
    </row>
    <row r="465" spans="1:27" x14ac:dyDescent="0.25">
      <c r="A465" s="27" t="s">
        <v>1543</v>
      </c>
      <c r="B465" s="28" t="s">
        <v>1549</v>
      </c>
      <c r="C465" s="28">
        <v>2020</v>
      </c>
      <c r="D465" s="28" t="s">
        <v>1550</v>
      </c>
      <c r="E465" s="28">
        <v>135</v>
      </c>
      <c r="F465" s="28">
        <v>2</v>
      </c>
      <c r="G465" s="28" t="s">
        <v>1546</v>
      </c>
      <c r="H465" s="28">
        <v>4148</v>
      </c>
      <c r="I465" s="28" t="s">
        <v>1547</v>
      </c>
      <c r="J465" s="11" t="s">
        <v>34</v>
      </c>
      <c r="K465" s="20" t="str">
        <f t="shared" si="66"/>
        <v>Link</v>
      </c>
      <c r="L465" s="21" t="str">
        <f t="shared" si="67"/>
        <v/>
      </c>
      <c r="M465" s="31" t="str">
        <f t="shared" si="68"/>
        <v>{Kelder, 2020 #4148}</v>
      </c>
      <c r="N465" s="4" t="s">
        <v>1</v>
      </c>
      <c r="O465" s="20" t="str">
        <f t="shared" si="69"/>
        <v>PDF</v>
      </c>
      <c r="P465" s="11" t="s">
        <v>2</v>
      </c>
      <c r="Q465" s="3" t="s">
        <v>36</v>
      </c>
      <c r="R465" s="276" t="s">
        <v>40</v>
      </c>
      <c r="S465" s="4" t="s">
        <v>110</v>
      </c>
      <c r="T465" s="20" t="str">
        <f t="shared" si="70"/>
        <v>PDF</v>
      </c>
      <c r="U465" s="11" t="s">
        <v>39</v>
      </c>
      <c r="V465" s="3" t="s">
        <v>36</v>
      </c>
      <c r="W465" s="3" t="s">
        <v>41</v>
      </c>
      <c r="Y465" s="12" t="str">
        <f t="shared" si="73"/>
        <v/>
      </c>
      <c r="Z465" s="35" t="str">
        <f t="shared" si="71"/>
        <v>Exclude</v>
      </c>
      <c r="AA465" s="33" t="str">
        <f t="shared" si="72"/>
        <v>5. Wrong study design</v>
      </c>
    </row>
    <row r="466" spans="1:27" x14ac:dyDescent="0.25">
      <c r="A466" s="27" t="s">
        <v>1543</v>
      </c>
      <c r="B466" s="28" t="s">
        <v>1549</v>
      </c>
      <c r="C466" s="28">
        <v>2020</v>
      </c>
      <c r="D466" s="28" t="s">
        <v>1550</v>
      </c>
      <c r="E466" s="28">
        <v>135</v>
      </c>
      <c r="F466" s="28">
        <v>2</v>
      </c>
      <c r="G466" s="28" t="s">
        <v>1546</v>
      </c>
      <c r="H466" s="28">
        <v>4149</v>
      </c>
      <c r="I466" s="28" t="s">
        <v>1547</v>
      </c>
      <c r="J466" s="11" t="s">
        <v>34</v>
      </c>
      <c r="K466" s="20" t="str">
        <f t="shared" si="66"/>
        <v>Link</v>
      </c>
      <c r="L466" s="21" t="str">
        <f t="shared" si="67"/>
        <v/>
      </c>
      <c r="M466" s="31" t="str">
        <f t="shared" si="68"/>
        <v>{Kelder, 2020 #4149}</v>
      </c>
      <c r="N466" s="4" t="s">
        <v>1</v>
      </c>
      <c r="O466" s="20" t="str">
        <f t="shared" si="69"/>
        <v>PDF</v>
      </c>
      <c r="P466" s="11" t="s">
        <v>2</v>
      </c>
      <c r="Q466" s="3" t="s">
        <v>36</v>
      </c>
      <c r="R466" s="276" t="s">
        <v>41</v>
      </c>
      <c r="S466" s="4" t="s">
        <v>1548</v>
      </c>
      <c r="T466" s="20" t="str">
        <f t="shared" si="70"/>
        <v>PDF</v>
      </c>
      <c r="U466" s="11" t="s">
        <v>39</v>
      </c>
      <c r="V466" s="3" t="s">
        <v>36</v>
      </c>
      <c r="W466" s="3" t="s">
        <v>41</v>
      </c>
      <c r="Y466" s="12" t="str">
        <f t="shared" si="73"/>
        <v/>
      </c>
      <c r="Z466" s="35" t="str">
        <f t="shared" si="71"/>
        <v>Exclude</v>
      </c>
      <c r="AA466" s="33" t="str">
        <f t="shared" si="72"/>
        <v>0. Duplicate</v>
      </c>
    </row>
    <row r="467" spans="1:27" x14ac:dyDescent="0.25">
      <c r="A467" s="27" t="s">
        <v>1543</v>
      </c>
      <c r="B467" s="28" t="s">
        <v>1549</v>
      </c>
      <c r="C467" s="28">
        <v>2020</v>
      </c>
      <c r="D467" s="28" t="s">
        <v>1550</v>
      </c>
      <c r="E467" s="28">
        <v>135</v>
      </c>
      <c r="F467" s="28">
        <v>2</v>
      </c>
      <c r="G467" s="28" t="s">
        <v>1546</v>
      </c>
      <c r="H467" s="28">
        <v>4150</v>
      </c>
      <c r="I467" s="28" t="s">
        <v>1547</v>
      </c>
      <c r="J467" s="11" t="s">
        <v>34</v>
      </c>
      <c r="K467" s="20" t="str">
        <f t="shared" si="66"/>
        <v>Link</v>
      </c>
      <c r="L467" s="21" t="str">
        <f t="shared" si="67"/>
        <v/>
      </c>
      <c r="M467" s="31" t="str">
        <f t="shared" si="68"/>
        <v>{Kelder, 2020 #4150}</v>
      </c>
      <c r="N467" s="4" t="s">
        <v>1</v>
      </c>
      <c r="O467" s="20" t="str">
        <f t="shared" si="69"/>
        <v>PDF</v>
      </c>
      <c r="P467" s="11" t="s">
        <v>2</v>
      </c>
      <c r="Q467" s="3" t="s">
        <v>36</v>
      </c>
      <c r="R467" s="276" t="s">
        <v>41</v>
      </c>
      <c r="S467" s="4" t="s">
        <v>1548</v>
      </c>
      <c r="T467" s="20" t="str">
        <f t="shared" si="70"/>
        <v>PDF</v>
      </c>
      <c r="U467" s="11" t="s">
        <v>39</v>
      </c>
      <c r="V467" s="3" t="s">
        <v>36</v>
      </c>
      <c r="W467" s="3" t="s">
        <v>41</v>
      </c>
      <c r="Y467" s="12" t="str">
        <f t="shared" si="73"/>
        <v/>
      </c>
      <c r="Z467" s="35" t="str">
        <f t="shared" si="71"/>
        <v>Exclude</v>
      </c>
      <c r="AA467" s="33" t="str">
        <f t="shared" si="72"/>
        <v>0. Duplicate</v>
      </c>
    </row>
    <row r="468" spans="1:27" x14ac:dyDescent="0.25">
      <c r="A468" s="27" t="s">
        <v>1551</v>
      </c>
      <c r="B468" s="28" t="s">
        <v>1552</v>
      </c>
      <c r="C468" s="28">
        <v>2019</v>
      </c>
      <c r="D468" s="28" t="s">
        <v>399</v>
      </c>
      <c r="E468" s="28">
        <v>28</v>
      </c>
      <c r="F468" s="28">
        <v>4</v>
      </c>
      <c r="G468" s="28" t="s">
        <v>1553</v>
      </c>
      <c r="H468" s="28">
        <v>4190</v>
      </c>
      <c r="I468" s="28" t="s">
        <v>1554</v>
      </c>
      <c r="J468" s="11" t="s">
        <v>34</v>
      </c>
      <c r="K468" s="20" t="str">
        <f t="shared" si="66"/>
        <v>Link</v>
      </c>
      <c r="L468" s="21" t="str">
        <f t="shared" si="67"/>
        <v/>
      </c>
      <c r="M468" s="31" t="str">
        <f t="shared" si="68"/>
        <v>{Keogan, 2019 #4190}</v>
      </c>
      <c r="N468" s="4" t="s">
        <v>4</v>
      </c>
      <c r="O468" s="20" t="str">
        <f t="shared" si="69"/>
        <v>PDF</v>
      </c>
      <c r="P468" s="11" t="s">
        <v>2</v>
      </c>
      <c r="Q468" s="3" t="s">
        <v>36</v>
      </c>
      <c r="R468" s="276" t="s">
        <v>37</v>
      </c>
      <c r="S468" s="4" t="s">
        <v>76</v>
      </c>
      <c r="T468" s="20" t="str">
        <f t="shared" si="70"/>
        <v>PDF</v>
      </c>
      <c r="U468" s="11" t="s">
        <v>39</v>
      </c>
      <c r="V468" s="3" t="s">
        <v>36</v>
      </c>
      <c r="W468" s="3" t="s">
        <v>37</v>
      </c>
      <c r="Y468" s="12"/>
      <c r="Z468" s="35" t="str">
        <f t="shared" si="71"/>
        <v>Exclude</v>
      </c>
      <c r="AA468" s="33" t="str">
        <f t="shared" si="72"/>
        <v>3. Wrong intervention</v>
      </c>
    </row>
    <row r="469" spans="1:27" x14ac:dyDescent="0.25">
      <c r="A469" s="27" t="s">
        <v>1555</v>
      </c>
      <c r="B469" s="28" t="s">
        <v>1556</v>
      </c>
      <c r="C469" s="28">
        <v>2021</v>
      </c>
      <c r="D469" s="28" t="s">
        <v>1557</v>
      </c>
      <c r="E469" s="28">
        <v>14</v>
      </c>
      <c r="F469" s="28">
        <v>1</v>
      </c>
      <c r="G469" s="28" t="s">
        <v>1558</v>
      </c>
      <c r="H469" s="28">
        <v>3856</v>
      </c>
      <c r="I469" s="28" t="s">
        <v>1559</v>
      </c>
      <c r="J469" s="11" t="s">
        <v>34</v>
      </c>
      <c r="K469" s="20" t="str">
        <f t="shared" si="66"/>
        <v>Link</v>
      </c>
      <c r="L469" s="21" t="str">
        <f t="shared" si="67"/>
        <v/>
      </c>
      <c r="M469" s="31" t="str">
        <f t="shared" si="68"/>
        <v>{Kierstead, 2021 #3856}</v>
      </c>
      <c r="N469" s="4" t="s">
        <v>1</v>
      </c>
      <c r="O469" s="20" t="str">
        <f t="shared" si="69"/>
        <v>PDF</v>
      </c>
      <c r="P469" s="11" t="s">
        <v>2</v>
      </c>
      <c r="Q469" s="3" t="s">
        <v>36</v>
      </c>
      <c r="R469" s="276" t="s">
        <v>37</v>
      </c>
      <c r="S469" s="4" t="s">
        <v>76</v>
      </c>
      <c r="T469" s="20" t="str">
        <f t="shared" si="70"/>
        <v>PDF</v>
      </c>
      <c r="U469" s="11" t="s">
        <v>39</v>
      </c>
      <c r="V469" s="3" t="s">
        <v>36</v>
      </c>
      <c r="W469" s="3" t="s">
        <v>37</v>
      </c>
      <c r="Y469" s="12" t="str">
        <f t="shared" ref="Y469:Y475" si="74">IF(R469="Include","No",IF(V469="Include","No",""))</f>
        <v/>
      </c>
      <c r="Z469" s="35" t="str">
        <f t="shared" si="71"/>
        <v>Exclude</v>
      </c>
      <c r="AA469" s="33" t="str">
        <f t="shared" si="72"/>
        <v>3. Wrong intervention</v>
      </c>
    </row>
    <row r="470" spans="1:27" x14ac:dyDescent="0.25">
      <c r="A470" s="27" t="s">
        <v>1560</v>
      </c>
      <c r="B470" s="28" t="s">
        <v>1561</v>
      </c>
      <c r="C470" s="28">
        <v>2015</v>
      </c>
      <c r="D470" s="28" t="s">
        <v>1562</v>
      </c>
      <c r="E470" s="28">
        <v>60</v>
      </c>
      <c r="F470" s="28">
        <v>3</v>
      </c>
      <c r="G470" s="28" t="s">
        <v>1563</v>
      </c>
      <c r="H470" s="28">
        <v>4050</v>
      </c>
      <c r="I470" s="28" t="s">
        <v>1564</v>
      </c>
      <c r="J470" s="11" t="s">
        <v>34</v>
      </c>
      <c r="K470" s="20" t="str">
        <f t="shared" si="66"/>
        <v>Link</v>
      </c>
      <c r="L470" s="21" t="str">
        <f t="shared" si="67"/>
        <v/>
      </c>
      <c r="M470" s="31" t="str">
        <f t="shared" si="68"/>
        <v>{Kiewik, 2015 #4050}</v>
      </c>
      <c r="N470" s="4" t="s">
        <v>1</v>
      </c>
      <c r="O470" s="20" t="str">
        <f t="shared" si="69"/>
        <v>PDF</v>
      </c>
      <c r="P470" s="11" t="s">
        <v>2</v>
      </c>
      <c r="Q470" s="3" t="s">
        <v>36</v>
      </c>
      <c r="R470" s="276" t="s">
        <v>37</v>
      </c>
      <c r="S470" s="4" t="s">
        <v>76</v>
      </c>
      <c r="T470" s="20" t="str">
        <f t="shared" si="70"/>
        <v>PDF</v>
      </c>
      <c r="U470" s="11" t="s">
        <v>39</v>
      </c>
      <c r="V470" s="3" t="s">
        <v>36</v>
      </c>
      <c r="W470" s="3" t="s">
        <v>37</v>
      </c>
      <c r="Y470" s="12" t="str">
        <f t="shared" si="74"/>
        <v/>
      </c>
      <c r="Z470" s="35" t="str">
        <f t="shared" si="71"/>
        <v>Exclude</v>
      </c>
      <c r="AA470" s="33" t="str">
        <f t="shared" si="72"/>
        <v>3. Wrong intervention</v>
      </c>
    </row>
    <row r="471" spans="1:27" x14ac:dyDescent="0.25">
      <c r="A471" s="27" t="s">
        <v>1565</v>
      </c>
      <c r="B471" s="28" t="s">
        <v>1566</v>
      </c>
      <c r="C471" s="28">
        <v>2011</v>
      </c>
      <c r="D471" s="28" t="s">
        <v>1567</v>
      </c>
      <c r="E471" s="28">
        <v>14</v>
      </c>
      <c r="F471" s="28">
        <v>3</v>
      </c>
      <c r="G471" s="28" t="s">
        <v>1568</v>
      </c>
      <c r="H471" s="28">
        <v>4176</v>
      </c>
      <c r="I471" s="28" t="s">
        <v>1569</v>
      </c>
      <c r="J471" s="11" t="s">
        <v>34</v>
      </c>
      <c r="K471" s="20" t="str">
        <f t="shared" si="66"/>
        <v>Link</v>
      </c>
      <c r="L471" s="21" t="str">
        <f t="shared" si="67"/>
        <v/>
      </c>
      <c r="M471" s="31" t="str">
        <f t="shared" si="68"/>
        <v>{Kim, 2011 #4176}</v>
      </c>
      <c r="N471" s="4" t="s">
        <v>1</v>
      </c>
      <c r="O471" s="20" t="str">
        <f t="shared" si="69"/>
        <v>PDF</v>
      </c>
      <c r="P471" s="11" t="s">
        <v>2</v>
      </c>
      <c r="Q471" s="3" t="s">
        <v>36</v>
      </c>
      <c r="R471" s="276" t="s">
        <v>37</v>
      </c>
      <c r="S471" s="4" t="s">
        <v>76</v>
      </c>
      <c r="T471" s="20" t="str">
        <f t="shared" si="70"/>
        <v>PDF</v>
      </c>
      <c r="U471" s="11" t="s">
        <v>39</v>
      </c>
      <c r="V471" s="3" t="s">
        <v>36</v>
      </c>
      <c r="W471" s="3" t="s">
        <v>37</v>
      </c>
      <c r="Y471" s="12" t="str">
        <f t="shared" si="74"/>
        <v/>
      </c>
      <c r="Z471" s="35" t="str">
        <f t="shared" si="71"/>
        <v>Exclude</v>
      </c>
      <c r="AA471" s="33" t="str">
        <f t="shared" si="72"/>
        <v>3. Wrong intervention</v>
      </c>
    </row>
    <row r="472" spans="1:27" x14ac:dyDescent="0.25">
      <c r="A472" s="27" t="s">
        <v>1570</v>
      </c>
      <c r="B472" s="28" t="s">
        <v>1571</v>
      </c>
      <c r="C472" s="28">
        <v>2014</v>
      </c>
      <c r="D472" s="28" t="s">
        <v>1567</v>
      </c>
      <c r="E472" s="28">
        <v>17</v>
      </c>
      <c r="F472" s="28">
        <v>4</v>
      </c>
      <c r="G472" s="28" t="s">
        <v>1572</v>
      </c>
      <c r="H472" s="28">
        <v>3851</v>
      </c>
      <c r="I472" s="28" t="s">
        <v>1573</v>
      </c>
      <c r="J472" s="11" t="s">
        <v>34</v>
      </c>
      <c r="K472" s="20" t="str">
        <f t="shared" si="66"/>
        <v>Link</v>
      </c>
      <c r="L472" s="21" t="str">
        <f t="shared" si="67"/>
        <v/>
      </c>
      <c r="M472" s="31" t="str">
        <f t="shared" si="68"/>
        <v>{Kim, 2014 #3851}</v>
      </c>
      <c r="N472" s="4" t="s">
        <v>1</v>
      </c>
      <c r="O472" s="20" t="str">
        <f t="shared" si="69"/>
        <v>PDF</v>
      </c>
      <c r="P472" s="11" t="s">
        <v>2</v>
      </c>
      <c r="Q472" s="3" t="s">
        <v>36</v>
      </c>
      <c r="R472" s="276" t="s">
        <v>37</v>
      </c>
      <c r="S472" s="4" t="s">
        <v>76</v>
      </c>
      <c r="T472" s="20" t="str">
        <f t="shared" si="70"/>
        <v>PDF</v>
      </c>
      <c r="U472" s="11" t="s">
        <v>39</v>
      </c>
      <c r="V472" s="3" t="s">
        <v>36</v>
      </c>
      <c r="W472" s="3" t="s">
        <v>37</v>
      </c>
      <c r="Y472" s="12" t="str">
        <f t="shared" si="74"/>
        <v/>
      </c>
      <c r="Z472" s="35" t="str">
        <f t="shared" si="71"/>
        <v>Exclude</v>
      </c>
      <c r="AA472" s="33" t="str">
        <f t="shared" si="72"/>
        <v>3. Wrong intervention</v>
      </c>
    </row>
    <row r="473" spans="1:27" x14ac:dyDescent="0.25">
      <c r="A473" s="27" t="s">
        <v>1570</v>
      </c>
      <c r="B473" s="28" t="s">
        <v>1571</v>
      </c>
      <c r="C473" s="28">
        <v>2014</v>
      </c>
      <c r="D473" s="28" t="s">
        <v>1567</v>
      </c>
      <c r="E473" s="28">
        <v>17</v>
      </c>
      <c r="F473" s="28">
        <v>4</v>
      </c>
      <c r="G473" s="28" t="s">
        <v>1572</v>
      </c>
      <c r="H473" s="28">
        <v>3852</v>
      </c>
      <c r="I473" s="28" t="s">
        <v>1573</v>
      </c>
      <c r="J473" s="11" t="s">
        <v>34</v>
      </c>
      <c r="K473" s="20" t="str">
        <f t="shared" si="66"/>
        <v>Link</v>
      </c>
      <c r="L473" s="21" t="str">
        <f t="shared" si="67"/>
        <v/>
      </c>
      <c r="M473" s="31" t="str">
        <f t="shared" si="68"/>
        <v>{Kim, 2014 #3852}</v>
      </c>
      <c r="N473" s="4" t="s">
        <v>1</v>
      </c>
      <c r="O473" s="20" t="str">
        <f t="shared" si="69"/>
        <v>PDF</v>
      </c>
      <c r="P473" s="11" t="s">
        <v>2</v>
      </c>
      <c r="Q473" s="3" t="s">
        <v>36</v>
      </c>
      <c r="R473" s="276" t="s">
        <v>41</v>
      </c>
      <c r="S473" s="4" t="s">
        <v>1574</v>
      </c>
      <c r="T473" s="20" t="str">
        <f t="shared" si="70"/>
        <v>PDF</v>
      </c>
      <c r="U473" s="11" t="s">
        <v>39</v>
      </c>
      <c r="V473" s="3" t="s">
        <v>36</v>
      </c>
      <c r="W473" s="3" t="s">
        <v>41</v>
      </c>
      <c r="Y473" s="12" t="str">
        <f t="shared" si="74"/>
        <v/>
      </c>
      <c r="Z473" s="35" t="str">
        <f t="shared" si="71"/>
        <v>Exclude</v>
      </c>
      <c r="AA473" s="33" t="str">
        <f t="shared" si="72"/>
        <v>0. Duplicate</v>
      </c>
    </row>
    <row r="474" spans="1:27" x14ac:dyDescent="0.25">
      <c r="A474" s="27" t="s">
        <v>1570</v>
      </c>
      <c r="B474" s="28" t="s">
        <v>1571</v>
      </c>
      <c r="C474" s="28">
        <v>2014</v>
      </c>
      <c r="D474" s="28" t="s">
        <v>1567</v>
      </c>
      <c r="E474" s="28">
        <v>17</v>
      </c>
      <c r="F474" s="28">
        <v>4</v>
      </c>
      <c r="G474" s="28" t="s">
        <v>1572</v>
      </c>
      <c r="H474" s="28">
        <v>4104</v>
      </c>
      <c r="I474" s="28" t="s">
        <v>1573</v>
      </c>
      <c r="J474" s="11" t="s">
        <v>34</v>
      </c>
      <c r="K474" s="20" t="str">
        <f t="shared" si="66"/>
        <v>Link</v>
      </c>
      <c r="L474" s="21" t="str">
        <f t="shared" si="67"/>
        <v/>
      </c>
      <c r="M474" s="31" t="str">
        <f t="shared" si="68"/>
        <v>{Kim, 2014 #4104}</v>
      </c>
      <c r="N474" s="4" t="s">
        <v>1</v>
      </c>
      <c r="O474" s="20" t="str">
        <f t="shared" si="69"/>
        <v>PDF</v>
      </c>
      <c r="P474" s="11" t="s">
        <v>2</v>
      </c>
      <c r="Q474" s="3" t="s">
        <v>36</v>
      </c>
      <c r="R474" s="276" t="s">
        <v>41</v>
      </c>
      <c r="S474" s="4" t="s">
        <v>1574</v>
      </c>
      <c r="T474" s="20" t="str">
        <f t="shared" si="70"/>
        <v>PDF</v>
      </c>
      <c r="U474" s="11" t="s">
        <v>39</v>
      </c>
      <c r="V474" s="3" t="s">
        <v>36</v>
      </c>
      <c r="W474" s="3" t="s">
        <v>41</v>
      </c>
      <c r="Y474" s="12" t="str">
        <f t="shared" si="74"/>
        <v/>
      </c>
      <c r="Z474" s="35" t="str">
        <f t="shared" si="71"/>
        <v>Exclude</v>
      </c>
      <c r="AA474" s="33" t="str">
        <f t="shared" si="72"/>
        <v>0. Duplicate</v>
      </c>
    </row>
    <row r="475" spans="1:27" x14ac:dyDescent="0.25">
      <c r="A475" s="27" t="s">
        <v>1575</v>
      </c>
      <c r="B475" s="28" t="s">
        <v>1576</v>
      </c>
      <c r="C475" s="28">
        <v>2016</v>
      </c>
      <c r="D475" s="28" t="s">
        <v>1577</v>
      </c>
      <c r="E475" s="28">
        <v>8</v>
      </c>
      <c r="F475" s="28">
        <v>8</v>
      </c>
      <c r="G475" s="28" t="s">
        <v>1578</v>
      </c>
      <c r="H475" s="28">
        <v>3797</v>
      </c>
      <c r="I475" s="28" t="s">
        <v>1579</v>
      </c>
      <c r="J475" s="11" t="s">
        <v>34</v>
      </c>
      <c r="K475" s="20" t="str">
        <f t="shared" si="66"/>
        <v>Link</v>
      </c>
      <c r="L475" s="21" t="str">
        <f t="shared" si="67"/>
        <v/>
      </c>
      <c r="M475" s="31" t="str">
        <f t="shared" si="68"/>
        <v>{Kim, 2016 #3797}</v>
      </c>
      <c r="N475" s="4" t="s">
        <v>1</v>
      </c>
      <c r="O475" s="20" t="str">
        <f t="shared" si="69"/>
        <v>PDF</v>
      </c>
      <c r="P475" s="11" t="s">
        <v>2</v>
      </c>
      <c r="Q475" s="3" t="s">
        <v>36</v>
      </c>
      <c r="R475" s="276" t="s">
        <v>37</v>
      </c>
      <c r="S475" s="4" t="s">
        <v>76</v>
      </c>
      <c r="T475" s="20" t="str">
        <f t="shared" si="70"/>
        <v>PDF</v>
      </c>
      <c r="U475" s="11" t="s">
        <v>39</v>
      </c>
      <c r="V475" s="3" t="s">
        <v>36</v>
      </c>
      <c r="W475" s="3" t="s">
        <v>37</v>
      </c>
      <c r="Y475" s="12" t="str">
        <f t="shared" si="74"/>
        <v/>
      </c>
      <c r="Z475" s="35" t="str">
        <f t="shared" si="71"/>
        <v>Exclude</v>
      </c>
      <c r="AA475" s="33" t="str">
        <f t="shared" si="72"/>
        <v>3. Wrong intervention</v>
      </c>
    </row>
    <row r="476" spans="1:27" x14ac:dyDescent="0.25">
      <c r="A476" s="27" t="s">
        <v>1575</v>
      </c>
      <c r="B476" s="28" t="s">
        <v>1576</v>
      </c>
      <c r="C476" s="28">
        <v>2016</v>
      </c>
      <c r="D476" s="28" t="s">
        <v>1580</v>
      </c>
      <c r="E476" s="28">
        <v>8</v>
      </c>
      <c r="G476" s="28" t="s">
        <v>1578</v>
      </c>
      <c r="H476" s="28">
        <v>4268</v>
      </c>
      <c r="I476" s="28" t="s">
        <v>1581</v>
      </c>
      <c r="J476" s="11" t="s">
        <v>34</v>
      </c>
      <c r="K476" s="20" t="str">
        <f t="shared" si="66"/>
        <v>Link</v>
      </c>
      <c r="L476" s="21" t="str">
        <f t="shared" si="67"/>
        <v/>
      </c>
      <c r="M476" s="31" t="str">
        <f t="shared" si="68"/>
        <v>{Kim, 2016 #4268}</v>
      </c>
      <c r="N476" s="4" t="s">
        <v>4</v>
      </c>
      <c r="O476" s="20" t="str">
        <f t="shared" si="69"/>
        <v>PDF</v>
      </c>
      <c r="P476" s="11" t="s">
        <v>2</v>
      </c>
      <c r="Q476" s="3" t="s">
        <v>36</v>
      </c>
      <c r="R476" s="276" t="s">
        <v>41</v>
      </c>
      <c r="S476" s="4" t="s">
        <v>1582</v>
      </c>
      <c r="T476" s="20" t="str">
        <f t="shared" si="70"/>
        <v>PDF</v>
      </c>
      <c r="U476" s="11" t="s">
        <v>39</v>
      </c>
      <c r="V476" s="3" t="s">
        <v>36</v>
      </c>
      <c r="W476" s="3" t="s">
        <v>41</v>
      </c>
      <c r="Y476" s="12"/>
      <c r="Z476" s="35" t="str">
        <f t="shared" si="71"/>
        <v>Exclude</v>
      </c>
      <c r="AA476" s="33" t="str">
        <f t="shared" si="72"/>
        <v>0. Duplicate</v>
      </c>
    </row>
    <row r="477" spans="1:27" x14ac:dyDescent="0.25">
      <c r="A477" s="27" t="s">
        <v>1583</v>
      </c>
      <c r="B477" s="28" t="s">
        <v>1584</v>
      </c>
      <c r="C477" s="28">
        <v>2017</v>
      </c>
      <c r="D477" s="28" t="s">
        <v>1585</v>
      </c>
      <c r="G477" s="82">
        <v>44136</v>
      </c>
      <c r="H477" s="28">
        <v>3597</v>
      </c>
      <c r="I477" s="28" t="s">
        <v>1586</v>
      </c>
      <c r="J477" s="11" t="s">
        <v>34</v>
      </c>
      <c r="K477" s="20" t="str">
        <f t="shared" si="66"/>
        <v>Link</v>
      </c>
      <c r="L477" s="21" t="str">
        <f t="shared" si="67"/>
        <v/>
      </c>
      <c r="M477" s="31" t="str">
        <f t="shared" si="68"/>
        <v>{Kim, 2017 #3597}</v>
      </c>
      <c r="N477" s="4" t="s">
        <v>1</v>
      </c>
      <c r="O477" s="20" t="str">
        <f t="shared" si="69"/>
        <v>PDF</v>
      </c>
      <c r="P477" s="11" t="s">
        <v>2</v>
      </c>
      <c r="Q477" s="3" t="s">
        <v>36</v>
      </c>
      <c r="R477" s="276" t="s">
        <v>37</v>
      </c>
      <c r="S477" s="4" t="s">
        <v>76</v>
      </c>
      <c r="T477" s="20" t="str">
        <f t="shared" si="70"/>
        <v>PDF</v>
      </c>
      <c r="U477" s="11" t="s">
        <v>39</v>
      </c>
      <c r="V477" s="3" t="s">
        <v>36</v>
      </c>
      <c r="W477" s="3" t="s">
        <v>37</v>
      </c>
      <c r="Y477" s="12" t="str">
        <f>IF(R477="Include","No",IF(V477="Include","No",""))</f>
        <v/>
      </c>
      <c r="Z477" s="35" t="str">
        <f t="shared" si="71"/>
        <v>Exclude</v>
      </c>
      <c r="AA477" s="33" t="str">
        <f t="shared" si="72"/>
        <v>3. Wrong intervention</v>
      </c>
    </row>
    <row r="478" spans="1:27" x14ac:dyDescent="0.25">
      <c r="A478" s="27" t="s">
        <v>1587</v>
      </c>
      <c r="B478" s="28" t="s">
        <v>1588</v>
      </c>
      <c r="C478" s="28">
        <v>2018</v>
      </c>
      <c r="D478" s="28" t="s">
        <v>1580</v>
      </c>
      <c r="E478" s="28">
        <v>10</v>
      </c>
      <c r="G478" s="28" t="s">
        <v>1589</v>
      </c>
      <c r="H478" s="28">
        <v>3711</v>
      </c>
      <c r="I478" s="28" t="s">
        <v>1590</v>
      </c>
      <c r="J478" s="11" t="s">
        <v>34</v>
      </c>
      <c r="K478" s="20" t="str">
        <f t="shared" si="66"/>
        <v>Link</v>
      </c>
      <c r="L478" s="21" t="str">
        <f t="shared" si="67"/>
        <v/>
      </c>
      <c r="M478" s="31" t="str">
        <f t="shared" si="68"/>
        <v>{Kim, 2018 #3711}</v>
      </c>
      <c r="N478" s="4" t="s">
        <v>1</v>
      </c>
      <c r="O478" s="20" t="str">
        <f t="shared" si="69"/>
        <v>PDF</v>
      </c>
      <c r="P478" s="11" t="s">
        <v>2</v>
      </c>
      <c r="Q478" s="3" t="s">
        <v>36</v>
      </c>
      <c r="R478" s="276" t="s">
        <v>37</v>
      </c>
      <c r="S478" s="4" t="s">
        <v>76</v>
      </c>
      <c r="T478" s="20" t="str">
        <f t="shared" si="70"/>
        <v>PDF</v>
      </c>
      <c r="U478" s="11" t="s">
        <v>39</v>
      </c>
      <c r="V478" s="3" t="s">
        <v>36</v>
      </c>
      <c r="W478" s="3" t="s">
        <v>37</v>
      </c>
      <c r="Y478" s="12" t="str">
        <f>IF(R478="Include","No",IF(V478="Include","No",""))</f>
        <v/>
      </c>
      <c r="Z478" s="35" t="str">
        <f t="shared" si="71"/>
        <v>Exclude</v>
      </c>
      <c r="AA478" s="33" t="str">
        <f t="shared" si="72"/>
        <v>3. Wrong intervention</v>
      </c>
    </row>
    <row r="479" spans="1:27" x14ac:dyDescent="0.25">
      <c r="A479" s="27" t="s">
        <v>1591</v>
      </c>
      <c r="B479" s="28" t="s">
        <v>1592</v>
      </c>
      <c r="C479" s="28">
        <v>2019</v>
      </c>
      <c r="D479" s="28" t="s">
        <v>1537</v>
      </c>
      <c r="E479" s="28">
        <v>54</v>
      </c>
      <c r="F479" s="28">
        <v>6</v>
      </c>
      <c r="G479" s="28" t="s">
        <v>1593</v>
      </c>
      <c r="H479" s="28">
        <v>3657</v>
      </c>
      <c r="I479" s="28" t="s">
        <v>1594</v>
      </c>
      <c r="J479" s="11" t="s">
        <v>34</v>
      </c>
      <c r="K479" s="20" t="str">
        <f t="shared" si="66"/>
        <v>Link</v>
      </c>
      <c r="L479" s="21" t="str">
        <f t="shared" si="67"/>
        <v/>
      </c>
      <c r="M479" s="31" t="str">
        <f t="shared" si="68"/>
        <v>{Kim, 2019 #3657}</v>
      </c>
      <c r="N479" s="4" t="s">
        <v>1</v>
      </c>
      <c r="O479" s="20" t="str">
        <f t="shared" si="69"/>
        <v>PDF</v>
      </c>
      <c r="P479" s="11" t="s">
        <v>2</v>
      </c>
      <c r="Q479" s="3" t="s">
        <v>36</v>
      </c>
      <c r="R479" s="276" t="s">
        <v>37</v>
      </c>
      <c r="S479" s="4" t="s">
        <v>76</v>
      </c>
      <c r="T479" s="20" t="str">
        <f t="shared" si="70"/>
        <v>PDF</v>
      </c>
      <c r="U479" s="11" t="s">
        <v>39</v>
      </c>
      <c r="V479" s="3" t="s">
        <v>36</v>
      </c>
      <c r="W479" s="3" t="s">
        <v>37</v>
      </c>
      <c r="Y479" s="12" t="str">
        <f>IF(R479="Include","No",IF(V479="Include","No",""))</f>
        <v/>
      </c>
      <c r="Z479" s="35" t="str">
        <f t="shared" si="71"/>
        <v>Exclude</v>
      </c>
      <c r="AA479" s="33" t="str">
        <f t="shared" si="72"/>
        <v>3. Wrong intervention</v>
      </c>
    </row>
    <row r="480" spans="1:27" x14ac:dyDescent="0.25">
      <c r="A480" s="27" t="s">
        <v>1595</v>
      </c>
      <c r="B480" s="28" t="s">
        <v>1596</v>
      </c>
      <c r="C480" s="28">
        <v>2016</v>
      </c>
      <c r="D480" s="28" t="s">
        <v>44</v>
      </c>
      <c r="E480" s="28">
        <v>112</v>
      </c>
      <c r="F480" s="28">
        <v>1</v>
      </c>
      <c r="G480" s="28" t="s">
        <v>1597</v>
      </c>
      <c r="H480" s="28">
        <v>3621</v>
      </c>
      <c r="I480" s="28" t="s">
        <v>1598</v>
      </c>
      <c r="J480" s="11" t="s">
        <v>34</v>
      </c>
      <c r="K480" s="20" t="str">
        <f t="shared" si="66"/>
        <v>Link</v>
      </c>
      <c r="L480" s="21" t="str">
        <f t="shared" si="67"/>
        <v/>
      </c>
      <c r="M480" s="31" t="str">
        <f t="shared" si="68"/>
        <v>{Klemperer, 2016 #3621}</v>
      </c>
      <c r="N480" s="4" t="s">
        <v>1</v>
      </c>
      <c r="O480" s="20" t="str">
        <f t="shared" si="69"/>
        <v>PDF</v>
      </c>
      <c r="P480" s="11" t="s">
        <v>2</v>
      </c>
      <c r="Q480" s="3" t="s">
        <v>36</v>
      </c>
      <c r="R480" s="276" t="s">
        <v>37</v>
      </c>
      <c r="S480" s="4" t="s">
        <v>76</v>
      </c>
      <c r="T480" s="20" t="str">
        <f t="shared" si="70"/>
        <v>PDF</v>
      </c>
      <c r="U480" s="11" t="s">
        <v>39</v>
      </c>
      <c r="V480" s="3" t="s">
        <v>36</v>
      </c>
      <c r="W480" s="3" t="s">
        <v>37</v>
      </c>
      <c r="Y480" s="12" t="str">
        <f>IF(R480="Include","No",IF(V480="Include","No",""))</f>
        <v/>
      </c>
      <c r="Z480" s="35" t="str">
        <f t="shared" si="71"/>
        <v>Exclude</v>
      </c>
      <c r="AA480" s="33" t="str">
        <f t="shared" si="72"/>
        <v>3. Wrong intervention</v>
      </c>
    </row>
    <row r="481" spans="1:27" x14ac:dyDescent="0.25">
      <c r="A481" s="27" t="s">
        <v>1595</v>
      </c>
      <c r="B481" s="28" t="s">
        <v>1596</v>
      </c>
      <c r="C481" s="28">
        <v>2016</v>
      </c>
      <c r="D481" s="28" t="s">
        <v>44</v>
      </c>
      <c r="E481" s="28">
        <v>112</v>
      </c>
      <c r="F481" s="28">
        <v>1</v>
      </c>
      <c r="G481" s="28" t="s">
        <v>1597</v>
      </c>
      <c r="H481" s="28">
        <v>3622</v>
      </c>
      <c r="I481" s="28" t="s">
        <v>1598</v>
      </c>
      <c r="J481" s="11" t="s">
        <v>34</v>
      </c>
      <c r="K481" s="20" t="str">
        <f t="shared" si="66"/>
        <v>Link</v>
      </c>
      <c r="L481" s="21" t="str">
        <f t="shared" si="67"/>
        <v/>
      </c>
      <c r="M481" s="31" t="str">
        <f t="shared" si="68"/>
        <v>{Klemperer, 2016 #3622}</v>
      </c>
      <c r="N481" s="4" t="s">
        <v>1</v>
      </c>
      <c r="O481" s="20" t="str">
        <f t="shared" si="69"/>
        <v>PDF</v>
      </c>
      <c r="P481" s="11" t="s">
        <v>2</v>
      </c>
      <c r="Q481" s="3" t="s">
        <v>36</v>
      </c>
      <c r="R481" s="276" t="s">
        <v>41</v>
      </c>
      <c r="S481" s="4" t="s">
        <v>1599</v>
      </c>
      <c r="T481" s="20" t="str">
        <f t="shared" si="70"/>
        <v>PDF</v>
      </c>
      <c r="U481" s="11" t="s">
        <v>39</v>
      </c>
      <c r="V481" s="3" t="s">
        <v>36</v>
      </c>
      <c r="W481" s="3" t="s">
        <v>41</v>
      </c>
      <c r="Y481" s="12" t="str">
        <f>IF(R481="Include","No",IF(V481="Include","No",""))</f>
        <v/>
      </c>
      <c r="Z481" s="35" t="str">
        <f t="shared" si="71"/>
        <v>Exclude</v>
      </c>
      <c r="AA481" s="33" t="str">
        <f t="shared" si="72"/>
        <v>0. Duplicate</v>
      </c>
    </row>
    <row r="482" spans="1:27" x14ac:dyDescent="0.25">
      <c r="A482" s="27" t="s">
        <v>1595</v>
      </c>
      <c r="B482" s="28" t="s">
        <v>1596</v>
      </c>
      <c r="C482" s="28">
        <v>2017</v>
      </c>
      <c r="D482" s="28" t="s">
        <v>454</v>
      </c>
      <c r="E482" s="28">
        <v>112</v>
      </c>
      <c r="F482" s="28">
        <v>1</v>
      </c>
      <c r="G482" s="28" t="s">
        <v>1597</v>
      </c>
      <c r="H482" s="28">
        <v>4766</v>
      </c>
      <c r="I482" s="28" t="s">
        <v>1598</v>
      </c>
      <c r="J482" s="11" t="s">
        <v>34</v>
      </c>
      <c r="K482" s="20" t="str">
        <f t="shared" si="66"/>
        <v>Link</v>
      </c>
      <c r="L482" s="21" t="str">
        <f t="shared" si="67"/>
        <v/>
      </c>
      <c r="M482" s="31" t="str">
        <f t="shared" si="68"/>
        <v>{Klemperer, 2017 #4766}</v>
      </c>
      <c r="N482" s="4" t="s">
        <v>54</v>
      </c>
      <c r="O482" s="20" t="str">
        <f t="shared" si="69"/>
        <v>PDF</v>
      </c>
      <c r="P482" s="11" t="s">
        <v>2</v>
      </c>
      <c r="Q482" s="3" t="s">
        <v>36</v>
      </c>
      <c r="R482" s="276" t="s">
        <v>41</v>
      </c>
      <c r="S482" s="4" t="s">
        <v>1599</v>
      </c>
      <c r="T482" s="20" t="str">
        <f t="shared" si="70"/>
        <v>PDF</v>
      </c>
      <c r="U482" s="11" t="s">
        <v>39</v>
      </c>
      <c r="V482" s="3" t="s">
        <v>36</v>
      </c>
      <c r="W482" s="3" t="s">
        <v>41</v>
      </c>
      <c r="Y482" s="12"/>
      <c r="Z482" s="35" t="str">
        <f t="shared" si="71"/>
        <v>Exclude</v>
      </c>
      <c r="AA482" s="33" t="str">
        <f t="shared" si="72"/>
        <v>0. Duplicate</v>
      </c>
    </row>
    <row r="483" spans="1:27" x14ac:dyDescent="0.25">
      <c r="A483" s="27" t="s">
        <v>1600</v>
      </c>
      <c r="B483" s="28" t="s">
        <v>1601</v>
      </c>
      <c r="C483" s="28">
        <v>2015</v>
      </c>
      <c r="D483" s="28" t="s">
        <v>336</v>
      </c>
      <c r="E483" s="28">
        <v>73</v>
      </c>
      <c r="G483" s="28" t="s">
        <v>1602</v>
      </c>
      <c r="H483" s="28">
        <v>4128</v>
      </c>
      <c r="I483" s="28" t="s">
        <v>1603</v>
      </c>
      <c r="J483" s="11" t="s">
        <v>34</v>
      </c>
      <c r="K483" s="20" t="str">
        <f t="shared" si="66"/>
        <v>Link</v>
      </c>
      <c r="L483" s="21" t="str">
        <f t="shared" si="67"/>
        <v/>
      </c>
      <c r="M483" s="31" t="str">
        <f t="shared" si="68"/>
        <v>{Klesges, 2015 #4128}</v>
      </c>
      <c r="N483" s="4" t="s">
        <v>1</v>
      </c>
      <c r="O483" s="20" t="str">
        <f t="shared" si="69"/>
        <v>PDF</v>
      </c>
      <c r="P483" s="11" t="s">
        <v>2</v>
      </c>
      <c r="Q483" s="3" t="s">
        <v>36</v>
      </c>
      <c r="R483" s="276" t="s">
        <v>37</v>
      </c>
      <c r="S483" s="4" t="s">
        <v>76</v>
      </c>
      <c r="T483" s="20" t="str">
        <f t="shared" si="70"/>
        <v>PDF</v>
      </c>
      <c r="U483" s="11" t="s">
        <v>39</v>
      </c>
      <c r="V483" s="3" t="s">
        <v>36</v>
      </c>
      <c r="W483" s="3" t="s">
        <v>37</v>
      </c>
      <c r="Y483" s="12" t="str">
        <f t="shared" ref="Y483:Y488" si="75">IF(R483="Include","No",IF(V483="Include","No",""))</f>
        <v/>
      </c>
      <c r="Z483" s="35" t="str">
        <f t="shared" si="71"/>
        <v>Exclude</v>
      </c>
      <c r="AA483" s="33" t="str">
        <f t="shared" si="72"/>
        <v>3. Wrong intervention</v>
      </c>
    </row>
    <row r="484" spans="1:27" x14ac:dyDescent="0.25">
      <c r="A484" s="27" t="s">
        <v>1604</v>
      </c>
      <c r="B484" s="28" t="s">
        <v>1605</v>
      </c>
      <c r="C484" s="28">
        <v>2011</v>
      </c>
      <c r="D484" s="28" t="s">
        <v>1606</v>
      </c>
      <c r="E484" s="28">
        <v>24</v>
      </c>
      <c r="F484" s="28">
        <v>2</v>
      </c>
      <c r="G484" s="28" t="s">
        <v>1607</v>
      </c>
      <c r="H484" s="28">
        <v>4033</v>
      </c>
      <c r="I484" s="28" t="s">
        <v>1608</v>
      </c>
      <c r="J484" s="11" t="s">
        <v>34</v>
      </c>
      <c r="K484" s="20" t="str">
        <f t="shared" si="66"/>
        <v>Link</v>
      </c>
      <c r="L484" s="21" t="str">
        <f t="shared" si="67"/>
        <v/>
      </c>
      <c r="M484" s="31" t="str">
        <f t="shared" si="68"/>
        <v>{Knishkowy, 2011 #4033}</v>
      </c>
      <c r="N484" s="4" t="s">
        <v>1</v>
      </c>
      <c r="O484" s="20" t="str">
        <f t="shared" si="69"/>
        <v>PDF</v>
      </c>
      <c r="P484" s="11" t="s">
        <v>2</v>
      </c>
      <c r="Q484" s="3" t="s">
        <v>36</v>
      </c>
      <c r="R484" s="276" t="s">
        <v>37</v>
      </c>
      <c r="S484" s="4" t="s">
        <v>76</v>
      </c>
      <c r="T484" s="20" t="str">
        <f t="shared" si="70"/>
        <v>PDF</v>
      </c>
      <c r="U484" s="11" t="s">
        <v>39</v>
      </c>
      <c r="V484" s="3" t="s">
        <v>36</v>
      </c>
      <c r="W484" s="3" t="s">
        <v>37</v>
      </c>
      <c r="Y484" s="12" t="str">
        <f t="shared" si="75"/>
        <v/>
      </c>
      <c r="Z484" s="35" t="str">
        <f t="shared" si="71"/>
        <v>Exclude</v>
      </c>
      <c r="AA484" s="33" t="str">
        <f t="shared" si="72"/>
        <v>3. Wrong intervention</v>
      </c>
    </row>
    <row r="485" spans="1:27" x14ac:dyDescent="0.25">
      <c r="A485" s="27" t="s">
        <v>1609</v>
      </c>
      <c r="B485" s="28" t="s">
        <v>1610</v>
      </c>
      <c r="C485" s="28">
        <v>2019</v>
      </c>
      <c r="D485" s="28" t="s">
        <v>485</v>
      </c>
      <c r="E485" s="28">
        <v>206</v>
      </c>
      <c r="G485" s="28" t="s">
        <v>1611</v>
      </c>
      <c r="H485" s="28">
        <v>4028</v>
      </c>
      <c r="I485" s="28" t="s">
        <v>1612</v>
      </c>
      <c r="J485" s="11" t="s">
        <v>34</v>
      </c>
      <c r="K485" s="20" t="str">
        <f t="shared" si="66"/>
        <v>Link</v>
      </c>
      <c r="L485" s="21" t="str">
        <f t="shared" si="67"/>
        <v/>
      </c>
      <c r="M485" s="31" t="str">
        <f t="shared" si="68"/>
        <v>{Kotlyar, 2019 #4028}</v>
      </c>
      <c r="N485" s="4" t="s">
        <v>1</v>
      </c>
      <c r="O485" s="20" t="str">
        <f t="shared" si="69"/>
        <v>PDF</v>
      </c>
      <c r="P485" s="11" t="s">
        <v>2</v>
      </c>
      <c r="Q485" s="3" t="s">
        <v>36</v>
      </c>
      <c r="R485" s="276" t="s">
        <v>37</v>
      </c>
      <c r="S485" s="4" t="s">
        <v>76</v>
      </c>
      <c r="T485" s="20" t="str">
        <f t="shared" si="70"/>
        <v>PDF</v>
      </c>
      <c r="U485" s="11" t="s">
        <v>39</v>
      </c>
      <c r="V485" s="3" t="s">
        <v>36</v>
      </c>
      <c r="W485" s="3" t="s">
        <v>37</v>
      </c>
      <c r="Y485" s="12" t="str">
        <f t="shared" si="75"/>
        <v/>
      </c>
      <c r="Z485" s="35" t="str">
        <f t="shared" si="71"/>
        <v>Exclude</v>
      </c>
      <c r="AA485" s="33" t="str">
        <f t="shared" si="72"/>
        <v>3. Wrong intervention</v>
      </c>
    </row>
    <row r="486" spans="1:27" x14ac:dyDescent="0.25">
      <c r="A486" s="27" t="s">
        <v>1613</v>
      </c>
      <c r="B486" s="28" t="s">
        <v>1614</v>
      </c>
      <c r="C486" s="28">
        <v>2018</v>
      </c>
      <c r="D486" s="28" t="s">
        <v>650</v>
      </c>
      <c r="E486" s="28">
        <v>18</v>
      </c>
      <c r="F486" s="28">
        <v>1</v>
      </c>
      <c r="G486" s="28" t="s">
        <v>1615</v>
      </c>
      <c r="H486" s="28">
        <v>4186</v>
      </c>
      <c r="I486" s="28" t="s">
        <v>1616</v>
      </c>
      <c r="J486" s="11" t="s">
        <v>34</v>
      </c>
      <c r="K486" s="20" t="str">
        <f t="shared" si="66"/>
        <v>Link</v>
      </c>
      <c r="L486" s="21" t="str">
        <f t="shared" si="67"/>
        <v/>
      </c>
      <c r="M486" s="31" t="str">
        <f t="shared" si="68"/>
        <v>{Kouwenhoven-Pasmooij, 2018 #4186}</v>
      </c>
      <c r="N486" s="4" t="s">
        <v>1</v>
      </c>
      <c r="O486" s="20" t="str">
        <f t="shared" si="69"/>
        <v>PDF</v>
      </c>
      <c r="P486" s="11" t="s">
        <v>2</v>
      </c>
      <c r="Q486" s="3" t="s">
        <v>36</v>
      </c>
      <c r="R486" s="276" t="s">
        <v>37</v>
      </c>
      <c r="S486" s="4" t="s">
        <v>76</v>
      </c>
      <c r="T486" s="20" t="str">
        <f t="shared" si="70"/>
        <v>PDF</v>
      </c>
      <c r="U486" s="11" t="s">
        <v>39</v>
      </c>
      <c r="V486" s="3" t="s">
        <v>36</v>
      </c>
      <c r="W486" s="3" t="s">
        <v>37</v>
      </c>
      <c r="Y486" s="12" t="str">
        <f t="shared" si="75"/>
        <v/>
      </c>
      <c r="Z486" s="35" t="str">
        <f t="shared" si="71"/>
        <v>Exclude</v>
      </c>
      <c r="AA486" s="33" t="str">
        <f t="shared" si="72"/>
        <v>3. Wrong intervention</v>
      </c>
    </row>
    <row r="487" spans="1:27" x14ac:dyDescent="0.25">
      <c r="A487" s="27" t="s">
        <v>1617</v>
      </c>
      <c r="B487" s="28" t="s">
        <v>1618</v>
      </c>
      <c r="C487" s="28">
        <v>2019</v>
      </c>
      <c r="D487" s="28" t="s">
        <v>254</v>
      </c>
      <c r="E487" s="28">
        <v>7</v>
      </c>
      <c r="F487" s="28">
        <v>1</v>
      </c>
      <c r="G487" s="28" t="s">
        <v>1619</v>
      </c>
      <c r="H487" s="28">
        <v>3681</v>
      </c>
      <c r="I487" s="28" t="s">
        <v>1620</v>
      </c>
      <c r="J487" s="11" t="s">
        <v>34</v>
      </c>
      <c r="K487" s="20" t="str">
        <f t="shared" si="66"/>
        <v>Link</v>
      </c>
      <c r="L487" s="21" t="str">
        <f t="shared" si="67"/>
        <v/>
      </c>
      <c r="M487" s="31" t="str">
        <f t="shared" si="68"/>
        <v>{Krebs, 2019 #3681}</v>
      </c>
      <c r="N487" s="4" t="s">
        <v>1</v>
      </c>
      <c r="O487" s="20" t="str">
        <f t="shared" si="69"/>
        <v>PDF</v>
      </c>
      <c r="P487" s="11" t="s">
        <v>2</v>
      </c>
      <c r="Q487" s="3" t="s">
        <v>36</v>
      </c>
      <c r="R487" s="276" t="s">
        <v>37</v>
      </c>
      <c r="S487" s="4" t="s">
        <v>76</v>
      </c>
      <c r="T487" s="20" t="str">
        <f t="shared" si="70"/>
        <v>PDF</v>
      </c>
      <c r="U487" s="11" t="s">
        <v>39</v>
      </c>
      <c r="V487" s="3" t="s">
        <v>36</v>
      </c>
      <c r="W487" s="3" t="s">
        <v>37</v>
      </c>
      <c r="Y487" s="12" t="str">
        <f t="shared" si="75"/>
        <v/>
      </c>
      <c r="Z487" s="35" t="str">
        <f t="shared" si="71"/>
        <v>Exclude</v>
      </c>
      <c r="AA487" s="33" t="str">
        <f t="shared" si="72"/>
        <v>3. Wrong intervention</v>
      </c>
    </row>
    <row r="488" spans="1:27" x14ac:dyDescent="0.25">
      <c r="A488" s="27" t="s">
        <v>1617</v>
      </c>
      <c r="B488" s="28" t="s">
        <v>1618</v>
      </c>
      <c r="C488" s="28">
        <v>2019</v>
      </c>
      <c r="D488" s="28" t="s">
        <v>254</v>
      </c>
      <c r="E488" s="28">
        <v>7</v>
      </c>
      <c r="F488" s="28">
        <v>1</v>
      </c>
      <c r="G488" s="28" t="s">
        <v>1619</v>
      </c>
      <c r="H488" s="28">
        <v>3682</v>
      </c>
      <c r="I488" s="28" t="s">
        <v>1620</v>
      </c>
      <c r="J488" s="11" t="s">
        <v>34</v>
      </c>
      <c r="K488" s="20" t="str">
        <f t="shared" si="66"/>
        <v>Link</v>
      </c>
      <c r="L488" s="21" t="str">
        <f t="shared" si="67"/>
        <v/>
      </c>
      <c r="M488" s="31" t="str">
        <f t="shared" si="68"/>
        <v>{Krebs, 2019 #3682}</v>
      </c>
      <c r="N488" s="4" t="s">
        <v>1</v>
      </c>
      <c r="O488" s="20" t="str">
        <f t="shared" si="69"/>
        <v>PDF</v>
      </c>
      <c r="P488" s="11" t="s">
        <v>2</v>
      </c>
      <c r="Q488" s="3" t="s">
        <v>36</v>
      </c>
      <c r="R488" s="276" t="s">
        <v>41</v>
      </c>
      <c r="S488" s="4" t="s">
        <v>1621</v>
      </c>
      <c r="T488" s="20" t="str">
        <f t="shared" si="70"/>
        <v>PDF</v>
      </c>
      <c r="U488" s="11" t="s">
        <v>39</v>
      </c>
      <c r="V488" s="3" t="s">
        <v>36</v>
      </c>
      <c r="W488" s="3" t="s">
        <v>41</v>
      </c>
      <c r="Y488" s="12" t="str">
        <f t="shared" si="75"/>
        <v/>
      </c>
      <c r="Z488" s="35" t="str">
        <f t="shared" si="71"/>
        <v>Exclude</v>
      </c>
      <c r="AA488" s="33" t="str">
        <f t="shared" si="72"/>
        <v>0. Duplicate</v>
      </c>
    </row>
    <row r="489" spans="1:27" x14ac:dyDescent="0.25">
      <c r="A489" s="27" t="s">
        <v>1622</v>
      </c>
      <c r="B489" s="28" t="s">
        <v>1623</v>
      </c>
      <c r="C489" s="28">
        <v>2020</v>
      </c>
      <c r="D489" s="28" t="s">
        <v>1624</v>
      </c>
      <c r="E489" s="28">
        <v>10</v>
      </c>
      <c r="F489" s="28">
        <v>1</v>
      </c>
      <c r="G489" s="28" t="s">
        <v>1625</v>
      </c>
      <c r="H489" s="28">
        <v>5480</v>
      </c>
      <c r="I489" s="28" t="s">
        <v>1626</v>
      </c>
      <c r="J489" s="11" t="s">
        <v>34</v>
      </c>
      <c r="K489" s="20" t="str">
        <f t="shared" si="66"/>
        <v>Link</v>
      </c>
      <c r="L489" s="21" t="str">
        <f t="shared" si="67"/>
        <v/>
      </c>
      <c r="M489" s="31" t="str">
        <f t="shared" si="68"/>
        <v>{Krebs, 2020 #5480}</v>
      </c>
      <c r="N489" s="4" t="s">
        <v>116</v>
      </c>
      <c r="O489" s="20" t="str">
        <f t="shared" si="69"/>
        <v>PDF</v>
      </c>
      <c r="P489" s="11" t="s">
        <v>2</v>
      </c>
      <c r="Q489" s="3" t="s">
        <v>36</v>
      </c>
      <c r="R489" s="276" t="s">
        <v>37</v>
      </c>
      <c r="S489" s="4" t="s">
        <v>76</v>
      </c>
      <c r="T489" s="20" t="str">
        <f t="shared" si="70"/>
        <v>PDF</v>
      </c>
      <c r="U489" s="11" t="s">
        <v>39</v>
      </c>
      <c r="V489" s="3" t="s">
        <v>36</v>
      </c>
      <c r="W489" s="3" t="s">
        <v>37</v>
      </c>
      <c r="Y489" s="12"/>
      <c r="Z489" s="35" t="str">
        <f t="shared" si="71"/>
        <v>Exclude</v>
      </c>
      <c r="AA489" s="33" t="str">
        <f t="shared" si="72"/>
        <v>3. Wrong intervention</v>
      </c>
    </row>
    <row r="490" spans="1:27" x14ac:dyDescent="0.25">
      <c r="A490" s="27" t="s">
        <v>1627</v>
      </c>
      <c r="B490" s="28" t="s">
        <v>1628</v>
      </c>
      <c r="C490" s="28">
        <v>2023</v>
      </c>
      <c r="D490" s="28" t="s">
        <v>1629</v>
      </c>
      <c r="E490" s="28">
        <v>23</v>
      </c>
      <c r="G490" s="28">
        <v>100529</v>
      </c>
      <c r="H490" s="28">
        <v>4240</v>
      </c>
      <c r="I490" s="28" t="s">
        <v>1630</v>
      </c>
      <c r="J490" s="11" t="s">
        <v>34</v>
      </c>
      <c r="K490" s="20" t="str">
        <f t="shared" si="66"/>
        <v>Link</v>
      </c>
      <c r="L490" s="21" t="str">
        <f t="shared" si="67"/>
        <v/>
      </c>
      <c r="M490" s="31" t="str">
        <f t="shared" si="68"/>
        <v>{Kreuter, 2023 #4240}</v>
      </c>
      <c r="N490" s="4" t="s">
        <v>4</v>
      </c>
      <c r="O490" s="20" t="str">
        <f t="shared" si="69"/>
        <v>PDF</v>
      </c>
      <c r="P490" s="11" t="s">
        <v>2</v>
      </c>
      <c r="Q490" s="3" t="s">
        <v>36</v>
      </c>
      <c r="R490" s="276" t="s">
        <v>37</v>
      </c>
      <c r="S490" s="4" t="s">
        <v>76</v>
      </c>
      <c r="T490" s="20" t="str">
        <f t="shared" si="70"/>
        <v>PDF</v>
      </c>
      <c r="U490" s="11" t="s">
        <v>39</v>
      </c>
      <c r="V490" s="3" t="s">
        <v>36</v>
      </c>
      <c r="W490" s="3" t="s">
        <v>37</v>
      </c>
      <c r="Y490" s="12"/>
      <c r="Z490" s="35" t="str">
        <f t="shared" si="71"/>
        <v>Exclude</v>
      </c>
      <c r="AA490" s="33" t="str">
        <f t="shared" si="72"/>
        <v>3. Wrong intervention</v>
      </c>
    </row>
    <row r="491" spans="1:27" x14ac:dyDescent="0.25">
      <c r="A491" s="27" t="s">
        <v>1631</v>
      </c>
      <c r="B491" s="28" t="s">
        <v>1632</v>
      </c>
      <c r="C491" s="28">
        <v>2018</v>
      </c>
      <c r="D491" s="28" t="s">
        <v>73</v>
      </c>
      <c r="E491" s="28">
        <v>21</v>
      </c>
      <c r="F491" s="28">
        <v>11</v>
      </c>
      <c r="G491" s="28" t="s">
        <v>1633</v>
      </c>
      <c r="H491" s="28">
        <v>3803</v>
      </c>
      <c r="I491" s="28" t="s">
        <v>1634</v>
      </c>
      <c r="J491" s="11" t="s">
        <v>34</v>
      </c>
      <c r="K491" s="20" t="str">
        <f t="shared" si="66"/>
        <v>Link</v>
      </c>
      <c r="L491" s="21" t="str">
        <f t="shared" si="67"/>
        <v/>
      </c>
      <c r="M491" s="31" t="str">
        <f t="shared" si="68"/>
        <v>{Krishnan, 2018 #3803}</v>
      </c>
      <c r="N491" s="4" t="s">
        <v>1</v>
      </c>
      <c r="O491" s="20" t="str">
        <f t="shared" si="69"/>
        <v>PDF</v>
      </c>
      <c r="P491" s="11" t="s">
        <v>2</v>
      </c>
      <c r="Q491" s="3" t="s">
        <v>36</v>
      </c>
      <c r="R491" s="276" t="s">
        <v>37</v>
      </c>
      <c r="S491" s="4" t="s">
        <v>76</v>
      </c>
      <c r="T491" s="20" t="str">
        <f t="shared" si="70"/>
        <v>PDF</v>
      </c>
      <c r="U491" s="11" t="s">
        <v>39</v>
      </c>
      <c r="V491" s="3" t="s">
        <v>36</v>
      </c>
      <c r="W491" s="3" t="s">
        <v>37</v>
      </c>
      <c r="Y491" s="12" t="str">
        <f t="shared" ref="Y491:Y498" si="76">IF(R491="Include","No",IF(V491="Include","No",""))</f>
        <v/>
      </c>
      <c r="Z491" s="35" t="str">
        <f t="shared" si="71"/>
        <v>Exclude</v>
      </c>
      <c r="AA491" s="33" t="str">
        <f t="shared" si="72"/>
        <v>3. Wrong intervention</v>
      </c>
    </row>
    <row r="492" spans="1:27" x14ac:dyDescent="0.25">
      <c r="A492" s="27" t="s">
        <v>1631</v>
      </c>
      <c r="B492" s="28" t="s">
        <v>1632</v>
      </c>
      <c r="C492" s="28">
        <v>2018</v>
      </c>
      <c r="D492" s="28" t="s">
        <v>73</v>
      </c>
      <c r="E492" s="28">
        <v>21</v>
      </c>
      <c r="F492" s="28">
        <v>11</v>
      </c>
      <c r="G492" s="28" t="s">
        <v>1633</v>
      </c>
      <c r="H492" s="28">
        <v>3804</v>
      </c>
      <c r="I492" s="28" t="s">
        <v>1634</v>
      </c>
      <c r="J492" s="11" t="s">
        <v>34</v>
      </c>
      <c r="K492" s="20" t="str">
        <f t="shared" si="66"/>
        <v>Link</v>
      </c>
      <c r="L492" s="21" t="str">
        <f t="shared" si="67"/>
        <v/>
      </c>
      <c r="M492" s="31" t="str">
        <f t="shared" si="68"/>
        <v>{Krishnan, 2018 #3804}</v>
      </c>
      <c r="N492" s="4" t="s">
        <v>1</v>
      </c>
      <c r="O492" s="20" t="str">
        <f t="shared" si="69"/>
        <v>PDF</v>
      </c>
      <c r="P492" s="11" t="s">
        <v>2</v>
      </c>
      <c r="Q492" s="3" t="s">
        <v>36</v>
      </c>
      <c r="R492" s="276" t="s">
        <v>41</v>
      </c>
      <c r="S492" s="4" t="s">
        <v>1635</v>
      </c>
      <c r="T492" s="20" t="str">
        <f t="shared" si="70"/>
        <v>PDF</v>
      </c>
      <c r="U492" s="11" t="s">
        <v>39</v>
      </c>
      <c r="V492" s="3" t="s">
        <v>36</v>
      </c>
      <c r="W492" s="3" t="s">
        <v>41</v>
      </c>
      <c r="Y492" s="12" t="str">
        <f t="shared" si="76"/>
        <v/>
      </c>
      <c r="Z492" s="35" t="str">
        <f t="shared" si="71"/>
        <v>Exclude</v>
      </c>
      <c r="AA492" s="33" t="str">
        <f t="shared" si="72"/>
        <v>0. Duplicate</v>
      </c>
    </row>
    <row r="493" spans="1:27" x14ac:dyDescent="0.25">
      <c r="A493" s="27" t="s">
        <v>1636</v>
      </c>
      <c r="B493" s="28" t="s">
        <v>1637</v>
      </c>
      <c r="C493" s="28">
        <v>2013</v>
      </c>
      <c r="D493" s="28" t="s">
        <v>485</v>
      </c>
      <c r="E493" s="28">
        <v>132</v>
      </c>
      <c r="F493" s="28">
        <v>1</v>
      </c>
      <c r="G493" s="28" t="s">
        <v>1638</v>
      </c>
      <c r="H493" s="28">
        <v>3667</v>
      </c>
      <c r="I493" s="28" t="s">
        <v>1639</v>
      </c>
      <c r="J493" s="11" t="s">
        <v>34</v>
      </c>
      <c r="K493" s="20" t="str">
        <f t="shared" si="66"/>
        <v>Link</v>
      </c>
      <c r="L493" s="21" t="str">
        <f t="shared" si="67"/>
        <v/>
      </c>
      <c r="M493" s="31" t="str">
        <f t="shared" si="68"/>
        <v>{Krishnan-Sarin, 2013 #3667}</v>
      </c>
      <c r="N493" s="4" t="s">
        <v>1</v>
      </c>
      <c r="O493" s="20" t="str">
        <f t="shared" si="69"/>
        <v>PDF</v>
      </c>
      <c r="P493" s="11" t="s">
        <v>2</v>
      </c>
      <c r="Q493" s="3" t="s">
        <v>36</v>
      </c>
      <c r="R493" s="276" t="s">
        <v>37</v>
      </c>
      <c r="S493" s="4" t="s">
        <v>76</v>
      </c>
      <c r="T493" s="20" t="str">
        <f t="shared" si="70"/>
        <v>PDF</v>
      </c>
      <c r="U493" s="11" t="s">
        <v>39</v>
      </c>
      <c r="V493" s="3" t="s">
        <v>36</v>
      </c>
      <c r="W493" s="3" t="s">
        <v>37</v>
      </c>
      <c r="Y493" s="12" t="str">
        <f t="shared" si="76"/>
        <v/>
      </c>
      <c r="Z493" s="35" t="str">
        <f t="shared" si="71"/>
        <v>Exclude</v>
      </c>
      <c r="AA493" s="33" t="str">
        <f t="shared" si="72"/>
        <v>3. Wrong intervention</v>
      </c>
    </row>
    <row r="494" spans="1:27" x14ac:dyDescent="0.25">
      <c r="A494" s="27" t="s">
        <v>1640</v>
      </c>
      <c r="B494" s="28" t="s">
        <v>1641</v>
      </c>
      <c r="C494" s="28">
        <v>2016</v>
      </c>
      <c r="D494" s="28" t="s">
        <v>44</v>
      </c>
      <c r="E494" s="28">
        <v>111</v>
      </c>
      <c r="F494" s="28">
        <v>12</v>
      </c>
      <c r="G494" s="28" t="s">
        <v>1642</v>
      </c>
      <c r="H494" s="28">
        <v>3638</v>
      </c>
      <c r="I494" s="28" t="s">
        <v>1643</v>
      </c>
      <c r="J494" s="11" t="s">
        <v>34</v>
      </c>
      <c r="K494" s="20" t="str">
        <f t="shared" si="66"/>
        <v>Link</v>
      </c>
      <c r="L494" s="21" t="str">
        <f t="shared" si="67"/>
        <v/>
      </c>
      <c r="M494" s="31" t="str">
        <f t="shared" si="68"/>
        <v>{Krist, 2016 #3638}</v>
      </c>
      <c r="N494" s="4" t="s">
        <v>1</v>
      </c>
      <c r="O494" s="20" t="str">
        <f t="shared" si="69"/>
        <v>PDF</v>
      </c>
      <c r="P494" s="11" t="s">
        <v>2</v>
      </c>
      <c r="Q494" s="3" t="s">
        <v>36</v>
      </c>
      <c r="R494" s="276" t="s">
        <v>37</v>
      </c>
      <c r="S494" s="4" t="s">
        <v>76</v>
      </c>
      <c r="T494" s="20" t="str">
        <f t="shared" si="70"/>
        <v>PDF</v>
      </c>
      <c r="U494" s="11" t="s">
        <v>39</v>
      </c>
      <c r="V494" s="3" t="s">
        <v>36</v>
      </c>
      <c r="W494" s="3" t="s">
        <v>37</v>
      </c>
      <c r="Y494" s="12" t="str">
        <f t="shared" si="76"/>
        <v/>
      </c>
      <c r="Z494" s="35" t="str">
        <f t="shared" si="71"/>
        <v>Exclude</v>
      </c>
      <c r="AA494" s="33" t="str">
        <f t="shared" si="72"/>
        <v>3. Wrong intervention</v>
      </c>
    </row>
    <row r="495" spans="1:27" x14ac:dyDescent="0.25">
      <c r="A495" s="27" t="s">
        <v>1644</v>
      </c>
      <c r="B495" s="28" t="s">
        <v>1645</v>
      </c>
      <c r="C495" s="28">
        <v>2017</v>
      </c>
      <c r="D495" s="28" t="s">
        <v>1646</v>
      </c>
      <c r="E495" s="28">
        <v>38</v>
      </c>
      <c r="F495" s="28">
        <v>1</v>
      </c>
      <c r="G495" s="28" t="s">
        <v>1647</v>
      </c>
      <c r="H495" s="28">
        <v>4177</v>
      </c>
      <c r="I495" s="28" t="s">
        <v>1648</v>
      </c>
      <c r="J495" s="11" t="s">
        <v>34</v>
      </c>
      <c r="K495" s="20" t="str">
        <f t="shared" si="66"/>
        <v>Link</v>
      </c>
      <c r="L495" s="21" t="str">
        <f t="shared" si="67"/>
        <v/>
      </c>
      <c r="M495" s="31" t="str">
        <f t="shared" si="68"/>
        <v>{Kulis, 2017 #4177}</v>
      </c>
      <c r="N495" s="4" t="s">
        <v>1</v>
      </c>
      <c r="O495" s="20" t="str">
        <f t="shared" si="69"/>
        <v>PDF</v>
      </c>
      <c r="P495" s="11" t="s">
        <v>2</v>
      </c>
      <c r="Q495" s="3" t="s">
        <v>36</v>
      </c>
      <c r="R495" s="276" t="s">
        <v>37</v>
      </c>
      <c r="S495" s="4" t="s">
        <v>76</v>
      </c>
      <c r="T495" s="20" t="str">
        <f t="shared" si="70"/>
        <v>PDF</v>
      </c>
      <c r="U495" s="11" t="s">
        <v>39</v>
      </c>
      <c r="V495" s="3" t="s">
        <v>36</v>
      </c>
      <c r="W495" s="3" t="s">
        <v>37</v>
      </c>
      <c r="Y495" s="12" t="str">
        <f t="shared" si="76"/>
        <v/>
      </c>
      <c r="Z495" s="35" t="str">
        <f t="shared" si="71"/>
        <v>Exclude</v>
      </c>
      <c r="AA495" s="33" t="str">
        <f t="shared" si="72"/>
        <v>3. Wrong intervention</v>
      </c>
    </row>
    <row r="496" spans="1:27" x14ac:dyDescent="0.25">
      <c r="A496" s="27" t="s">
        <v>1649</v>
      </c>
      <c r="B496" s="28" t="s">
        <v>1650</v>
      </c>
      <c r="C496" s="28">
        <v>2022</v>
      </c>
      <c r="D496" s="28" t="s">
        <v>1651</v>
      </c>
      <c r="E496" s="28">
        <v>5</v>
      </c>
      <c r="F496" s="28">
        <v>5</v>
      </c>
      <c r="G496" s="28" t="s">
        <v>1652</v>
      </c>
      <c r="H496" s="28">
        <v>3866</v>
      </c>
      <c r="I496" s="28" t="s">
        <v>1653</v>
      </c>
      <c r="J496" s="11" t="s">
        <v>34</v>
      </c>
      <c r="K496" s="20" t="str">
        <f t="shared" si="66"/>
        <v>Link</v>
      </c>
      <c r="L496" s="21" t="str">
        <f t="shared" si="67"/>
        <v/>
      </c>
      <c r="M496" s="31" t="str">
        <f t="shared" si="68"/>
        <v>{Kurti, 2022 #3866}</v>
      </c>
      <c r="N496" s="4" t="s">
        <v>1</v>
      </c>
      <c r="O496" s="20" t="str">
        <f t="shared" si="69"/>
        <v>PDF</v>
      </c>
      <c r="P496" s="11" t="s">
        <v>2</v>
      </c>
      <c r="Q496" s="3" t="s">
        <v>36</v>
      </c>
      <c r="R496" s="276" t="s">
        <v>37</v>
      </c>
      <c r="S496" s="4" t="s">
        <v>76</v>
      </c>
      <c r="T496" s="20" t="str">
        <f t="shared" si="70"/>
        <v>PDF</v>
      </c>
      <c r="U496" s="11" t="s">
        <v>39</v>
      </c>
      <c r="V496" s="3" t="s">
        <v>36</v>
      </c>
      <c r="W496" s="3" t="s">
        <v>37</v>
      </c>
      <c r="Y496" s="12" t="str">
        <f t="shared" si="76"/>
        <v/>
      </c>
      <c r="Z496" s="35" t="str">
        <f t="shared" si="71"/>
        <v>Exclude</v>
      </c>
      <c r="AA496" s="33" t="str">
        <f t="shared" si="72"/>
        <v>3. Wrong intervention</v>
      </c>
    </row>
    <row r="497" spans="1:27" x14ac:dyDescent="0.25">
      <c r="A497" s="27" t="s">
        <v>1649</v>
      </c>
      <c r="B497" s="28" t="s">
        <v>1650</v>
      </c>
      <c r="C497" s="28">
        <v>2022</v>
      </c>
      <c r="D497" s="28" t="s">
        <v>1651</v>
      </c>
      <c r="E497" s="28">
        <v>5</v>
      </c>
      <c r="F497" s="28">
        <v>5</v>
      </c>
      <c r="G497" s="28" t="s">
        <v>1652</v>
      </c>
      <c r="H497" s="28">
        <v>3867</v>
      </c>
      <c r="I497" s="28" t="s">
        <v>1653</v>
      </c>
      <c r="J497" s="11" t="s">
        <v>34</v>
      </c>
      <c r="K497" s="20" t="str">
        <f t="shared" si="66"/>
        <v>Link</v>
      </c>
      <c r="L497" s="21" t="str">
        <f t="shared" si="67"/>
        <v/>
      </c>
      <c r="M497" s="31" t="str">
        <f t="shared" si="68"/>
        <v>{Kurti, 2022 #3867}</v>
      </c>
      <c r="N497" s="4" t="s">
        <v>1</v>
      </c>
      <c r="O497" s="20" t="str">
        <f t="shared" si="69"/>
        <v>PDF</v>
      </c>
      <c r="P497" s="11" t="s">
        <v>2</v>
      </c>
      <c r="Q497" s="3" t="s">
        <v>36</v>
      </c>
      <c r="R497" s="276" t="s">
        <v>41</v>
      </c>
      <c r="S497" s="4" t="s">
        <v>1654</v>
      </c>
      <c r="T497" s="20" t="str">
        <f t="shared" si="70"/>
        <v>PDF</v>
      </c>
      <c r="U497" s="11" t="s">
        <v>39</v>
      </c>
      <c r="V497" s="3" t="s">
        <v>36</v>
      </c>
      <c r="W497" s="3" t="s">
        <v>41</v>
      </c>
      <c r="Y497" s="12" t="str">
        <f t="shared" si="76"/>
        <v/>
      </c>
      <c r="Z497" s="35" t="str">
        <f t="shared" si="71"/>
        <v>Exclude</v>
      </c>
      <c r="AA497" s="33" t="str">
        <f t="shared" si="72"/>
        <v>0. Duplicate</v>
      </c>
    </row>
    <row r="498" spans="1:27" x14ac:dyDescent="0.25">
      <c r="A498" s="27" t="s">
        <v>1655</v>
      </c>
      <c r="B498" s="28" t="s">
        <v>1656</v>
      </c>
      <c r="C498" s="28">
        <v>2017</v>
      </c>
      <c r="D498" s="28" t="s">
        <v>1657</v>
      </c>
      <c r="E498" s="28" t="s">
        <v>1658</v>
      </c>
      <c r="F498" s="28">
        <v>3</v>
      </c>
      <c r="G498" s="80">
        <v>45971</v>
      </c>
      <c r="H498" s="28">
        <v>4118</v>
      </c>
      <c r="I498" s="28" t="s">
        <v>1659</v>
      </c>
      <c r="J498" s="11" t="s">
        <v>34</v>
      </c>
      <c r="K498" s="20" t="str">
        <f t="shared" si="66"/>
        <v>Link</v>
      </c>
      <c r="L498" s="21" t="str">
        <f t="shared" si="67"/>
        <v/>
      </c>
      <c r="M498" s="31" t="str">
        <f t="shared" si="68"/>
        <v>{Lam, 2017 #4118}</v>
      </c>
      <c r="N498" s="4" t="s">
        <v>1</v>
      </c>
      <c r="O498" s="20" t="str">
        <f t="shared" si="69"/>
        <v>PDF</v>
      </c>
      <c r="P498" s="11" t="s">
        <v>2</v>
      </c>
      <c r="Q498" s="3" t="s">
        <v>36</v>
      </c>
      <c r="R498" s="276" t="s">
        <v>37</v>
      </c>
      <c r="S498" s="4" t="s">
        <v>76</v>
      </c>
      <c r="T498" s="20" t="str">
        <f t="shared" si="70"/>
        <v>PDF</v>
      </c>
      <c r="U498" s="11" t="s">
        <v>39</v>
      </c>
      <c r="V498" s="3" t="s">
        <v>36</v>
      </c>
      <c r="W498" s="3" t="s">
        <v>37</v>
      </c>
      <c r="Y498" s="12" t="str">
        <f t="shared" si="76"/>
        <v/>
      </c>
      <c r="Z498" s="35" t="str">
        <f t="shared" si="71"/>
        <v>Exclude</v>
      </c>
      <c r="AA498" s="33" t="str">
        <f t="shared" si="72"/>
        <v>3. Wrong intervention</v>
      </c>
    </row>
    <row r="499" spans="1:27" x14ac:dyDescent="0.25">
      <c r="A499" s="27" t="s">
        <v>1660</v>
      </c>
      <c r="B499" s="28" t="s">
        <v>1661</v>
      </c>
      <c r="C499" s="28">
        <v>2014</v>
      </c>
      <c r="D499" s="28" t="s">
        <v>198</v>
      </c>
      <c r="E499" s="28">
        <v>59</v>
      </c>
      <c r="G499" s="28" t="s">
        <v>1662</v>
      </c>
      <c r="H499" s="28">
        <v>5923</v>
      </c>
      <c r="I499" s="28" t="s">
        <v>1663</v>
      </c>
      <c r="J499" s="11" t="s">
        <v>34</v>
      </c>
      <c r="K499" s="20" t="str">
        <f t="shared" si="66"/>
        <v>Link</v>
      </c>
      <c r="L499" s="21" t="str">
        <f t="shared" si="67"/>
        <v/>
      </c>
      <c r="M499" s="31" t="str">
        <f t="shared" si="68"/>
        <v>{Lana, 2014 #5923}</v>
      </c>
      <c r="N499" s="4" t="s">
        <v>35</v>
      </c>
      <c r="O499" s="20" t="str">
        <f t="shared" si="69"/>
        <v>PDF</v>
      </c>
      <c r="P499" s="11" t="s">
        <v>2</v>
      </c>
      <c r="Q499" s="3" t="s">
        <v>36</v>
      </c>
      <c r="R499" s="276" t="s">
        <v>37</v>
      </c>
      <c r="S499" s="4" t="s">
        <v>76</v>
      </c>
      <c r="T499" s="20" t="str">
        <f t="shared" si="70"/>
        <v>PDF</v>
      </c>
      <c r="U499" s="11" t="s">
        <v>39</v>
      </c>
      <c r="V499" s="3" t="s">
        <v>36</v>
      </c>
      <c r="W499" s="3" t="s">
        <v>37</v>
      </c>
      <c r="Y499" s="12"/>
      <c r="Z499" s="35" t="str">
        <f t="shared" si="71"/>
        <v>Exclude</v>
      </c>
      <c r="AA499" s="33" t="str">
        <f t="shared" si="72"/>
        <v>3. Wrong intervention</v>
      </c>
    </row>
    <row r="500" spans="1:27" x14ac:dyDescent="0.25">
      <c r="A500" s="27" t="s">
        <v>1664</v>
      </c>
      <c r="B500" s="28" t="s">
        <v>1665</v>
      </c>
      <c r="C500" s="28">
        <v>2017</v>
      </c>
      <c r="D500" s="28" t="s">
        <v>44</v>
      </c>
      <c r="E500" s="28">
        <v>112</v>
      </c>
      <c r="F500" s="28">
        <v>8</v>
      </c>
      <c r="G500" s="28" t="s">
        <v>1666</v>
      </c>
      <c r="H500" s="28">
        <v>4010</v>
      </c>
      <c r="I500" s="28" t="s">
        <v>1667</v>
      </c>
      <c r="J500" s="11" t="s">
        <v>34</v>
      </c>
      <c r="K500" s="20" t="str">
        <f t="shared" si="66"/>
        <v>Link</v>
      </c>
      <c r="L500" s="21" t="str">
        <f t="shared" si="67"/>
        <v/>
      </c>
      <c r="M500" s="31" t="str">
        <f t="shared" si="68"/>
        <v>{Laude, 2017 #4010}</v>
      </c>
      <c r="N500" s="4" t="s">
        <v>1</v>
      </c>
      <c r="O500" s="20" t="str">
        <f t="shared" si="69"/>
        <v>PDF</v>
      </c>
      <c r="P500" s="11" t="s">
        <v>2</v>
      </c>
      <c r="Q500" s="3" t="s">
        <v>36</v>
      </c>
      <c r="R500" s="276" t="s">
        <v>37</v>
      </c>
      <c r="S500" s="4" t="s">
        <v>76</v>
      </c>
      <c r="T500" s="20" t="str">
        <f t="shared" si="70"/>
        <v>PDF</v>
      </c>
      <c r="U500" s="11" t="s">
        <v>39</v>
      </c>
      <c r="V500" s="3" t="s">
        <v>36</v>
      </c>
      <c r="W500" s="3" t="s">
        <v>37</v>
      </c>
      <c r="Y500" s="12" t="str">
        <f>IF(R500="Include","No",IF(V500="Include","No",""))</f>
        <v/>
      </c>
      <c r="Z500" s="35" t="str">
        <f t="shared" si="71"/>
        <v>Exclude</v>
      </c>
      <c r="AA500" s="33" t="str">
        <f t="shared" si="72"/>
        <v>3. Wrong intervention</v>
      </c>
    </row>
    <row r="501" spans="1:27" x14ac:dyDescent="0.25">
      <c r="A501" s="27" t="s">
        <v>1664</v>
      </c>
      <c r="B501" s="28" t="s">
        <v>1665</v>
      </c>
      <c r="C501" s="28">
        <v>2017</v>
      </c>
      <c r="D501" s="28" t="s">
        <v>454</v>
      </c>
      <c r="E501" s="28">
        <v>112</v>
      </c>
      <c r="F501" s="28">
        <v>8</v>
      </c>
      <c r="G501" s="28" t="s">
        <v>1666</v>
      </c>
      <c r="H501" s="28">
        <v>4012</v>
      </c>
      <c r="I501" s="28" t="s">
        <v>1667</v>
      </c>
      <c r="J501" s="11" t="s">
        <v>34</v>
      </c>
      <c r="K501" s="20" t="str">
        <f t="shared" si="66"/>
        <v>Link</v>
      </c>
      <c r="L501" s="21" t="str">
        <f t="shared" si="67"/>
        <v/>
      </c>
      <c r="M501" s="31" t="str">
        <f t="shared" si="68"/>
        <v>{Laude, 2017 #4012}</v>
      </c>
      <c r="N501" s="4" t="s">
        <v>1</v>
      </c>
      <c r="O501" s="20" t="str">
        <f t="shared" si="69"/>
        <v>PDF</v>
      </c>
      <c r="P501" s="11" t="s">
        <v>2</v>
      </c>
      <c r="Q501" s="3" t="s">
        <v>36</v>
      </c>
      <c r="R501" s="276" t="s">
        <v>41</v>
      </c>
      <c r="S501" s="4" t="s">
        <v>1668</v>
      </c>
      <c r="T501" s="20" t="str">
        <f t="shared" si="70"/>
        <v>PDF</v>
      </c>
      <c r="U501" s="11" t="s">
        <v>39</v>
      </c>
      <c r="V501" s="3" t="s">
        <v>36</v>
      </c>
      <c r="W501" s="3" t="s">
        <v>41</v>
      </c>
      <c r="Y501" s="12" t="str">
        <f>IF(R501="Include","No",IF(V501="Include","No",""))</f>
        <v/>
      </c>
      <c r="Z501" s="35" t="str">
        <f t="shared" si="71"/>
        <v>Exclude</v>
      </c>
      <c r="AA501" s="33" t="str">
        <f t="shared" si="72"/>
        <v>0. Duplicate</v>
      </c>
    </row>
    <row r="502" spans="1:27" x14ac:dyDescent="0.25">
      <c r="A502" s="27" t="s">
        <v>1664</v>
      </c>
      <c r="B502" s="28" t="s">
        <v>1665</v>
      </c>
      <c r="C502" s="28">
        <v>2017</v>
      </c>
      <c r="D502" s="28" t="s">
        <v>454</v>
      </c>
      <c r="E502" s="28">
        <v>112</v>
      </c>
      <c r="F502" s="28">
        <v>8</v>
      </c>
      <c r="G502" s="28" t="s">
        <v>1666</v>
      </c>
      <c r="H502" s="28">
        <v>4236</v>
      </c>
      <c r="I502" s="28" t="s">
        <v>1667</v>
      </c>
      <c r="J502" s="11" t="s">
        <v>34</v>
      </c>
      <c r="K502" s="20" t="str">
        <f t="shared" si="66"/>
        <v>Link</v>
      </c>
      <c r="L502" s="21" t="str">
        <f t="shared" si="67"/>
        <v/>
      </c>
      <c r="M502" s="31" t="str">
        <f t="shared" si="68"/>
        <v>{Laude, 2017 #4236}</v>
      </c>
      <c r="N502" s="4" t="s">
        <v>4</v>
      </c>
      <c r="O502" s="20" t="str">
        <f t="shared" si="69"/>
        <v>PDF</v>
      </c>
      <c r="P502" s="11" t="s">
        <v>2</v>
      </c>
      <c r="Q502" s="3" t="s">
        <v>36</v>
      </c>
      <c r="R502" s="276" t="s">
        <v>41</v>
      </c>
      <c r="S502" s="4" t="s">
        <v>1668</v>
      </c>
      <c r="T502" s="20" t="str">
        <f t="shared" si="70"/>
        <v>PDF</v>
      </c>
      <c r="U502" s="11" t="s">
        <v>39</v>
      </c>
      <c r="V502" s="3" t="s">
        <v>36</v>
      </c>
      <c r="W502" s="3" t="s">
        <v>41</v>
      </c>
      <c r="Y502" s="12"/>
      <c r="Z502" s="35" t="str">
        <f t="shared" si="71"/>
        <v>Exclude</v>
      </c>
      <c r="AA502" s="33" t="str">
        <f t="shared" si="72"/>
        <v>0. Duplicate</v>
      </c>
    </row>
    <row r="503" spans="1:27" x14ac:dyDescent="0.25">
      <c r="A503" s="27" t="s">
        <v>1669</v>
      </c>
      <c r="B503" s="28" t="s">
        <v>1670</v>
      </c>
      <c r="C503" s="28">
        <v>2022</v>
      </c>
      <c r="D503" s="28" t="s">
        <v>1671</v>
      </c>
      <c r="E503" s="28">
        <v>8</v>
      </c>
      <c r="F503" s="28">
        <v>6</v>
      </c>
      <c r="G503" s="28" t="s">
        <v>1672</v>
      </c>
      <c r="H503" s="28">
        <v>4216</v>
      </c>
      <c r="I503" s="28" t="s">
        <v>1673</v>
      </c>
      <c r="J503" s="11" t="s">
        <v>34</v>
      </c>
      <c r="K503" s="20" t="str">
        <f t="shared" si="66"/>
        <v>Link</v>
      </c>
      <c r="L503" s="21" t="str">
        <f t="shared" si="67"/>
        <v/>
      </c>
      <c r="M503" s="31" t="str">
        <f t="shared" si="68"/>
        <v>{Lauridsen, 2022 #4216}</v>
      </c>
      <c r="N503" s="4" t="s">
        <v>4</v>
      </c>
      <c r="O503" s="20" t="str">
        <f t="shared" si="69"/>
        <v>PDF</v>
      </c>
      <c r="P503" s="11" t="s">
        <v>2</v>
      </c>
      <c r="Q503" s="3" t="s">
        <v>36</v>
      </c>
      <c r="R503" s="276" t="s">
        <v>37</v>
      </c>
      <c r="S503" s="4" t="s">
        <v>76</v>
      </c>
      <c r="T503" s="20" t="str">
        <f t="shared" si="70"/>
        <v>PDF</v>
      </c>
      <c r="U503" s="11" t="s">
        <v>39</v>
      </c>
      <c r="V503" s="3" t="s">
        <v>36</v>
      </c>
      <c r="W503" s="3" t="s">
        <v>37</v>
      </c>
      <c r="Y503" s="12"/>
      <c r="Z503" s="35" t="str">
        <f t="shared" si="71"/>
        <v>Exclude</v>
      </c>
      <c r="AA503" s="33" t="str">
        <f t="shared" si="72"/>
        <v>3. Wrong intervention</v>
      </c>
    </row>
    <row r="504" spans="1:27" x14ac:dyDescent="0.25">
      <c r="A504" s="27" t="s">
        <v>1674</v>
      </c>
      <c r="B504" s="28" t="s">
        <v>1675</v>
      </c>
      <c r="C504" s="28">
        <v>2018</v>
      </c>
      <c r="D504" s="28" t="s">
        <v>186</v>
      </c>
      <c r="E504" s="28">
        <v>78</v>
      </c>
      <c r="G504" s="28" t="s">
        <v>1676</v>
      </c>
      <c r="H504" s="28">
        <v>3746</v>
      </c>
      <c r="I504" s="28" t="s">
        <v>1677</v>
      </c>
      <c r="J504" s="11" t="s">
        <v>34</v>
      </c>
      <c r="K504" s="20" t="str">
        <f t="shared" si="66"/>
        <v>Link</v>
      </c>
      <c r="L504" s="21" t="str">
        <f t="shared" si="67"/>
        <v/>
      </c>
      <c r="M504" s="31" t="str">
        <f t="shared" si="68"/>
        <v>{Leavens, 2018 #3746}</v>
      </c>
      <c r="N504" s="4" t="s">
        <v>1</v>
      </c>
      <c r="O504" s="20" t="str">
        <f t="shared" si="69"/>
        <v>PDF</v>
      </c>
      <c r="P504" s="11" t="s">
        <v>2</v>
      </c>
      <c r="Q504" s="3" t="s">
        <v>36</v>
      </c>
      <c r="R504" s="276" t="s">
        <v>37</v>
      </c>
      <c r="S504" s="4" t="s">
        <v>76</v>
      </c>
      <c r="T504" s="20" t="str">
        <f t="shared" si="70"/>
        <v>PDF</v>
      </c>
      <c r="U504" s="11" t="s">
        <v>39</v>
      </c>
      <c r="V504" s="3" t="s">
        <v>36</v>
      </c>
      <c r="W504" s="3" t="s">
        <v>37</v>
      </c>
      <c r="Y504" s="12" t="str">
        <f>IF(R504="Include","No",IF(V504="Include","No",""))</f>
        <v/>
      </c>
      <c r="Z504" s="35" t="str">
        <f t="shared" si="71"/>
        <v>Exclude</v>
      </c>
      <c r="AA504" s="33" t="str">
        <f t="shared" si="72"/>
        <v>3. Wrong intervention</v>
      </c>
    </row>
    <row r="505" spans="1:27" x14ac:dyDescent="0.25">
      <c r="A505" s="27" t="s">
        <v>1678</v>
      </c>
      <c r="B505" s="28" t="s">
        <v>1679</v>
      </c>
      <c r="C505" s="28">
        <v>2014</v>
      </c>
      <c r="D505" s="28" t="s">
        <v>496</v>
      </c>
      <c r="E505" s="28">
        <v>140</v>
      </c>
      <c r="G505" s="28" t="s">
        <v>1680</v>
      </c>
      <c r="H505" s="28">
        <v>3678</v>
      </c>
      <c r="I505" s="28" t="s">
        <v>1681</v>
      </c>
      <c r="J505" s="11" t="s">
        <v>34</v>
      </c>
      <c r="K505" s="20" t="str">
        <f t="shared" si="66"/>
        <v>Link</v>
      </c>
      <c r="L505" s="21" t="str">
        <f t="shared" si="67"/>
        <v/>
      </c>
      <c r="M505" s="31" t="str">
        <f t="shared" si="68"/>
        <v>{Ledgerwood, 2014 #3678}</v>
      </c>
      <c r="N505" s="4" t="s">
        <v>1</v>
      </c>
      <c r="O505" s="20" t="str">
        <f t="shared" si="69"/>
        <v>PDF</v>
      </c>
      <c r="P505" s="11" t="s">
        <v>2</v>
      </c>
      <c r="Q505" s="3" t="s">
        <v>36</v>
      </c>
      <c r="R505" s="276" t="s">
        <v>37</v>
      </c>
      <c r="S505" s="4" t="s">
        <v>76</v>
      </c>
      <c r="T505" s="20" t="str">
        <f t="shared" si="70"/>
        <v>PDF</v>
      </c>
      <c r="U505" s="11" t="s">
        <v>39</v>
      </c>
      <c r="V505" s="3" t="s">
        <v>36</v>
      </c>
      <c r="W505" s="3" t="s">
        <v>37</v>
      </c>
      <c r="Y505" s="12" t="str">
        <f>IF(R505="Include","No",IF(V505="Include","No",""))</f>
        <v/>
      </c>
      <c r="Z505" s="35" t="str">
        <f t="shared" si="71"/>
        <v>Exclude</v>
      </c>
      <c r="AA505" s="33" t="str">
        <f t="shared" si="72"/>
        <v>3. Wrong intervention</v>
      </c>
    </row>
    <row r="506" spans="1:27" x14ac:dyDescent="0.25">
      <c r="A506" s="27" t="s">
        <v>1682</v>
      </c>
      <c r="B506" s="28" t="s">
        <v>1683</v>
      </c>
      <c r="C506" s="28">
        <v>2015</v>
      </c>
      <c r="D506" s="28" t="s">
        <v>970</v>
      </c>
      <c r="E506" s="28">
        <v>38</v>
      </c>
      <c r="F506" s="28">
        <v>6</v>
      </c>
      <c r="G506" s="28" t="s">
        <v>1684</v>
      </c>
      <c r="H506" s="28">
        <v>3971</v>
      </c>
      <c r="I506" s="28" t="s">
        <v>1685</v>
      </c>
      <c r="J506" s="11" t="s">
        <v>34</v>
      </c>
      <c r="K506" s="20" t="str">
        <f t="shared" si="66"/>
        <v>Link</v>
      </c>
      <c r="L506" s="21" t="str">
        <f t="shared" si="67"/>
        <v/>
      </c>
      <c r="M506" s="31" t="str">
        <f t="shared" si="68"/>
        <v>{Lee, 2015 #3971}</v>
      </c>
      <c r="N506" s="4" t="s">
        <v>1</v>
      </c>
      <c r="O506" s="20" t="str">
        <f t="shared" si="69"/>
        <v>PDF</v>
      </c>
      <c r="P506" s="11" t="s">
        <v>2</v>
      </c>
      <c r="Q506" s="3" t="s">
        <v>36</v>
      </c>
      <c r="R506" s="276" t="s">
        <v>37</v>
      </c>
      <c r="S506" s="4" t="s">
        <v>76</v>
      </c>
      <c r="T506" s="20" t="str">
        <f t="shared" si="70"/>
        <v>PDF</v>
      </c>
      <c r="U506" s="11" t="s">
        <v>39</v>
      </c>
      <c r="V506" s="3" t="s">
        <v>36</v>
      </c>
      <c r="W506" s="3" t="s">
        <v>37</v>
      </c>
      <c r="Y506" s="12" t="str">
        <f>IF(R506="Include","No",IF(V506="Include","No",""))</f>
        <v/>
      </c>
      <c r="Z506" s="35" t="str">
        <f t="shared" si="71"/>
        <v>Exclude</v>
      </c>
      <c r="AA506" s="33" t="str">
        <f t="shared" si="72"/>
        <v>3. Wrong intervention</v>
      </c>
    </row>
    <row r="507" spans="1:27" x14ac:dyDescent="0.25">
      <c r="A507" s="27" t="s">
        <v>1686</v>
      </c>
      <c r="B507" s="28" t="s">
        <v>1687</v>
      </c>
      <c r="C507" s="28">
        <v>2023</v>
      </c>
      <c r="D507" s="28" t="s">
        <v>157</v>
      </c>
      <c r="E507" s="28">
        <v>7</v>
      </c>
      <c r="G507" s="28" t="s">
        <v>1688</v>
      </c>
      <c r="H507" s="28">
        <v>4744</v>
      </c>
      <c r="I507" s="28" t="s">
        <v>1689</v>
      </c>
      <c r="J507" s="11" t="s">
        <v>34</v>
      </c>
      <c r="K507" s="20" t="str">
        <f t="shared" si="66"/>
        <v>Link</v>
      </c>
      <c r="L507" s="21" t="str">
        <f t="shared" si="67"/>
        <v/>
      </c>
      <c r="M507" s="31" t="str">
        <f t="shared" si="68"/>
        <v>{Lee, 2023 #4744}</v>
      </c>
      <c r="N507" s="4" t="s">
        <v>54</v>
      </c>
      <c r="O507" s="20" t="str">
        <f t="shared" si="69"/>
        <v>PDF</v>
      </c>
      <c r="P507" s="11" t="s">
        <v>2</v>
      </c>
      <c r="Q507" s="3" t="s">
        <v>36</v>
      </c>
      <c r="R507" s="276" t="s">
        <v>40</v>
      </c>
      <c r="S507" s="4" t="s">
        <v>110</v>
      </c>
      <c r="T507" s="20" t="str">
        <f t="shared" si="70"/>
        <v>PDF</v>
      </c>
      <c r="U507" s="11" t="s">
        <v>39</v>
      </c>
      <c r="V507" s="3" t="s">
        <v>36</v>
      </c>
      <c r="W507" s="3" t="s">
        <v>37</v>
      </c>
      <c r="Y507" s="12"/>
      <c r="Z507" s="35" t="str">
        <f t="shared" si="71"/>
        <v>Exclude</v>
      </c>
      <c r="AA507" s="33" t="str">
        <f t="shared" si="72"/>
        <v>5. Wrong study design</v>
      </c>
    </row>
    <row r="508" spans="1:27" x14ac:dyDescent="0.25">
      <c r="A508" s="27" t="s">
        <v>1686</v>
      </c>
      <c r="B508" s="28" t="s">
        <v>1690</v>
      </c>
      <c r="C508" s="28">
        <v>2023</v>
      </c>
      <c r="D508" s="28" t="s">
        <v>3</v>
      </c>
      <c r="G508" s="28" t="s">
        <v>108</v>
      </c>
      <c r="H508" s="28">
        <v>4751</v>
      </c>
      <c r="I508" s="28" t="s">
        <v>1691</v>
      </c>
      <c r="J508" s="11" t="s">
        <v>34</v>
      </c>
      <c r="K508" s="20" t="str">
        <f t="shared" si="66"/>
        <v>Link</v>
      </c>
      <c r="L508" s="21" t="str">
        <f t="shared" si="67"/>
        <v/>
      </c>
      <c r="M508" s="31" t="str">
        <f t="shared" si="68"/>
        <v>{Lee, 2023 #4751}</v>
      </c>
      <c r="N508" s="4" t="s">
        <v>54</v>
      </c>
      <c r="O508" s="20" t="str">
        <f t="shared" si="69"/>
        <v>PDF</v>
      </c>
      <c r="P508" s="11" t="s">
        <v>2</v>
      </c>
      <c r="Q508" s="3" t="s">
        <v>36</v>
      </c>
      <c r="R508" s="276" t="s">
        <v>40</v>
      </c>
      <c r="S508" s="4" t="s">
        <v>110</v>
      </c>
      <c r="T508" s="20" t="str">
        <f t="shared" si="70"/>
        <v>PDF</v>
      </c>
      <c r="U508" s="11" t="s">
        <v>39</v>
      </c>
      <c r="V508" s="3" t="s">
        <v>36</v>
      </c>
      <c r="W508" s="3" t="s">
        <v>41</v>
      </c>
      <c r="Y508" s="12"/>
      <c r="Z508" s="35" t="str">
        <f t="shared" si="71"/>
        <v>Exclude</v>
      </c>
      <c r="AA508" s="33" t="str">
        <f t="shared" si="72"/>
        <v>5. Wrong study design</v>
      </c>
    </row>
    <row r="509" spans="1:27" x14ac:dyDescent="0.25">
      <c r="A509" s="27" t="s">
        <v>1692</v>
      </c>
      <c r="B509" s="28" t="s">
        <v>1693</v>
      </c>
      <c r="C509" s="28">
        <v>2018</v>
      </c>
      <c r="D509" s="28" t="s">
        <v>336</v>
      </c>
      <c r="E509" s="28">
        <v>114</v>
      </c>
      <c r="G509" s="28" t="s">
        <v>1694</v>
      </c>
      <c r="H509" s="28">
        <v>3868</v>
      </c>
      <c r="I509" s="28" t="s">
        <v>1695</v>
      </c>
      <c r="J509" s="11" t="s">
        <v>34</v>
      </c>
      <c r="K509" s="20" t="str">
        <f t="shared" si="66"/>
        <v>Link</v>
      </c>
      <c r="L509" s="21" t="str">
        <f t="shared" si="67"/>
        <v/>
      </c>
      <c r="M509" s="31" t="str">
        <f t="shared" si="68"/>
        <v>{Leiva, 2018 #3868}</v>
      </c>
      <c r="N509" s="4" t="s">
        <v>1</v>
      </c>
      <c r="O509" s="20" t="str">
        <f t="shared" si="69"/>
        <v>PDF</v>
      </c>
      <c r="P509" s="11" t="s">
        <v>2</v>
      </c>
      <c r="Q509" s="3" t="s">
        <v>36</v>
      </c>
      <c r="R509" s="276" t="s">
        <v>37</v>
      </c>
      <c r="S509" s="4" t="s">
        <v>76</v>
      </c>
      <c r="T509" s="20" t="str">
        <f t="shared" si="70"/>
        <v>PDF</v>
      </c>
      <c r="U509" s="11" t="s">
        <v>39</v>
      </c>
      <c r="V509" s="3" t="s">
        <v>36</v>
      </c>
      <c r="W509" s="3" t="s">
        <v>37</v>
      </c>
      <c r="Y509" s="12" t="str">
        <f t="shared" ref="Y509:Y516" si="77">IF(R509="Include","No",IF(V509="Include","No",""))</f>
        <v/>
      </c>
      <c r="Z509" s="35" t="str">
        <f t="shared" si="71"/>
        <v>Exclude</v>
      </c>
      <c r="AA509" s="33" t="str">
        <f t="shared" si="72"/>
        <v>3. Wrong intervention</v>
      </c>
    </row>
    <row r="510" spans="1:27" x14ac:dyDescent="0.25">
      <c r="A510" s="27" t="s">
        <v>1696</v>
      </c>
      <c r="B510" s="28" t="s">
        <v>1697</v>
      </c>
      <c r="C510" s="28">
        <v>2010</v>
      </c>
      <c r="D510" s="28" t="s">
        <v>1698</v>
      </c>
      <c r="E510" s="28">
        <v>170</v>
      </c>
      <c r="F510" s="28">
        <v>6</v>
      </c>
      <c r="G510" s="28" t="s">
        <v>852</v>
      </c>
      <c r="H510" s="28">
        <v>3748</v>
      </c>
      <c r="I510" s="28" t="s">
        <v>1699</v>
      </c>
      <c r="J510" s="11" t="s">
        <v>34</v>
      </c>
      <c r="K510" s="20" t="str">
        <f t="shared" si="66"/>
        <v>Link</v>
      </c>
      <c r="L510" s="21" t="str">
        <f t="shared" si="67"/>
        <v/>
      </c>
      <c r="M510" s="31" t="str">
        <f t="shared" si="68"/>
        <v>{Levine, 2010 #3748}</v>
      </c>
      <c r="N510" s="4" t="s">
        <v>1</v>
      </c>
      <c r="O510" s="20" t="str">
        <f t="shared" si="69"/>
        <v>PDF</v>
      </c>
      <c r="P510" s="11" t="s">
        <v>2</v>
      </c>
      <c r="Q510" s="3" t="s">
        <v>36</v>
      </c>
      <c r="R510" s="276" t="s">
        <v>37</v>
      </c>
      <c r="S510" s="4" t="s">
        <v>76</v>
      </c>
      <c r="T510" s="20" t="str">
        <f t="shared" si="70"/>
        <v>PDF</v>
      </c>
      <c r="U510" s="11" t="s">
        <v>39</v>
      </c>
      <c r="V510" s="3" t="s">
        <v>36</v>
      </c>
      <c r="W510" s="3" t="s">
        <v>37</v>
      </c>
      <c r="Y510" s="12" t="str">
        <f t="shared" si="77"/>
        <v/>
      </c>
      <c r="Z510" s="35" t="str">
        <f t="shared" si="71"/>
        <v>Exclude</v>
      </c>
      <c r="AA510" s="33" t="str">
        <f t="shared" si="72"/>
        <v>3. Wrong intervention</v>
      </c>
    </row>
    <row r="511" spans="1:27" x14ac:dyDescent="0.25">
      <c r="A511" s="27" t="s">
        <v>1700</v>
      </c>
      <c r="B511" s="28" t="s">
        <v>1701</v>
      </c>
      <c r="C511" s="28">
        <v>2013</v>
      </c>
      <c r="D511" s="28" t="s">
        <v>959</v>
      </c>
      <c r="E511" s="28">
        <v>36</v>
      </c>
      <c r="F511" s="28">
        <v>2</v>
      </c>
      <c r="G511" s="28" t="s">
        <v>1702</v>
      </c>
      <c r="H511" s="28">
        <v>3955</v>
      </c>
      <c r="I511" s="28" t="s">
        <v>1703</v>
      </c>
      <c r="J511" s="11" t="s">
        <v>34</v>
      </c>
      <c r="K511" s="20" t="str">
        <f t="shared" si="66"/>
        <v>Link</v>
      </c>
      <c r="L511" s="21" t="str">
        <f t="shared" si="67"/>
        <v/>
      </c>
      <c r="M511" s="31" t="str">
        <f t="shared" si="68"/>
        <v>{Levine, 2013 #3955}</v>
      </c>
      <c r="N511" s="4" t="s">
        <v>1</v>
      </c>
      <c r="O511" s="20" t="str">
        <f t="shared" si="69"/>
        <v>PDF</v>
      </c>
      <c r="P511" s="11" t="s">
        <v>2</v>
      </c>
      <c r="Q511" s="3" t="s">
        <v>36</v>
      </c>
      <c r="R511" s="276" t="s">
        <v>37</v>
      </c>
      <c r="S511" s="4" t="s">
        <v>76</v>
      </c>
      <c r="T511" s="20" t="str">
        <f t="shared" si="70"/>
        <v>PDF</v>
      </c>
      <c r="U511" s="11" t="s">
        <v>39</v>
      </c>
      <c r="V511" s="3" t="s">
        <v>36</v>
      </c>
      <c r="W511" s="3" t="s">
        <v>37</v>
      </c>
      <c r="Y511" s="12" t="str">
        <f t="shared" si="77"/>
        <v/>
      </c>
      <c r="Z511" s="35" t="str">
        <f t="shared" si="71"/>
        <v>Exclude</v>
      </c>
      <c r="AA511" s="33" t="str">
        <f t="shared" si="72"/>
        <v>3. Wrong intervention</v>
      </c>
    </row>
    <row r="512" spans="1:27" x14ac:dyDescent="0.25">
      <c r="A512" s="27" t="s">
        <v>1704</v>
      </c>
      <c r="B512" s="28" t="s">
        <v>1705</v>
      </c>
      <c r="C512" s="28">
        <v>2016</v>
      </c>
      <c r="D512" s="28" t="s">
        <v>514</v>
      </c>
      <c r="E512" s="28">
        <v>176</v>
      </c>
      <c r="F512" s="28">
        <v>4</v>
      </c>
      <c r="G512" s="28" t="s">
        <v>1706</v>
      </c>
      <c r="H512" s="28">
        <v>3777</v>
      </c>
      <c r="I512" s="28" t="s">
        <v>1707</v>
      </c>
      <c r="J512" s="11" t="s">
        <v>34</v>
      </c>
      <c r="K512" s="20" t="str">
        <f t="shared" si="66"/>
        <v>Link</v>
      </c>
      <c r="L512" s="21" t="str">
        <f t="shared" si="67"/>
        <v/>
      </c>
      <c r="M512" s="31" t="str">
        <f t="shared" si="68"/>
        <v>{Levine, 2016 #3777}</v>
      </c>
      <c r="N512" s="4" t="s">
        <v>1</v>
      </c>
      <c r="O512" s="20" t="str">
        <f t="shared" si="69"/>
        <v>PDF</v>
      </c>
      <c r="P512" s="11" t="s">
        <v>2</v>
      </c>
      <c r="Q512" s="3" t="s">
        <v>36</v>
      </c>
      <c r="R512" s="276" t="s">
        <v>37</v>
      </c>
      <c r="S512" s="4" t="s">
        <v>76</v>
      </c>
      <c r="T512" s="20" t="str">
        <f t="shared" si="70"/>
        <v>PDF</v>
      </c>
      <c r="U512" s="11" t="s">
        <v>39</v>
      </c>
      <c r="V512" s="3" t="s">
        <v>36</v>
      </c>
      <c r="W512" s="3" t="s">
        <v>37</v>
      </c>
      <c r="Y512" s="12" t="str">
        <f t="shared" si="77"/>
        <v/>
      </c>
      <c r="Z512" s="35" t="str">
        <f t="shared" si="71"/>
        <v>Exclude</v>
      </c>
      <c r="AA512" s="33" t="str">
        <f t="shared" si="72"/>
        <v>3. Wrong intervention</v>
      </c>
    </row>
    <row r="513" spans="1:27" x14ac:dyDescent="0.25">
      <c r="A513" s="27" t="s">
        <v>1708</v>
      </c>
      <c r="B513" s="28" t="s">
        <v>1709</v>
      </c>
      <c r="C513" s="28">
        <v>2019</v>
      </c>
      <c r="D513" s="28" t="s">
        <v>1537</v>
      </c>
      <c r="E513" s="28">
        <v>54</v>
      </c>
      <c r="F513" s="28">
        <v>2</v>
      </c>
      <c r="G513" s="28" t="s">
        <v>1710</v>
      </c>
      <c r="H513" s="28">
        <v>4022</v>
      </c>
      <c r="I513" s="28" t="s">
        <v>1711</v>
      </c>
      <c r="J513" s="11" t="s">
        <v>34</v>
      </c>
      <c r="K513" s="20" t="str">
        <f t="shared" si="66"/>
        <v>Link</v>
      </c>
      <c r="L513" s="21" t="str">
        <f t="shared" si="67"/>
        <v/>
      </c>
      <c r="M513" s="31" t="str">
        <f t="shared" si="68"/>
        <v>{Levine, 2019 #4022}</v>
      </c>
      <c r="N513" s="4" t="s">
        <v>1</v>
      </c>
      <c r="O513" s="20" t="str">
        <f t="shared" si="69"/>
        <v>PDF</v>
      </c>
      <c r="P513" s="11" t="s">
        <v>2</v>
      </c>
      <c r="Q513" s="3" t="s">
        <v>36</v>
      </c>
      <c r="R513" s="276" t="s">
        <v>37</v>
      </c>
      <c r="S513" s="4" t="s">
        <v>76</v>
      </c>
      <c r="T513" s="20" t="str">
        <f t="shared" si="70"/>
        <v>PDF</v>
      </c>
      <c r="U513" s="11" t="s">
        <v>39</v>
      </c>
      <c r="V513" s="3" t="s">
        <v>36</v>
      </c>
      <c r="W513" s="3" t="s">
        <v>37</v>
      </c>
      <c r="Y513" s="12" t="str">
        <f t="shared" si="77"/>
        <v/>
      </c>
      <c r="Z513" s="35" t="str">
        <f t="shared" si="71"/>
        <v>Exclude</v>
      </c>
      <c r="AA513" s="33" t="str">
        <f t="shared" si="72"/>
        <v>3. Wrong intervention</v>
      </c>
    </row>
    <row r="514" spans="1:27" x14ac:dyDescent="0.25">
      <c r="A514" s="27" t="s">
        <v>1712</v>
      </c>
      <c r="B514" s="28" t="s">
        <v>1713</v>
      </c>
      <c r="C514" s="28">
        <v>2018</v>
      </c>
      <c r="D514" s="28" t="s">
        <v>403</v>
      </c>
      <c r="E514" s="28">
        <v>42</v>
      </c>
      <c r="F514" s="28">
        <v>4</v>
      </c>
      <c r="G514" s="28" t="s">
        <v>1714</v>
      </c>
      <c r="H514" s="28">
        <v>4143</v>
      </c>
      <c r="I514" s="28" t="s">
        <v>1715</v>
      </c>
      <c r="J514" s="11" t="s">
        <v>34</v>
      </c>
      <c r="K514" s="20" t="str">
        <f t="shared" ref="K514:K577" si="78">IF(LEFT(I514,2)="10",HYPERLINK(_xlfn.CONCAT("https://doi.org/",I514),"Link"),IF(I514="","",HYPERLINK(I514,"Link")))</f>
        <v>Link</v>
      </c>
      <c r="L514" s="21" t="str">
        <f t="shared" ref="L514:L577" si="79">IF(A514&lt;&gt;"",IF(J514="No",_xlfn.CONCAT(IF(ISERROR(FIND(",",A514))=FALSE,LEFT(A514,FIND(",",A514)-1),A514),"-",C514,"-",H514),""),"")</f>
        <v/>
      </c>
      <c r="M514" s="31" t="str">
        <f t="shared" ref="M514:M577" si="80">IF(A514&lt;&gt;"",_xlfn.CONCAT("{",IF(ISERROR(FIND(",",A514))=FALSE,LEFT(A514,FIND(",",A514)-1),A514),", ",C514," #",H514,"}"),"")</f>
        <v>{Lewis, 2018 #4143}</v>
      </c>
      <c r="N514" s="4" t="s">
        <v>1</v>
      </c>
      <c r="O514" s="20" t="str">
        <f t="shared" ref="O514:O577" si="81">IF(J514="Yes",IF(P514&lt;&gt;"",HYPERLINK(_xlfn.CONCAT(VLOOKUP(P514,AF:AG,2,FALSE),"\",IF(ISERROR(FIND(",",A514))=FALSE,LEFT(A514,FIND(",",A514)-1),A514),"-",C514,"-",H514,".pdf"),"PDF"),""),"")</f>
        <v>PDF</v>
      </c>
      <c r="P514" s="11" t="s">
        <v>2</v>
      </c>
      <c r="Q514" s="3" t="s">
        <v>36</v>
      </c>
      <c r="R514" s="276" t="s">
        <v>37</v>
      </c>
      <c r="S514" s="4" t="s">
        <v>1716</v>
      </c>
      <c r="T514" s="20" t="str">
        <f t="shared" ref="T514:T577" si="82">IF(J514="Yes",IF(U514&lt;&gt;"",HYPERLINK(_xlfn.CONCAT(VLOOKUP(U514,AF:AG,2,FALSE),"\",IF(ISERROR(FIND(",",A514))=FALSE,LEFT(A514,FIND(",",A514)-1),A514),"-",C514,"-",H514,".pdf"),"PDF"),""),"")</f>
        <v>PDF</v>
      </c>
      <c r="U514" s="11" t="s">
        <v>39</v>
      </c>
      <c r="V514" s="3" t="s">
        <v>36</v>
      </c>
      <c r="W514" s="3" t="s">
        <v>37</v>
      </c>
      <c r="Y514" s="12" t="str">
        <f t="shared" si="77"/>
        <v/>
      </c>
      <c r="Z514" s="35" t="str">
        <f t="shared" ref="Z514:Z577" si="83">IF(J514="Yes",IF(Q514="","",IF(Q514="Include",IF(V514="",IF(Y514="No","Check for supplement","Include"),IF(V514="Exclude","Consensus required",IF(V514="Include",IF(Y514="No","Check for supplement","Include"),"Check required"))),IF(Q514="Exclude",IF(V514="","Check required",IF(V514="Exclude","Exclude",IF(V514="Include","Consensus required","Check required"))),"Check required"))),IF(L514="","","Find PDF"))</f>
        <v>Exclude</v>
      </c>
      <c r="AA514" s="33" t="str">
        <f t="shared" ref="AA514:AA577" si="84">IF(Z514="Exclude",R514,"")</f>
        <v>3. Wrong intervention</v>
      </c>
    </row>
    <row r="515" spans="1:27" x14ac:dyDescent="0.25">
      <c r="A515" s="27" t="s">
        <v>1717</v>
      </c>
      <c r="B515" s="28" t="s">
        <v>1718</v>
      </c>
      <c r="C515" s="28">
        <v>2020</v>
      </c>
      <c r="D515" s="28" t="s">
        <v>1719</v>
      </c>
      <c r="E515" s="28">
        <v>13</v>
      </c>
      <c r="F515" s="28">
        <v>5</v>
      </c>
      <c r="G515" s="28" t="s">
        <v>1720</v>
      </c>
      <c r="H515" s="28">
        <v>4026</v>
      </c>
      <c r="I515" s="28" t="s">
        <v>1721</v>
      </c>
      <c r="J515" s="11" t="s">
        <v>34</v>
      </c>
      <c r="K515" s="20" t="str">
        <f t="shared" si="78"/>
        <v>Link</v>
      </c>
      <c r="L515" s="21" t="str">
        <f t="shared" si="79"/>
        <v/>
      </c>
      <c r="M515" s="31" t="str">
        <f t="shared" si="80"/>
        <v>{Li, 2020 #4026}</v>
      </c>
      <c r="N515" s="4" t="s">
        <v>1</v>
      </c>
      <c r="O515" s="20" t="str">
        <f t="shared" si="81"/>
        <v>PDF</v>
      </c>
      <c r="P515" s="11" t="s">
        <v>2</v>
      </c>
      <c r="Q515" s="3" t="s">
        <v>36</v>
      </c>
      <c r="R515" s="276" t="s">
        <v>70</v>
      </c>
      <c r="S515" s="4" t="s">
        <v>1722</v>
      </c>
      <c r="T515" s="20" t="str">
        <f t="shared" si="82"/>
        <v>PDF</v>
      </c>
      <c r="U515" s="11" t="s">
        <v>39</v>
      </c>
      <c r="V515" s="3" t="s">
        <v>36</v>
      </c>
      <c r="W515" s="3" t="s">
        <v>37</v>
      </c>
      <c r="Y515" s="12" t="str">
        <f t="shared" si="77"/>
        <v/>
      </c>
      <c r="Z515" s="35" t="str">
        <f t="shared" si="83"/>
        <v>Exclude</v>
      </c>
      <c r="AA515" s="33" t="str">
        <f t="shared" si="84"/>
        <v>4. Wrong setting</v>
      </c>
    </row>
    <row r="516" spans="1:27" x14ac:dyDescent="0.25">
      <c r="A516" s="27" t="s">
        <v>1723</v>
      </c>
      <c r="B516" s="28" t="s">
        <v>1724</v>
      </c>
      <c r="C516" s="28">
        <v>2012</v>
      </c>
      <c r="D516" s="28" t="s">
        <v>1725</v>
      </c>
      <c r="E516" s="28">
        <v>5</v>
      </c>
      <c r="F516" s="28">
        <v>1</v>
      </c>
      <c r="G516" s="28" t="s">
        <v>1726</v>
      </c>
      <c r="H516" s="28">
        <v>4025</v>
      </c>
      <c r="I516" s="28" t="s">
        <v>1727</v>
      </c>
      <c r="J516" s="11" t="s">
        <v>34</v>
      </c>
      <c r="K516" s="20" t="str">
        <f t="shared" si="78"/>
        <v>Link</v>
      </c>
      <c r="L516" s="21" t="str">
        <f t="shared" si="79"/>
        <v/>
      </c>
      <c r="M516" s="31" t="str">
        <f t="shared" si="80"/>
        <v>{Linke, 2012 #4025}</v>
      </c>
      <c r="N516" s="4" t="s">
        <v>1</v>
      </c>
      <c r="O516" s="20" t="str">
        <f t="shared" si="81"/>
        <v>PDF</v>
      </c>
      <c r="P516" s="11" t="s">
        <v>2</v>
      </c>
      <c r="Q516" s="3" t="s">
        <v>36</v>
      </c>
      <c r="R516" s="276" t="s">
        <v>37</v>
      </c>
      <c r="S516" s="4" t="s">
        <v>76</v>
      </c>
      <c r="T516" s="20" t="str">
        <f t="shared" si="82"/>
        <v>PDF</v>
      </c>
      <c r="U516" s="11" t="s">
        <v>39</v>
      </c>
      <c r="V516" s="3" t="s">
        <v>36</v>
      </c>
      <c r="W516" s="3" t="s">
        <v>37</v>
      </c>
      <c r="Y516" s="12" t="str">
        <f t="shared" si="77"/>
        <v/>
      </c>
      <c r="Z516" s="35" t="str">
        <f t="shared" si="83"/>
        <v>Exclude</v>
      </c>
      <c r="AA516" s="33" t="str">
        <f t="shared" si="84"/>
        <v>3. Wrong intervention</v>
      </c>
    </row>
    <row r="517" spans="1:27" x14ac:dyDescent="0.25">
      <c r="A517" s="27" t="s">
        <v>1728</v>
      </c>
      <c r="B517" s="28" t="s">
        <v>1729</v>
      </c>
      <c r="C517" s="28">
        <v>2021</v>
      </c>
      <c r="D517" s="28" t="s">
        <v>1730</v>
      </c>
      <c r="E517" s="28">
        <v>26</v>
      </c>
      <c r="F517" s="28">
        <v>11</v>
      </c>
      <c r="G517" s="28" t="s">
        <v>1731</v>
      </c>
      <c r="H517" s="28">
        <v>4340</v>
      </c>
      <c r="I517" s="28" t="s">
        <v>1732</v>
      </c>
      <c r="J517" s="11" t="s">
        <v>34</v>
      </c>
      <c r="K517" s="20" t="str">
        <f t="shared" si="78"/>
        <v>Link</v>
      </c>
      <c r="L517" s="21" t="str">
        <f t="shared" si="79"/>
        <v/>
      </c>
      <c r="M517" s="31" t="str">
        <f t="shared" si="80"/>
        <v>{Lipkus, 2021 #4340}</v>
      </c>
      <c r="N517" s="4" t="s">
        <v>4</v>
      </c>
      <c r="O517" s="20" t="str">
        <f t="shared" si="81"/>
        <v>PDF</v>
      </c>
      <c r="P517" s="11" t="s">
        <v>2</v>
      </c>
      <c r="Q517" s="3" t="s">
        <v>36</v>
      </c>
      <c r="R517" s="276" t="s">
        <v>37</v>
      </c>
      <c r="S517" s="4" t="s">
        <v>76</v>
      </c>
      <c r="T517" s="20" t="str">
        <f t="shared" si="82"/>
        <v>PDF</v>
      </c>
      <c r="U517" s="11" t="s">
        <v>39</v>
      </c>
      <c r="V517" s="3" t="s">
        <v>36</v>
      </c>
      <c r="W517" s="3" t="s">
        <v>37</v>
      </c>
      <c r="Y517" s="12"/>
      <c r="Z517" s="35" t="str">
        <f t="shared" si="83"/>
        <v>Exclude</v>
      </c>
      <c r="AA517" s="33" t="str">
        <f t="shared" si="84"/>
        <v>3. Wrong intervention</v>
      </c>
    </row>
    <row r="518" spans="1:27" x14ac:dyDescent="0.25">
      <c r="A518" s="27" t="s">
        <v>1733</v>
      </c>
      <c r="B518" s="28" t="s">
        <v>1734</v>
      </c>
      <c r="C518" s="28">
        <v>2015</v>
      </c>
      <c r="D518" s="28" t="s">
        <v>73</v>
      </c>
      <c r="E518" s="28">
        <v>18</v>
      </c>
      <c r="F518" s="28">
        <v>5</v>
      </c>
      <c r="G518" s="28" t="s">
        <v>1735</v>
      </c>
      <c r="H518" s="28">
        <v>4085</v>
      </c>
      <c r="I518" s="28" t="s">
        <v>1736</v>
      </c>
      <c r="J518" s="11" t="s">
        <v>34</v>
      </c>
      <c r="K518" s="20" t="str">
        <f t="shared" si="78"/>
        <v>Link</v>
      </c>
      <c r="L518" s="21" t="str">
        <f t="shared" si="79"/>
        <v/>
      </c>
      <c r="M518" s="31" t="str">
        <f t="shared" si="80"/>
        <v>{Little, 2015 #4085}</v>
      </c>
      <c r="N518" s="4" t="s">
        <v>1</v>
      </c>
      <c r="O518" s="20" t="str">
        <f t="shared" si="81"/>
        <v>PDF</v>
      </c>
      <c r="P518" s="11" t="s">
        <v>2</v>
      </c>
      <c r="Q518" s="3" t="s">
        <v>36</v>
      </c>
      <c r="R518" s="276" t="s">
        <v>37</v>
      </c>
      <c r="S518" s="4" t="s">
        <v>76</v>
      </c>
      <c r="T518" s="20" t="str">
        <f t="shared" si="82"/>
        <v>PDF</v>
      </c>
      <c r="U518" s="11" t="s">
        <v>39</v>
      </c>
      <c r="V518" s="3" t="s">
        <v>36</v>
      </c>
      <c r="W518" s="3" t="s">
        <v>37</v>
      </c>
      <c r="Y518" s="12" t="str">
        <f>IF(R518="Include","No",IF(V518="Include","No",""))</f>
        <v/>
      </c>
      <c r="Z518" s="35" t="str">
        <f t="shared" si="83"/>
        <v>Exclude</v>
      </c>
      <c r="AA518" s="33" t="str">
        <f t="shared" si="84"/>
        <v>3. Wrong intervention</v>
      </c>
    </row>
    <row r="519" spans="1:27" x14ac:dyDescent="0.25">
      <c r="A519" s="27" t="s">
        <v>1737</v>
      </c>
      <c r="B519" s="28" t="s">
        <v>1738</v>
      </c>
      <c r="C519" s="28">
        <v>2020</v>
      </c>
      <c r="D519" s="28" t="s">
        <v>73</v>
      </c>
      <c r="E519" s="28">
        <v>22</v>
      </c>
      <c r="F519" s="28">
        <v>9</v>
      </c>
      <c r="G519" s="28" t="s">
        <v>1739</v>
      </c>
      <c r="H519" s="28">
        <v>4076</v>
      </c>
      <c r="I519" s="28" t="s">
        <v>1740</v>
      </c>
      <c r="J519" s="11" t="s">
        <v>34</v>
      </c>
      <c r="K519" s="20" t="str">
        <f t="shared" si="78"/>
        <v>Link</v>
      </c>
      <c r="L519" s="21" t="str">
        <f t="shared" si="79"/>
        <v/>
      </c>
      <c r="M519" s="31" t="str">
        <f t="shared" si="80"/>
        <v>{Little, 2020 #4076}</v>
      </c>
      <c r="N519" s="4" t="s">
        <v>1</v>
      </c>
      <c r="O519" s="20" t="str">
        <f t="shared" si="81"/>
        <v>PDF</v>
      </c>
      <c r="P519" s="11" t="s">
        <v>2</v>
      </c>
      <c r="Q519" s="3" t="s">
        <v>36</v>
      </c>
      <c r="R519" s="276" t="s">
        <v>37</v>
      </c>
      <c r="S519" s="4" t="s">
        <v>76</v>
      </c>
      <c r="T519" s="20" t="str">
        <f t="shared" si="82"/>
        <v>PDF</v>
      </c>
      <c r="U519" s="11" t="s">
        <v>39</v>
      </c>
      <c r="V519" s="3" t="s">
        <v>36</v>
      </c>
      <c r="W519" s="3" t="s">
        <v>37</v>
      </c>
      <c r="Y519" s="12" t="str">
        <f>IF(R519="Include","No",IF(V519="Include","No",""))</f>
        <v/>
      </c>
      <c r="Z519" s="35" t="str">
        <f t="shared" si="83"/>
        <v>Exclude</v>
      </c>
      <c r="AA519" s="33" t="str">
        <f t="shared" si="84"/>
        <v>3. Wrong intervention</v>
      </c>
    </row>
    <row r="520" spans="1:27" x14ac:dyDescent="0.25">
      <c r="A520" s="27" t="s">
        <v>1741</v>
      </c>
      <c r="B520" s="28" t="s">
        <v>1742</v>
      </c>
      <c r="C520" s="28">
        <v>2025</v>
      </c>
      <c r="D520" s="28" t="s">
        <v>78</v>
      </c>
      <c r="E520" s="28">
        <v>27</v>
      </c>
      <c r="F520" s="28">
        <v>3</v>
      </c>
      <c r="G520" s="28" t="s">
        <v>1150</v>
      </c>
      <c r="H520" s="28">
        <v>4771</v>
      </c>
      <c r="I520" s="28" t="s">
        <v>1743</v>
      </c>
      <c r="J520" s="11" t="s">
        <v>34</v>
      </c>
      <c r="K520" s="20" t="str">
        <f t="shared" si="78"/>
        <v>Link</v>
      </c>
      <c r="L520" s="21" t="str">
        <f t="shared" si="79"/>
        <v/>
      </c>
      <c r="M520" s="31" t="str">
        <f t="shared" si="80"/>
        <v>{Lopez-Duran, 2025 #4771}</v>
      </c>
      <c r="N520" s="4" t="s">
        <v>54</v>
      </c>
      <c r="O520" s="20" t="str">
        <f t="shared" si="81"/>
        <v>PDF</v>
      </c>
      <c r="P520" s="11" t="s">
        <v>2</v>
      </c>
      <c r="Q520" s="3" t="s">
        <v>36</v>
      </c>
      <c r="R520" s="276" t="s">
        <v>37</v>
      </c>
      <c r="S520" s="4" t="s">
        <v>76</v>
      </c>
      <c r="T520" s="20" t="str">
        <f t="shared" si="82"/>
        <v>PDF</v>
      </c>
      <c r="U520" s="11" t="s">
        <v>39</v>
      </c>
      <c r="V520" s="3" t="s">
        <v>36</v>
      </c>
      <c r="W520" s="3" t="s">
        <v>37</v>
      </c>
      <c r="Y520" s="12"/>
      <c r="Z520" s="35" t="str">
        <f t="shared" si="83"/>
        <v>Exclude</v>
      </c>
      <c r="AA520" s="33" t="str">
        <f t="shared" si="84"/>
        <v>3. Wrong intervention</v>
      </c>
    </row>
    <row r="521" spans="1:27" x14ac:dyDescent="0.25">
      <c r="A521" s="27" t="s">
        <v>1744</v>
      </c>
      <c r="B521" s="28" t="s">
        <v>1745</v>
      </c>
      <c r="C521" s="28">
        <v>2016</v>
      </c>
      <c r="D521" s="28" t="s">
        <v>1746</v>
      </c>
      <c r="E521" s="28">
        <v>16</v>
      </c>
      <c r="F521" s="28">
        <v>1</v>
      </c>
      <c r="G521" s="28" t="s">
        <v>1747</v>
      </c>
      <c r="H521" s="28">
        <v>4287</v>
      </c>
      <c r="I521" s="28" t="s">
        <v>1748</v>
      </c>
      <c r="J521" s="11" t="s">
        <v>34</v>
      </c>
      <c r="K521" s="20" t="str">
        <f t="shared" si="78"/>
        <v>Link</v>
      </c>
      <c r="L521" s="21" t="str">
        <f t="shared" si="79"/>
        <v/>
      </c>
      <c r="M521" s="31" t="str">
        <f t="shared" si="80"/>
        <v>{Lopez-Nunez, 2016 #4287}</v>
      </c>
      <c r="N521" s="4" t="s">
        <v>4</v>
      </c>
      <c r="O521" s="20" t="str">
        <f t="shared" si="81"/>
        <v>PDF</v>
      </c>
      <c r="P521" s="11" t="s">
        <v>2</v>
      </c>
      <c r="Q521" s="3" t="s">
        <v>36</v>
      </c>
      <c r="R521" s="276" t="s">
        <v>37</v>
      </c>
      <c r="S521" s="4" t="s">
        <v>76</v>
      </c>
      <c r="T521" s="20" t="str">
        <f t="shared" si="82"/>
        <v>PDF</v>
      </c>
      <c r="U521" s="11" t="s">
        <v>39</v>
      </c>
      <c r="V521" s="3" t="s">
        <v>36</v>
      </c>
      <c r="W521" s="3" t="s">
        <v>37</v>
      </c>
      <c r="Y521" s="12"/>
      <c r="Z521" s="35" t="str">
        <f t="shared" si="83"/>
        <v>Exclude</v>
      </c>
      <c r="AA521" s="33" t="str">
        <f t="shared" si="84"/>
        <v>3. Wrong intervention</v>
      </c>
    </row>
    <row r="522" spans="1:27" x14ac:dyDescent="0.25">
      <c r="A522" s="27" t="s">
        <v>1749</v>
      </c>
      <c r="B522" s="28" t="s">
        <v>1750</v>
      </c>
      <c r="C522" s="28">
        <v>2016</v>
      </c>
      <c r="D522" s="28" t="s">
        <v>1361</v>
      </c>
      <c r="E522" s="28">
        <v>42</v>
      </c>
      <c r="F522" s="28">
        <v>3</v>
      </c>
      <c r="G522" s="28" t="s">
        <v>1751</v>
      </c>
      <c r="H522" s="28">
        <v>5943</v>
      </c>
      <c r="I522" s="28" t="s">
        <v>1752</v>
      </c>
      <c r="J522" s="11" t="s">
        <v>34</v>
      </c>
      <c r="K522" s="20" t="str">
        <f t="shared" si="78"/>
        <v>Link</v>
      </c>
      <c r="L522" s="21" t="str">
        <f t="shared" si="79"/>
        <v/>
      </c>
      <c r="M522" s="31" t="str">
        <f t="shared" si="80"/>
        <v>{Lopez-Nunez, 2016 #5943}</v>
      </c>
      <c r="N522" s="4" t="s">
        <v>35</v>
      </c>
      <c r="O522" s="20" t="str">
        <f t="shared" si="81"/>
        <v>PDF</v>
      </c>
      <c r="P522" s="11" t="s">
        <v>2</v>
      </c>
      <c r="Q522" s="3" t="s">
        <v>36</v>
      </c>
      <c r="R522" s="276" t="s">
        <v>37</v>
      </c>
      <c r="S522" s="4" t="s">
        <v>76</v>
      </c>
      <c r="T522" s="20" t="str">
        <f t="shared" si="82"/>
        <v>PDF</v>
      </c>
      <c r="U522" s="11" t="s">
        <v>39</v>
      </c>
      <c r="V522" s="3" t="s">
        <v>36</v>
      </c>
      <c r="W522" s="3" t="s">
        <v>37</v>
      </c>
      <c r="Y522" s="12"/>
      <c r="Z522" s="35" t="str">
        <f t="shared" si="83"/>
        <v>Exclude</v>
      </c>
      <c r="AA522" s="33" t="str">
        <f t="shared" si="84"/>
        <v>3. Wrong intervention</v>
      </c>
    </row>
    <row r="523" spans="1:27" x14ac:dyDescent="0.25">
      <c r="A523" s="27" t="s">
        <v>1753</v>
      </c>
      <c r="B523" s="28" t="s">
        <v>1754</v>
      </c>
      <c r="C523" s="28">
        <v>2010</v>
      </c>
      <c r="D523" s="28" t="s">
        <v>716</v>
      </c>
      <c r="E523" s="28">
        <v>25</v>
      </c>
      <c r="F523" s="28">
        <v>5</v>
      </c>
      <c r="G523" s="80" t="s">
        <v>1755</v>
      </c>
      <c r="H523" s="28">
        <v>4172</v>
      </c>
      <c r="I523" s="28" t="s">
        <v>1756</v>
      </c>
      <c r="J523" s="11" t="s">
        <v>34</v>
      </c>
      <c r="K523" s="20" t="str">
        <f t="shared" si="78"/>
        <v>Link</v>
      </c>
      <c r="L523" s="21" t="str">
        <f t="shared" si="79"/>
        <v/>
      </c>
      <c r="M523" s="31" t="str">
        <f t="shared" si="80"/>
        <v>{Lotrean, 2010 #4172}</v>
      </c>
      <c r="N523" s="4" t="s">
        <v>1</v>
      </c>
      <c r="O523" s="20" t="str">
        <f t="shared" si="81"/>
        <v>PDF</v>
      </c>
      <c r="P523" s="11" t="s">
        <v>2</v>
      </c>
      <c r="Q523" s="3" t="s">
        <v>36</v>
      </c>
      <c r="R523" s="276" t="s">
        <v>37</v>
      </c>
      <c r="S523" s="4" t="s">
        <v>76</v>
      </c>
      <c r="T523" s="20" t="str">
        <f t="shared" si="82"/>
        <v>PDF</v>
      </c>
      <c r="U523" s="11" t="s">
        <v>39</v>
      </c>
      <c r="V523" s="3" t="s">
        <v>36</v>
      </c>
      <c r="W523" s="3" t="s">
        <v>37</v>
      </c>
      <c r="Y523" s="12" t="str">
        <f>IF(R523="Include","No",IF(V523="Include","No",""))</f>
        <v/>
      </c>
      <c r="Z523" s="35" t="str">
        <f t="shared" si="83"/>
        <v>Exclude</v>
      </c>
      <c r="AA523" s="33" t="str">
        <f t="shared" si="84"/>
        <v>3. Wrong intervention</v>
      </c>
    </row>
    <row r="524" spans="1:27" x14ac:dyDescent="0.25">
      <c r="A524" s="27" t="s">
        <v>1757</v>
      </c>
      <c r="B524" s="28" t="s">
        <v>1758</v>
      </c>
      <c r="C524" s="28">
        <v>2014</v>
      </c>
      <c r="D524" s="28" t="s">
        <v>1759</v>
      </c>
      <c r="E524" s="28">
        <v>15</v>
      </c>
      <c r="F524" s="28">
        <v>20</v>
      </c>
      <c r="G524" s="28" t="s">
        <v>1760</v>
      </c>
      <c r="H524" s="28">
        <v>5905</v>
      </c>
      <c r="I524" s="28" t="s">
        <v>1761</v>
      </c>
      <c r="J524" s="11" t="s">
        <v>34</v>
      </c>
      <c r="K524" s="20" t="str">
        <f t="shared" si="78"/>
        <v>Link</v>
      </c>
      <c r="L524" s="21" t="str">
        <f t="shared" si="79"/>
        <v/>
      </c>
      <c r="M524" s="31" t="str">
        <f t="shared" si="80"/>
        <v>{Lotrean, 2014 #5905}</v>
      </c>
      <c r="N524" s="4" t="s">
        <v>35</v>
      </c>
      <c r="O524" s="20" t="str">
        <f t="shared" si="81"/>
        <v>PDF</v>
      </c>
      <c r="P524" s="11" t="s">
        <v>2</v>
      </c>
      <c r="Q524" s="3" t="s">
        <v>36</v>
      </c>
      <c r="R524" s="276" t="s">
        <v>40</v>
      </c>
      <c r="S524" s="4" t="s">
        <v>110</v>
      </c>
      <c r="T524" s="20" t="str">
        <f t="shared" si="82"/>
        <v>PDF</v>
      </c>
      <c r="U524" s="11" t="s">
        <v>39</v>
      </c>
      <c r="V524" s="3" t="s">
        <v>36</v>
      </c>
      <c r="W524" s="3" t="s">
        <v>40</v>
      </c>
      <c r="Y524" s="12"/>
      <c r="Z524" s="35" t="str">
        <f t="shared" si="83"/>
        <v>Exclude</v>
      </c>
      <c r="AA524" s="33" t="str">
        <f t="shared" si="84"/>
        <v>5. Wrong study design</v>
      </c>
    </row>
    <row r="525" spans="1:27" x14ac:dyDescent="0.25">
      <c r="A525" s="27" t="s">
        <v>1762</v>
      </c>
      <c r="B525" s="28" t="s">
        <v>1763</v>
      </c>
      <c r="C525" s="28">
        <v>2016</v>
      </c>
      <c r="D525" s="28" t="s">
        <v>496</v>
      </c>
      <c r="E525" s="28">
        <v>168</v>
      </c>
      <c r="G525" s="28" t="s">
        <v>1764</v>
      </c>
      <c r="H525" s="28">
        <v>4020</v>
      </c>
      <c r="I525" s="28" t="s">
        <v>1765</v>
      </c>
      <c r="J525" s="11" t="s">
        <v>34</v>
      </c>
      <c r="K525" s="20" t="str">
        <f t="shared" si="78"/>
        <v>Link</v>
      </c>
      <c r="L525" s="21" t="str">
        <f t="shared" si="79"/>
        <v/>
      </c>
      <c r="M525" s="31" t="str">
        <f t="shared" si="80"/>
        <v>{Loughead, 2016 #4020}</v>
      </c>
      <c r="N525" s="4" t="s">
        <v>1</v>
      </c>
      <c r="O525" s="20" t="str">
        <f t="shared" si="81"/>
        <v>PDF</v>
      </c>
      <c r="P525" s="11" t="s">
        <v>2</v>
      </c>
      <c r="Q525" s="3" t="s">
        <v>36</v>
      </c>
      <c r="R525" s="276" t="s">
        <v>37</v>
      </c>
      <c r="S525" s="4" t="s">
        <v>76</v>
      </c>
      <c r="T525" s="20" t="str">
        <f t="shared" si="82"/>
        <v>PDF</v>
      </c>
      <c r="U525" s="11" t="s">
        <v>39</v>
      </c>
      <c r="V525" s="3" t="s">
        <v>36</v>
      </c>
      <c r="W525" s="3" t="s">
        <v>37</v>
      </c>
      <c r="Y525" s="12" t="str">
        <f>IF(R525="Include","No",IF(V525="Include","No",""))</f>
        <v/>
      </c>
      <c r="Z525" s="35" t="str">
        <f t="shared" si="83"/>
        <v>Exclude</v>
      </c>
      <c r="AA525" s="33" t="str">
        <f t="shared" si="84"/>
        <v>3. Wrong intervention</v>
      </c>
    </row>
    <row r="526" spans="1:27" x14ac:dyDescent="0.25">
      <c r="A526" s="27" t="s">
        <v>1766</v>
      </c>
      <c r="B526" s="28" t="s">
        <v>1767</v>
      </c>
      <c r="C526" s="28">
        <v>2018</v>
      </c>
      <c r="D526" s="28" t="s">
        <v>1768</v>
      </c>
      <c r="E526" s="28">
        <v>2</v>
      </c>
      <c r="G526" s="28" t="s">
        <v>1769</v>
      </c>
      <c r="H526" s="28">
        <v>4080</v>
      </c>
      <c r="I526" s="28" t="s">
        <v>1770</v>
      </c>
      <c r="J526" s="11" t="s">
        <v>34</v>
      </c>
      <c r="K526" s="20" t="str">
        <f t="shared" si="78"/>
        <v>Link</v>
      </c>
      <c r="L526" s="21" t="str">
        <f t="shared" si="79"/>
        <v/>
      </c>
      <c r="M526" s="31" t="str">
        <f t="shared" si="80"/>
        <v>{Loukopoulou, 2018 #4080}</v>
      </c>
      <c r="N526" s="4" t="s">
        <v>1</v>
      </c>
      <c r="O526" s="20" t="str">
        <f t="shared" si="81"/>
        <v>PDF</v>
      </c>
      <c r="P526" s="11" t="s">
        <v>2</v>
      </c>
      <c r="Q526" s="3" t="s">
        <v>36</v>
      </c>
      <c r="R526" s="276" t="s">
        <v>37</v>
      </c>
      <c r="S526" s="4" t="s">
        <v>76</v>
      </c>
      <c r="T526" s="20" t="str">
        <f t="shared" si="82"/>
        <v>PDF</v>
      </c>
      <c r="U526" s="11" t="s">
        <v>39</v>
      </c>
      <c r="V526" s="3" t="s">
        <v>36</v>
      </c>
      <c r="W526" s="3" t="s">
        <v>37</v>
      </c>
      <c r="Y526" s="12" t="str">
        <f>IF(R526="Include","No",IF(V526="Include","No",""))</f>
        <v/>
      </c>
      <c r="Z526" s="35" t="str">
        <f t="shared" si="83"/>
        <v>Exclude</v>
      </c>
      <c r="AA526" s="33" t="str">
        <f t="shared" si="84"/>
        <v>3. Wrong intervention</v>
      </c>
    </row>
    <row r="527" spans="1:27" x14ac:dyDescent="0.25">
      <c r="A527" s="27" t="s">
        <v>1771</v>
      </c>
      <c r="B527" s="28" t="s">
        <v>1772</v>
      </c>
      <c r="C527" s="28">
        <v>2023</v>
      </c>
      <c r="D527" s="28" t="s">
        <v>332</v>
      </c>
      <c r="E527" s="28">
        <v>128</v>
      </c>
      <c r="G527" s="28">
        <v>107141</v>
      </c>
      <c r="H527" s="28">
        <v>5911</v>
      </c>
      <c r="I527" s="28" t="s">
        <v>1773</v>
      </c>
      <c r="J527" s="11" t="s">
        <v>34</v>
      </c>
      <c r="K527" s="20" t="str">
        <f t="shared" si="78"/>
        <v>Link</v>
      </c>
      <c r="L527" s="21" t="str">
        <f t="shared" si="79"/>
        <v/>
      </c>
      <c r="M527" s="31" t="str">
        <f t="shared" si="80"/>
        <v>{Lowenstein, 2023 #5911}</v>
      </c>
      <c r="N527" s="4" t="s">
        <v>35</v>
      </c>
      <c r="O527" s="20" t="str">
        <f t="shared" si="81"/>
        <v>PDF</v>
      </c>
      <c r="P527" s="11" t="s">
        <v>2</v>
      </c>
      <c r="Q527" s="3" t="s">
        <v>36</v>
      </c>
      <c r="R527" s="276" t="s">
        <v>37</v>
      </c>
      <c r="S527" s="4" t="s">
        <v>76</v>
      </c>
      <c r="T527" s="20" t="str">
        <f t="shared" si="82"/>
        <v>PDF</v>
      </c>
      <c r="U527" s="11" t="s">
        <v>39</v>
      </c>
      <c r="V527" s="3" t="s">
        <v>36</v>
      </c>
      <c r="W527" s="3" t="s">
        <v>37</v>
      </c>
      <c r="Y527" s="12"/>
      <c r="Z527" s="35" t="str">
        <f t="shared" si="83"/>
        <v>Exclude</v>
      </c>
      <c r="AA527" s="33" t="str">
        <f t="shared" si="84"/>
        <v>3. Wrong intervention</v>
      </c>
    </row>
    <row r="528" spans="1:27" x14ac:dyDescent="0.25">
      <c r="A528" s="27" t="s">
        <v>1774</v>
      </c>
      <c r="B528" s="28" t="s">
        <v>1775</v>
      </c>
      <c r="C528" s="28">
        <v>2017</v>
      </c>
      <c r="D528" s="28" t="s">
        <v>1776</v>
      </c>
      <c r="E528" s="28">
        <v>234</v>
      </c>
      <c r="F528" s="28">
        <v>13</v>
      </c>
      <c r="G528" s="28" t="s">
        <v>1777</v>
      </c>
      <c r="H528" s="28">
        <v>4316</v>
      </c>
      <c r="I528" s="28" t="s">
        <v>1778</v>
      </c>
      <c r="J528" s="11" t="s">
        <v>34</v>
      </c>
      <c r="K528" s="20" t="str">
        <f t="shared" si="78"/>
        <v>Link</v>
      </c>
      <c r="L528" s="21" t="str">
        <f t="shared" si="79"/>
        <v/>
      </c>
      <c r="M528" s="31" t="str">
        <f t="shared" si="80"/>
        <v>{Lu, 2017 #4316}</v>
      </c>
      <c r="N528" s="4" t="s">
        <v>4</v>
      </c>
      <c r="O528" s="20" t="str">
        <f t="shared" si="81"/>
        <v>PDF</v>
      </c>
      <c r="P528" s="11" t="s">
        <v>2</v>
      </c>
      <c r="Q528" s="3" t="s">
        <v>36</v>
      </c>
      <c r="R528" s="276" t="s">
        <v>37</v>
      </c>
      <c r="S528" s="4" t="s">
        <v>76</v>
      </c>
      <c r="T528" s="20" t="str">
        <f t="shared" si="82"/>
        <v>PDF</v>
      </c>
      <c r="U528" s="11" t="s">
        <v>39</v>
      </c>
      <c r="V528" s="3" t="s">
        <v>36</v>
      </c>
      <c r="W528" s="3" t="s">
        <v>37</v>
      </c>
      <c r="Y528" s="12"/>
      <c r="Z528" s="35" t="str">
        <f t="shared" si="83"/>
        <v>Exclude</v>
      </c>
      <c r="AA528" s="33" t="str">
        <f t="shared" si="84"/>
        <v>3. Wrong intervention</v>
      </c>
    </row>
    <row r="529" spans="1:27" x14ac:dyDescent="0.25">
      <c r="A529" s="27" t="s">
        <v>1779</v>
      </c>
      <c r="B529" s="28" t="s">
        <v>1780</v>
      </c>
      <c r="C529" s="28">
        <v>2019</v>
      </c>
      <c r="D529" s="28" t="s">
        <v>538</v>
      </c>
      <c r="E529" s="28">
        <v>7</v>
      </c>
      <c r="F529" s="28">
        <v>1</v>
      </c>
      <c r="G529" s="28" t="s">
        <v>1781</v>
      </c>
      <c r="H529" s="28">
        <v>7395</v>
      </c>
      <c r="I529" s="28" t="s">
        <v>1782</v>
      </c>
      <c r="J529" s="11" t="s">
        <v>34</v>
      </c>
      <c r="K529" s="20" t="str">
        <f t="shared" si="78"/>
        <v>Link</v>
      </c>
      <c r="L529" s="21" t="str">
        <f t="shared" si="79"/>
        <v/>
      </c>
      <c r="M529" s="31" t="str">
        <f t="shared" si="80"/>
        <v>{Luk, 2019 #7395}</v>
      </c>
      <c r="N529" s="4" t="s">
        <v>238</v>
      </c>
      <c r="O529" s="20" t="str">
        <f t="shared" si="81"/>
        <v>PDF</v>
      </c>
      <c r="P529" s="11" t="s">
        <v>2</v>
      </c>
      <c r="Q529" s="3" t="s">
        <v>36</v>
      </c>
      <c r="R529" s="276" t="s">
        <v>40</v>
      </c>
      <c r="S529" s="4" t="s">
        <v>110</v>
      </c>
      <c r="T529" s="20" t="str">
        <f t="shared" si="82"/>
        <v>PDF</v>
      </c>
      <c r="U529" s="11" t="s">
        <v>39</v>
      </c>
      <c r="V529" s="3" t="s">
        <v>36</v>
      </c>
      <c r="W529" s="3" t="s">
        <v>40</v>
      </c>
      <c r="Y529" s="12"/>
      <c r="Z529" s="35" t="str">
        <f t="shared" si="83"/>
        <v>Exclude</v>
      </c>
      <c r="AA529" s="33" t="str">
        <f t="shared" si="84"/>
        <v>5. Wrong study design</v>
      </c>
    </row>
    <row r="530" spans="1:27" x14ac:dyDescent="0.25">
      <c r="A530" s="27" t="s">
        <v>1783</v>
      </c>
      <c r="B530" s="28" t="s">
        <v>1784</v>
      </c>
      <c r="C530" s="28">
        <v>2022</v>
      </c>
      <c r="D530" s="28" t="s">
        <v>73</v>
      </c>
      <c r="E530" s="28">
        <v>25</v>
      </c>
      <c r="F530" s="28">
        <v>2</v>
      </c>
      <c r="G530" s="28" t="s">
        <v>1785</v>
      </c>
      <c r="H530" s="28">
        <v>4001</v>
      </c>
      <c r="I530" s="28" t="s">
        <v>1786</v>
      </c>
      <c r="J530" s="11" t="s">
        <v>34</v>
      </c>
      <c r="K530" s="20" t="str">
        <f t="shared" si="78"/>
        <v>Link</v>
      </c>
      <c r="L530" s="21" t="str">
        <f t="shared" si="79"/>
        <v/>
      </c>
      <c r="M530" s="31" t="str">
        <f t="shared" si="80"/>
        <v>{Luk, 2022 #4001}</v>
      </c>
      <c r="N530" s="4" t="s">
        <v>1</v>
      </c>
      <c r="O530" s="20" t="str">
        <f t="shared" si="81"/>
        <v>PDF</v>
      </c>
      <c r="P530" s="11" t="s">
        <v>2</v>
      </c>
      <c r="Q530" s="3" t="s">
        <v>36</v>
      </c>
      <c r="R530" s="276" t="s">
        <v>37</v>
      </c>
      <c r="S530" s="4" t="s">
        <v>76</v>
      </c>
      <c r="T530" s="20" t="str">
        <f t="shared" si="82"/>
        <v>PDF</v>
      </c>
      <c r="U530" s="11" t="s">
        <v>39</v>
      </c>
      <c r="V530" s="3" t="s">
        <v>36</v>
      </c>
      <c r="W530" s="3" t="s">
        <v>37</v>
      </c>
      <c r="Y530" s="12" t="str">
        <f>IF(R530="Include","No",IF(V530="Include","No",""))</f>
        <v/>
      </c>
      <c r="Z530" s="35" t="str">
        <f t="shared" si="83"/>
        <v>Exclude</v>
      </c>
      <c r="AA530" s="33" t="str">
        <f t="shared" si="84"/>
        <v>3. Wrong intervention</v>
      </c>
    </row>
    <row r="531" spans="1:27" x14ac:dyDescent="0.25">
      <c r="A531" s="27" t="s">
        <v>1783</v>
      </c>
      <c r="B531" s="28" t="s">
        <v>1784</v>
      </c>
      <c r="C531" s="28">
        <v>2022</v>
      </c>
      <c r="D531" s="28" t="s">
        <v>73</v>
      </c>
      <c r="E531" s="28">
        <v>25</v>
      </c>
      <c r="F531" s="28">
        <v>2</v>
      </c>
      <c r="G531" s="28" t="s">
        <v>1785</v>
      </c>
      <c r="H531" s="28">
        <v>4002</v>
      </c>
      <c r="I531" s="28" t="s">
        <v>1786</v>
      </c>
      <c r="J531" s="11" t="s">
        <v>34</v>
      </c>
      <c r="K531" s="20" t="str">
        <f t="shared" si="78"/>
        <v>Link</v>
      </c>
      <c r="L531" s="21" t="str">
        <f t="shared" si="79"/>
        <v/>
      </c>
      <c r="M531" s="31" t="str">
        <f t="shared" si="80"/>
        <v>{Luk, 2022 #4002}</v>
      </c>
      <c r="N531" s="4" t="s">
        <v>1</v>
      </c>
      <c r="O531" s="20" t="str">
        <f t="shared" si="81"/>
        <v>PDF</v>
      </c>
      <c r="P531" s="11" t="s">
        <v>2</v>
      </c>
      <c r="Q531" s="3" t="s">
        <v>36</v>
      </c>
      <c r="R531" s="276" t="s">
        <v>41</v>
      </c>
      <c r="S531" s="4" t="s">
        <v>1787</v>
      </c>
      <c r="T531" s="20" t="str">
        <f t="shared" si="82"/>
        <v>PDF</v>
      </c>
      <c r="U531" s="11" t="s">
        <v>39</v>
      </c>
      <c r="V531" s="3" t="s">
        <v>36</v>
      </c>
      <c r="W531" s="3" t="s">
        <v>41</v>
      </c>
      <c r="Y531" s="12" t="str">
        <f>IF(R531="Include","No",IF(V531="Include","No",""))</f>
        <v/>
      </c>
      <c r="Z531" s="35" t="str">
        <f t="shared" si="83"/>
        <v>Exclude</v>
      </c>
      <c r="AA531" s="33" t="str">
        <f t="shared" si="84"/>
        <v>0. Duplicate</v>
      </c>
    </row>
    <row r="532" spans="1:27" x14ac:dyDescent="0.25">
      <c r="A532" s="27" t="s">
        <v>1788</v>
      </c>
      <c r="B532" s="28" t="s">
        <v>1789</v>
      </c>
      <c r="C532" s="28">
        <v>2022</v>
      </c>
      <c r="D532" s="28" t="s">
        <v>910</v>
      </c>
      <c r="E532" s="28">
        <v>28</v>
      </c>
      <c r="G532" s="28" t="s">
        <v>1790</v>
      </c>
      <c r="H532" s="28">
        <v>3992</v>
      </c>
      <c r="I532" s="28" t="s">
        <v>1791</v>
      </c>
      <c r="J532" s="11" t="s">
        <v>34</v>
      </c>
      <c r="K532" s="20" t="str">
        <f t="shared" si="78"/>
        <v>Link</v>
      </c>
      <c r="L532" s="21" t="str">
        <f t="shared" si="79"/>
        <v/>
      </c>
      <c r="M532" s="31" t="str">
        <f t="shared" si="80"/>
        <v>{Luo, 2022 #3992}</v>
      </c>
      <c r="N532" s="4" t="s">
        <v>1</v>
      </c>
      <c r="O532" s="20" t="str">
        <f t="shared" si="81"/>
        <v>PDF</v>
      </c>
      <c r="P532" s="11" t="s">
        <v>2</v>
      </c>
      <c r="Q532" s="3" t="s">
        <v>36</v>
      </c>
      <c r="R532" s="276" t="s">
        <v>56</v>
      </c>
      <c r="S532" s="4" t="s">
        <v>1792</v>
      </c>
      <c r="T532" s="20" t="str">
        <f t="shared" si="82"/>
        <v>PDF</v>
      </c>
      <c r="U532" s="11" t="s">
        <v>39</v>
      </c>
      <c r="V532" s="3" t="s">
        <v>36</v>
      </c>
      <c r="W532" s="3" t="s">
        <v>56</v>
      </c>
      <c r="Y532" s="12" t="str">
        <f>IF(R532="Include","No",IF(V532="Include","No",""))</f>
        <v/>
      </c>
      <c r="Z532" s="35" t="str">
        <f t="shared" si="83"/>
        <v>Exclude</v>
      </c>
      <c r="AA532" s="33" t="str">
        <f t="shared" si="84"/>
        <v>2. Wrong country</v>
      </c>
    </row>
    <row r="533" spans="1:27" x14ac:dyDescent="0.25">
      <c r="A533" s="27" t="s">
        <v>1793</v>
      </c>
      <c r="B533" s="28" t="s">
        <v>1794</v>
      </c>
      <c r="C533" s="28">
        <v>2024</v>
      </c>
      <c r="D533" s="28" t="s">
        <v>676</v>
      </c>
      <c r="E533" s="28">
        <v>68</v>
      </c>
      <c r="G533" s="28">
        <v>102429</v>
      </c>
      <c r="H533" s="28">
        <v>4314</v>
      </c>
      <c r="I533" s="28" t="s">
        <v>1795</v>
      </c>
      <c r="J533" s="11" t="s">
        <v>34</v>
      </c>
      <c r="K533" s="20" t="str">
        <f t="shared" si="78"/>
        <v>Link</v>
      </c>
      <c r="L533" s="21" t="str">
        <f t="shared" si="79"/>
        <v/>
      </c>
      <c r="M533" s="31" t="str">
        <f t="shared" si="80"/>
        <v>{Luthi, 2024 #4314}</v>
      </c>
      <c r="N533" s="4" t="s">
        <v>4</v>
      </c>
      <c r="O533" s="20" t="str">
        <f t="shared" si="81"/>
        <v>PDF</v>
      </c>
      <c r="P533" s="11" t="s">
        <v>2</v>
      </c>
      <c r="Q533" s="3" t="s">
        <v>36</v>
      </c>
      <c r="R533" s="276" t="s">
        <v>37</v>
      </c>
      <c r="S533" s="4" t="s">
        <v>76</v>
      </c>
      <c r="T533" s="20" t="str">
        <f t="shared" si="82"/>
        <v>PDF</v>
      </c>
      <c r="U533" s="11" t="s">
        <v>39</v>
      </c>
      <c r="V533" s="3" t="s">
        <v>36</v>
      </c>
      <c r="W533" s="3" t="s">
        <v>37</v>
      </c>
      <c r="Y533" s="12"/>
      <c r="Z533" s="35" t="str">
        <f t="shared" si="83"/>
        <v>Exclude</v>
      </c>
      <c r="AA533" s="33" t="str">
        <f t="shared" si="84"/>
        <v>3. Wrong intervention</v>
      </c>
    </row>
    <row r="534" spans="1:27" x14ac:dyDescent="0.25">
      <c r="A534" s="27" t="s">
        <v>1796</v>
      </c>
      <c r="B534" s="28" t="s">
        <v>1797</v>
      </c>
      <c r="C534" s="28">
        <v>2020</v>
      </c>
      <c r="D534" s="28" t="s">
        <v>120</v>
      </c>
      <c r="E534" s="28">
        <v>10</v>
      </c>
      <c r="F534" s="28">
        <v>1</v>
      </c>
      <c r="G534" s="28" t="s">
        <v>1798</v>
      </c>
      <c r="H534" s="28">
        <v>3805</v>
      </c>
      <c r="I534" s="28" t="s">
        <v>1799</v>
      </c>
      <c r="J534" s="11" t="s">
        <v>34</v>
      </c>
      <c r="K534" s="20" t="str">
        <f t="shared" si="78"/>
        <v>Link</v>
      </c>
      <c r="L534" s="21" t="str">
        <f t="shared" si="79"/>
        <v/>
      </c>
      <c r="M534" s="31" t="str">
        <f t="shared" si="80"/>
        <v>{Lycett, 2020 #3805}</v>
      </c>
      <c r="N534" s="4" t="s">
        <v>1</v>
      </c>
      <c r="O534" s="20" t="str">
        <f t="shared" si="81"/>
        <v>PDF</v>
      </c>
      <c r="P534" s="11" t="s">
        <v>2</v>
      </c>
      <c r="Q534" s="3" t="s">
        <v>36</v>
      </c>
      <c r="R534" s="276" t="s">
        <v>37</v>
      </c>
      <c r="S534" s="4" t="s">
        <v>76</v>
      </c>
      <c r="T534" s="20" t="str">
        <f t="shared" si="82"/>
        <v>PDF</v>
      </c>
      <c r="U534" s="11" t="s">
        <v>39</v>
      </c>
      <c r="V534" s="3" t="s">
        <v>36</v>
      </c>
      <c r="W534" s="3" t="s">
        <v>37</v>
      </c>
      <c r="Y534" s="12" t="str">
        <f>IF(R534="Include","No",IF(V534="Include","No",""))</f>
        <v/>
      </c>
      <c r="Z534" s="35" t="str">
        <f t="shared" si="83"/>
        <v>Exclude</v>
      </c>
      <c r="AA534" s="33" t="str">
        <f t="shared" si="84"/>
        <v>3. Wrong intervention</v>
      </c>
    </row>
    <row r="535" spans="1:27" x14ac:dyDescent="0.25">
      <c r="A535" s="27" t="s">
        <v>1800</v>
      </c>
      <c r="B535" s="28" t="s">
        <v>1801</v>
      </c>
      <c r="C535" s="28">
        <v>2020</v>
      </c>
      <c r="D535" s="28" t="s">
        <v>1802</v>
      </c>
      <c r="E535" s="28">
        <v>9</v>
      </c>
      <c r="F535" s="28">
        <v>1</v>
      </c>
      <c r="G535" s="28" t="s">
        <v>108</v>
      </c>
      <c r="H535" s="28">
        <v>4724</v>
      </c>
      <c r="I535" s="28" t="s">
        <v>1803</v>
      </c>
      <c r="J535" s="11" t="s">
        <v>34</v>
      </c>
      <c r="K535" s="20" t="str">
        <f t="shared" si="78"/>
        <v>Link</v>
      </c>
      <c r="L535" s="21" t="str">
        <f t="shared" si="79"/>
        <v/>
      </c>
      <c r="M535" s="31" t="str">
        <f t="shared" si="80"/>
        <v>{Ma, 2020 #4724}</v>
      </c>
      <c r="N535" s="4" t="s">
        <v>54</v>
      </c>
      <c r="O535" s="20" t="str">
        <f t="shared" si="81"/>
        <v>PDF</v>
      </c>
      <c r="P535" s="11" t="s">
        <v>2</v>
      </c>
      <c r="Q535" s="3" t="s">
        <v>36</v>
      </c>
      <c r="R535" s="276" t="s">
        <v>40</v>
      </c>
      <c r="S535" s="4" t="s">
        <v>110</v>
      </c>
      <c r="T535" s="20" t="str">
        <f t="shared" si="82"/>
        <v>PDF</v>
      </c>
      <c r="U535" s="11" t="s">
        <v>39</v>
      </c>
      <c r="V535" s="3" t="s">
        <v>36</v>
      </c>
      <c r="W535" s="3" t="s">
        <v>40</v>
      </c>
      <c r="Y535" s="12"/>
      <c r="Z535" s="35" t="str">
        <f t="shared" si="83"/>
        <v>Exclude</v>
      </c>
      <c r="AA535" s="33" t="str">
        <f t="shared" si="84"/>
        <v>5. Wrong study design</v>
      </c>
    </row>
    <row r="536" spans="1:27" x14ac:dyDescent="0.25">
      <c r="A536" s="27" t="s">
        <v>1804</v>
      </c>
      <c r="B536" s="28" t="s">
        <v>1805</v>
      </c>
      <c r="C536" s="28">
        <v>2022</v>
      </c>
      <c r="D536" s="28" t="s">
        <v>538</v>
      </c>
      <c r="E536" s="28">
        <v>10</v>
      </c>
      <c r="F536" s="28">
        <v>5</v>
      </c>
      <c r="G536" s="28" t="s">
        <v>1806</v>
      </c>
      <c r="H536" s="28">
        <v>4732</v>
      </c>
      <c r="I536" s="28" t="s">
        <v>1807</v>
      </c>
      <c r="J536" s="11" t="s">
        <v>34</v>
      </c>
      <c r="K536" s="20" t="str">
        <f t="shared" si="78"/>
        <v>Link</v>
      </c>
      <c r="L536" s="21" t="str">
        <f t="shared" si="79"/>
        <v/>
      </c>
      <c r="M536" s="31" t="str">
        <f t="shared" si="80"/>
        <v>{Maenhout, 2022 #4732}</v>
      </c>
      <c r="N536" s="4" t="s">
        <v>54</v>
      </c>
      <c r="O536" s="20" t="str">
        <f t="shared" si="81"/>
        <v>PDF</v>
      </c>
      <c r="P536" s="11" t="s">
        <v>2</v>
      </c>
      <c r="Q536" s="3" t="s">
        <v>36</v>
      </c>
      <c r="R536" s="276" t="s">
        <v>40</v>
      </c>
      <c r="S536" s="4" t="s">
        <v>1808</v>
      </c>
      <c r="T536" s="20" t="str">
        <f t="shared" si="82"/>
        <v>PDF</v>
      </c>
      <c r="U536" s="11" t="s">
        <v>39</v>
      </c>
      <c r="V536" s="3" t="s">
        <v>36</v>
      </c>
      <c r="W536" s="3" t="s">
        <v>48</v>
      </c>
      <c r="Y536" s="12"/>
      <c r="Z536" s="35" t="str">
        <f t="shared" si="83"/>
        <v>Exclude</v>
      </c>
      <c r="AA536" s="33" t="str">
        <f t="shared" si="84"/>
        <v>5. Wrong study design</v>
      </c>
    </row>
    <row r="537" spans="1:27" x14ac:dyDescent="0.25">
      <c r="A537" s="27" t="s">
        <v>1804</v>
      </c>
      <c r="B537" s="28" t="s">
        <v>1809</v>
      </c>
      <c r="C537" s="28">
        <v>2022</v>
      </c>
      <c r="D537" s="28" t="s">
        <v>3</v>
      </c>
      <c r="G537" s="28" t="s">
        <v>108</v>
      </c>
      <c r="H537" s="28">
        <v>4753</v>
      </c>
      <c r="I537" s="28" t="s">
        <v>1810</v>
      </c>
      <c r="J537" s="11" t="s">
        <v>34</v>
      </c>
      <c r="K537" s="20" t="str">
        <f t="shared" si="78"/>
        <v>Link</v>
      </c>
      <c r="L537" s="21" t="str">
        <f t="shared" si="79"/>
        <v/>
      </c>
      <c r="M537" s="31" t="str">
        <f t="shared" si="80"/>
        <v>{Maenhout, 2022 #4753}</v>
      </c>
      <c r="N537" s="4" t="s">
        <v>54</v>
      </c>
      <c r="O537" s="20" t="str">
        <f t="shared" si="81"/>
        <v>PDF</v>
      </c>
      <c r="P537" s="11" t="s">
        <v>2</v>
      </c>
      <c r="Q537" s="3" t="s">
        <v>36</v>
      </c>
      <c r="R537" s="276" t="s">
        <v>40</v>
      </c>
      <c r="S537" s="4" t="s">
        <v>1808</v>
      </c>
      <c r="T537" s="20" t="str">
        <f t="shared" si="82"/>
        <v>PDF</v>
      </c>
      <c r="U537" s="11" t="s">
        <v>39</v>
      </c>
      <c r="V537" s="3" t="s">
        <v>36</v>
      </c>
      <c r="W537" s="3" t="s">
        <v>41</v>
      </c>
      <c r="Y537" s="12"/>
      <c r="Z537" s="35" t="str">
        <f t="shared" si="83"/>
        <v>Exclude</v>
      </c>
      <c r="AA537" s="33" t="str">
        <f t="shared" si="84"/>
        <v>5. Wrong study design</v>
      </c>
    </row>
    <row r="538" spans="1:27" x14ac:dyDescent="0.25">
      <c r="A538" s="27" t="s">
        <v>1811</v>
      </c>
      <c r="B538" s="28" t="s">
        <v>1812</v>
      </c>
      <c r="C538" s="28">
        <v>2021</v>
      </c>
      <c r="D538" s="28" t="s">
        <v>1813</v>
      </c>
      <c r="E538" s="28">
        <v>9</v>
      </c>
      <c r="F538" s="28">
        <v>1</v>
      </c>
      <c r="G538" s="28" t="s">
        <v>1814</v>
      </c>
      <c r="H538" s="28">
        <v>3757</v>
      </c>
      <c r="I538" s="28" t="s">
        <v>1815</v>
      </c>
      <c r="J538" s="11" t="s">
        <v>34</v>
      </c>
      <c r="K538" s="20" t="str">
        <f t="shared" si="78"/>
        <v>Link</v>
      </c>
      <c r="L538" s="21" t="str">
        <f t="shared" si="79"/>
        <v/>
      </c>
      <c r="M538" s="31" t="str">
        <f t="shared" si="80"/>
        <v>{Maglia, 2021 #3757}</v>
      </c>
      <c r="N538" s="4" t="s">
        <v>1</v>
      </c>
      <c r="O538" s="20" t="str">
        <f t="shared" si="81"/>
        <v>PDF</v>
      </c>
      <c r="P538" s="11" t="s">
        <v>2</v>
      </c>
      <c r="Q538" s="3" t="s">
        <v>36</v>
      </c>
      <c r="R538" s="276" t="s">
        <v>37</v>
      </c>
      <c r="S538" s="4" t="s">
        <v>76</v>
      </c>
      <c r="T538" s="20" t="str">
        <f t="shared" si="82"/>
        <v>PDF</v>
      </c>
      <c r="U538" s="11" t="s">
        <v>39</v>
      </c>
      <c r="V538" s="3" t="s">
        <v>36</v>
      </c>
      <c r="W538" s="3" t="s">
        <v>37</v>
      </c>
      <c r="Y538" s="12" t="str">
        <f>IF(R538="Include","No",IF(V538="Include","No",""))</f>
        <v/>
      </c>
      <c r="Z538" s="35" t="str">
        <f t="shared" si="83"/>
        <v>Exclude</v>
      </c>
      <c r="AA538" s="33" t="str">
        <f t="shared" si="84"/>
        <v>3. Wrong intervention</v>
      </c>
    </row>
    <row r="539" spans="1:27" x14ac:dyDescent="0.25">
      <c r="A539" s="27" t="s">
        <v>1816</v>
      </c>
      <c r="B539" s="28" t="s">
        <v>1817</v>
      </c>
      <c r="C539" s="28">
        <v>2014</v>
      </c>
      <c r="D539" s="28" t="s">
        <v>152</v>
      </c>
      <c r="E539" s="28">
        <v>16</v>
      </c>
      <c r="F539" s="28">
        <v>4</v>
      </c>
      <c r="G539" s="28" t="s">
        <v>1818</v>
      </c>
      <c r="H539" s="28">
        <v>4284</v>
      </c>
      <c r="I539" s="28" t="s">
        <v>1819</v>
      </c>
      <c r="J539" s="11" t="s">
        <v>34</v>
      </c>
      <c r="K539" s="20" t="str">
        <f t="shared" si="78"/>
        <v>Link</v>
      </c>
      <c r="L539" s="21" t="str">
        <f t="shared" si="79"/>
        <v/>
      </c>
      <c r="M539" s="31" t="str">
        <f t="shared" si="80"/>
        <v>{Mananes, 2014 #4284}</v>
      </c>
      <c r="N539" s="4" t="s">
        <v>4</v>
      </c>
      <c r="O539" s="20" t="str">
        <f t="shared" si="81"/>
        <v>PDF</v>
      </c>
      <c r="P539" s="11" t="s">
        <v>2</v>
      </c>
      <c r="Q539" s="3" t="s">
        <v>36</v>
      </c>
      <c r="R539" s="276" t="s">
        <v>37</v>
      </c>
      <c r="S539" s="4" t="s">
        <v>76</v>
      </c>
      <c r="T539" s="20" t="str">
        <f t="shared" si="82"/>
        <v>PDF</v>
      </c>
      <c r="U539" s="11" t="s">
        <v>39</v>
      </c>
      <c r="V539" s="3" t="s">
        <v>36</v>
      </c>
      <c r="W539" s="3" t="s">
        <v>37</v>
      </c>
      <c r="Y539" s="12"/>
      <c r="Z539" s="35" t="str">
        <f t="shared" si="83"/>
        <v>Exclude</v>
      </c>
      <c r="AA539" s="33" t="str">
        <f t="shared" si="84"/>
        <v>3. Wrong intervention</v>
      </c>
    </row>
    <row r="540" spans="1:27" x14ac:dyDescent="0.25">
      <c r="A540" s="27" t="s">
        <v>1820</v>
      </c>
      <c r="B540" s="28" t="s">
        <v>1821</v>
      </c>
      <c r="C540" s="28">
        <v>2016</v>
      </c>
      <c r="D540" s="28" t="s">
        <v>752</v>
      </c>
      <c r="E540" s="28">
        <v>17</v>
      </c>
      <c r="F540" s="28">
        <v>1</v>
      </c>
      <c r="G540" s="80">
        <v>45992</v>
      </c>
      <c r="H540" s="28">
        <v>4187</v>
      </c>
      <c r="I540" s="28" t="s">
        <v>1822</v>
      </c>
      <c r="J540" s="11" t="s">
        <v>34</v>
      </c>
      <c r="K540" s="20" t="str">
        <f t="shared" si="78"/>
        <v>Link</v>
      </c>
      <c r="L540" s="21" t="str">
        <f t="shared" si="79"/>
        <v/>
      </c>
      <c r="M540" s="31" t="str">
        <f t="shared" si="80"/>
        <v>{Marsiglia, 2016 #4187}</v>
      </c>
      <c r="N540" s="4" t="s">
        <v>1</v>
      </c>
      <c r="O540" s="20" t="str">
        <f t="shared" si="81"/>
        <v>PDF</v>
      </c>
      <c r="P540" s="11" t="s">
        <v>2</v>
      </c>
      <c r="Q540" s="3" t="s">
        <v>36</v>
      </c>
      <c r="R540" s="276" t="s">
        <v>37</v>
      </c>
      <c r="S540" s="4" t="s">
        <v>76</v>
      </c>
      <c r="T540" s="20" t="str">
        <f t="shared" si="82"/>
        <v>PDF</v>
      </c>
      <c r="U540" s="11" t="s">
        <v>39</v>
      </c>
      <c r="V540" s="3" t="s">
        <v>36</v>
      </c>
      <c r="W540" s="3" t="s">
        <v>37</v>
      </c>
      <c r="Y540" s="12" t="str">
        <f>IF(R540="Include","No",IF(V540="Include","No",""))</f>
        <v/>
      </c>
      <c r="Z540" s="35" t="str">
        <f t="shared" si="83"/>
        <v>Exclude</v>
      </c>
      <c r="AA540" s="33" t="str">
        <f t="shared" si="84"/>
        <v>3. Wrong intervention</v>
      </c>
    </row>
    <row r="541" spans="1:27" x14ac:dyDescent="0.25">
      <c r="A541" s="27" t="s">
        <v>1823</v>
      </c>
      <c r="B541" s="28" t="s">
        <v>1824</v>
      </c>
      <c r="C541" s="28">
        <v>2019</v>
      </c>
      <c r="D541" s="28" t="s">
        <v>752</v>
      </c>
      <c r="E541" s="28">
        <v>20</v>
      </c>
      <c r="F541" s="28">
        <v>5</v>
      </c>
      <c r="G541" s="28" t="s">
        <v>1825</v>
      </c>
      <c r="H541" s="28">
        <v>3962</v>
      </c>
      <c r="I541" s="28" t="s">
        <v>1826</v>
      </c>
      <c r="J541" s="11" t="s">
        <v>34</v>
      </c>
      <c r="K541" s="20" t="str">
        <f t="shared" si="78"/>
        <v>Link</v>
      </c>
      <c r="L541" s="21" t="str">
        <f t="shared" si="79"/>
        <v/>
      </c>
      <c r="M541" s="31" t="str">
        <f t="shared" si="80"/>
        <v>{Marsiglia, 2019 #3962}</v>
      </c>
      <c r="N541" s="4" t="s">
        <v>1</v>
      </c>
      <c r="O541" s="20" t="str">
        <f t="shared" si="81"/>
        <v>PDF</v>
      </c>
      <c r="P541" s="11" t="s">
        <v>2</v>
      </c>
      <c r="Q541" s="3" t="s">
        <v>36</v>
      </c>
      <c r="R541" s="276" t="s">
        <v>37</v>
      </c>
      <c r="S541" s="4" t="s">
        <v>76</v>
      </c>
      <c r="T541" s="20" t="str">
        <f t="shared" si="82"/>
        <v>PDF</v>
      </c>
      <c r="U541" s="11" t="s">
        <v>39</v>
      </c>
      <c r="V541" s="3" t="s">
        <v>36</v>
      </c>
      <c r="W541" s="3" t="s">
        <v>37</v>
      </c>
      <c r="Y541" s="12" t="str">
        <f>IF(R541="Include","No",IF(V541="Include","No",""))</f>
        <v/>
      </c>
      <c r="Z541" s="35" t="str">
        <f t="shared" si="83"/>
        <v>Exclude</v>
      </c>
      <c r="AA541" s="33" t="str">
        <f t="shared" si="84"/>
        <v>3. Wrong intervention</v>
      </c>
    </row>
    <row r="542" spans="1:27" x14ac:dyDescent="0.25">
      <c r="A542" s="27" t="s">
        <v>1827</v>
      </c>
      <c r="B542" s="28" t="s">
        <v>1828</v>
      </c>
      <c r="C542" s="28">
        <v>2010</v>
      </c>
      <c r="D542" s="28" t="s">
        <v>446</v>
      </c>
      <c r="E542" s="28">
        <v>10</v>
      </c>
      <c r="G542" s="28">
        <v>680</v>
      </c>
      <c r="H542" s="28">
        <v>4282</v>
      </c>
      <c r="I542" s="28" t="s">
        <v>1829</v>
      </c>
      <c r="J542" s="11" t="s">
        <v>34</v>
      </c>
      <c r="K542" s="20" t="str">
        <f t="shared" si="78"/>
        <v>Link</v>
      </c>
      <c r="L542" s="21" t="str">
        <f t="shared" si="79"/>
        <v/>
      </c>
      <c r="M542" s="31" t="str">
        <f t="shared" si="80"/>
        <v>{Marteau, 2010 #4282}</v>
      </c>
      <c r="N542" s="4" t="s">
        <v>4</v>
      </c>
      <c r="O542" s="20" t="str">
        <f t="shared" si="81"/>
        <v>PDF</v>
      </c>
      <c r="P542" s="11" t="s">
        <v>2</v>
      </c>
      <c r="Q542" s="3" t="s">
        <v>36</v>
      </c>
      <c r="R542" s="276" t="s">
        <v>37</v>
      </c>
      <c r="S542" s="4" t="s">
        <v>76</v>
      </c>
      <c r="T542" s="20" t="str">
        <f t="shared" si="82"/>
        <v>PDF</v>
      </c>
      <c r="U542" s="11" t="s">
        <v>39</v>
      </c>
      <c r="V542" s="3" t="s">
        <v>36</v>
      </c>
      <c r="W542" s="3" t="s">
        <v>37</v>
      </c>
      <c r="Y542" s="12"/>
      <c r="Z542" s="35" t="str">
        <f t="shared" si="83"/>
        <v>Exclude</v>
      </c>
      <c r="AA542" s="33" t="str">
        <f t="shared" si="84"/>
        <v>3. Wrong intervention</v>
      </c>
    </row>
    <row r="543" spans="1:27" x14ac:dyDescent="0.25">
      <c r="A543" s="27" t="s">
        <v>1830</v>
      </c>
      <c r="B543" s="28" t="s">
        <v>1831</v>
      </c>
      <c r="C543" s="28">
        <v>2020</v>
      </c>
      <c r="D543" s="28" t="s">
        <v>1832</v>
      </c>
      <c r="E543" s="28">
        <v>6</v>
      </c>
      <c r="F543" s="28">
        <v>1</v>
      </c>
      <c r="G543" s="28" t="s">
        <v>1833</v>
      </c>
      <c r="H543" s="28">
        <v>3787</v>
      </c>
      <c r="I543" s="28" t="s">
        <v>1834</v>
      </c>
      <c r="J543" s="11" t="s">
        <v>34</v>
      </c>
      <c r="K543" s="20" t="str">
        <f t="shared" si="78"/>
        <v>Link</v>
      </c>
      <c r="L543" s="21" t="str">
        <f t="shared" si="79"/>
        <v/>
      </c>
      <c r="M543" s="31" t="str">
        <f t="shared" si="80"/>
        <v>{Martinez, 2020 #3787}</v>
      </c>
      <c r="N543" s="4" t="s">
        <v>1</v>
      </c>
      <c r="O543" s="20" t="str">
        <f t="shared" si="81"/>
        <v>PDF</v>
      </c>
      <c r="P543" s="11" t="s">
        <v>2</v>
      </c>
      <c r="Q543" s="3" t="s">
        <v>36</v>
      </c>
      <c r="R543" s="276" t="s">
        <v>37</v>
      </c>
      <c r="S543" s="4" t="s">
        <v>76</v>
      </c>
      <c r="T543" s="20" t="str">
        <f t="shared" si="82"/>
        <v>PDF</v>
      </c>
      <c r="U543" s="11" t="s">
        <v>39</v>
      </c>
      <c r="V543" s="3" t="s">
        <v>36</v>
      </c>
      <c r="W543" s="3" t="s">
        <v>37</v>
      </c>
      <c r="Y543" s="12" t="str">
        <f>IF(R543="Include","No",IF(V543="Include","No",""))</f>
        <v/>
      </c>
      <c r="Z543" s="35" t="str">
        <f t="shared" si="83"/>
        <v>Exclude</v>
      </c>
      <c r="AA543" s="33" t="str">
        <f t="shared" si="84"/>
        <v>3. Wrong intervention</v>
      </c>
    </row>
    <row r="544" spans="1:27" x14ac:dyDescent="0.25">
      <c r="A544" s="27" t="s">
        <v>1835</v>
      </c>
      <c r="B544" s="28" t="s">
        <v>1836</v>
      </c>
      <c r="C544" s="28">
        <v>2022</v>
      </c>
      <c r="D544" s="28" t="s">
        <v>752</v>
      </c>
      <c r="E544" s="28">
        <v>23</v>
      </c>
      <c r="F544" s="28">
        <v>2</v>
      </c>
      <c r="G544" s="28" t="s">
        <v>1837</v>
      </c>
      <c r="H544" s="28">
        <v>3978</v>
      </c>
      <c r="I544" s="28" t="s">
        <v>1838</v>
      </c>
      <c r="J544" s="11" t="s">
        <v>34</v>
      </c>
      <c r="K544" s="20" t="str">
        <f t="shared" si="78"/>
        <v>Link</v>
      </c>
      <c r="L544" s="21" t="str">
        <f t="shared" si="79"/>
        <v/>
      </c>
      <c r="M544" s="31" t="str">
        <f t="shared" si="80"/>
        <v>{Martinez, 2022 #3978}</v>
      </c>
      <c r="N544" s="4" t="s">
        <v>1</v>
      </c>
      <c r="O544" s="20" t="str">
        <f t="shared" si="81"/>
        <v>PDF</v>
      </c>
      <c r="P544" s="11" t="s">
        <v>2</v>
      </c>
      <c r="Q544" s="3" t="s">
        <v>36</v>
      </c>
      <c r="R544" s="276" t="s">
        <v>37</v>
      </c>
      <c r="S544" s="4" t="s">
        <v>76</v>
      </c>
      <c r="T544" s="20" t="str">
        <f t="shared" si="82"/>
        <v>PDF</v>
      </c>
      <c r="U544" s="11" t="s">
        <v>39</v>
      </c>
      <c r="V544" s="3" t="s">
        <v>36</v>
      </c>
      <c r="W544" s="3" t="s">
        <v>37</v>
      </c>
      <c r="Y544" s="12" t="str">
        <f>IF(R544="Include","No",IF(V544="Include","No",""))</f>
        <v/>
      </c>
      <c r="Z544" s="35" t="str">
        <f t="shared" si="83"/>
        <v>Exclude</v>
      </c>
      <c r="AA544" s="33" t="str">
        <f t="shared" si="84"/>
        <v>3. Wrong intervention</v>
      </c>
    </row>
    <row r="545" spans="1:27" x14ac:dyDescent="0.25">
      <c r="A545" s="27" t="s">
        <v>1839</v>
      </c>
      <c r="B545" s="28" t="s">
        <v>1840</v>
      </c>
      <c r="C545" s="28">
        <v>2020</v>
      </c>
      <c r="D545" s="28" t="s">
        <v>1841</v>
      </c>
      <c r="E545" s="28">
        <v>3</v>
      </c>
      <c r="F545" s="28">
        <v>1</v>
      </c>
      <c r="G545" s="28" t="s">
        <v>1842</v>
      </c>
      <c r="H545" s="28">
        <v>3762</v>
      </c>
      <c r="I545" s="28" t="s">
        <v>1843</v>
      </c>
      <c r="J545" s="11" t="s">
        <v>34</v>
      </c>
      <c r="K545" s="20" t="str">
        <f t="shared" si="78"/>
        <v>Link</v>
      </c>
      <c r="L545" s="21" t="str">
        <f t="shared" si="79"/>
        <v/>
      </c>
      <c r="M545" s="31" t="str">
        <f t="shared" si="80"/>
        <v>{Masaki, 2020 #3762}</v>
      </c>
      <c r="N545" s="4" t="s">
        <v>1</v>
      </c>
      <c r="O545" s="20" t="str">
        <f t="shared" si="81"/>
        <v>PDF</v>
      </c>
      <c r="P545" s="11" t="s">
        <v>2</v>
      </c>
      <c r="Q545" s="3" t="s">
        <v>3016</v>
      </c>
      <c r="S545" s="4" t="s">
        <v>3031</v>
      </c>
      <c r="T545" s="20" t="str">
        <f t="shared" si="82"/>
        <v>PDF</v>
      </c>
      <c r="U545" s="11" t="s">
        <v>39</v>
      </c>
      <c r="V545" s="3" t="s">
        <v>3016</v>
      </c>
      <c r="Y545" s="12" t="s">
        <v>34</v>
      </c>
      <c r="Z545" s="35" t="str">
        <f t="shared" si="83"/>
        <v>Include</v>
      </c>
      <c r="AA545" s="33" t="str">
        <f t="shared" si="84"/>
        <v/>
      </c>
    </row>
    <row r="546" spans="1:27" x14ac:dyDescent="0.25">
      <c r="A546" s="27" t="s">
        <v>1839</v>
      </c>
      <c r="B546" s="28" t="s">
        <v>1840</v>
      </c>
      <c r="C546" s="28">
        <v>2020</v>
      </c>
      <c r="D546" s="28" t="s">
        <v>1841</v>
      </c>
      <c r="E546" s="28">
        <v>3</v>
      </c>
      <c r="F546" s="28">
        <v>1</v>
      </c>
      <c r="G546" s="28" t="s">
        <v>1842</v>
      </c>
      <c r="H546" s="28">
        <v>3763</v>
      </c>
      <c r="I546" s="28" t="s">
        <v>1843</v>
      </c>
      <c r="J546" s="11" t="s">
        <v>34</v>
      </c>
      <c r="K546" s="20" t="str">
        <f t="shared" si="78"/>
        <v>Link</v>
      </c>
      <c r="L546" s="21" t="str">
        <f t="shared" si="79"/>
        <v/>
      </c>
      <c r="M546" s="31" t="str">
        <f t="shared" si="80"/>
        <v>{Masaki, 2020 #3763}</v>
      </c>
      <c r="N546" s="4" t="s">
        <v>1</v>
      </c>
      <c r="O546" s="20" t="str">
        <f t="shared" si="81"/>
        <v>PDF</v>
      </c>
      <c r="P546" s="11" t="s">
        <v>2</v>
      </c>
      <c r="Q546" s="3" t="s">
        <v>36</v>
      </c>
      <c r="R546" s="276" t="s">
        <v>41</v>
      </c>
      <c r="S546" s="4" t="s">
        <v>1844</v>
      </c>
      <c r="T546" s="20" t="str">
        <f t="shared" si="82"/>
        <v>PDF</v>
      </c>
      <c r="U546" s="11" t="s">
        <v>39</v>
      </c>
      <c r="V546" s="3" t="s">
        <v>36</v>
      </c>
      <c r="W546" s="3" t="s">
        <v>41</v>
      </c>
      <c r="Y546" s="12" t="str">
        <f>IF(R546="Include","No",IF(V546="Include","No",""))</f>
        <v/>
      </c>
      <c r="Z546" s="35" t="str">
        <f t="shared" si="83"/>
        <v>Exclude</v>
      </c>
      <c r="AA546" s="33" t="str">
        <f t="shared" si="84"/>
        <v>0. Duplicate</v>
      </c>
    </row>
    <row r="547" spans="1:27" x14ac:dyDescent="0.25">
      <c r="A547" s="27" t="s">
        <v>1839</v>
      </c>
      <c r="B547" s="28" t="s">
        <v>1840</v>
      </c>
      <c r="C547" s="28">
        <v>2020</v>
      </c>
      <c r="D547" s="28" t="s">
        <v>1841</v>
      </c>
      <c r="E547" s="28">
        <v>3</v>
      </c>
      <c r="F547" s="28">
        <v>1</v>
      </c>
      <c r="G547" s="28" t="s">
        <v>1842</v>
      </c>
      <c r="H547" s="28">
        <v>3764</v>
      </c>
      <c r="I547" s="28" t="s">
        <v>1843</v>
      </c>
      <c r="J547" s="11" t="s">
        <v>34</v>
      </c>
      <c r="K547" s="20" t="str">
        <f t="shared" si="78"/>
        <v>Link</v>
      </c>
      <c r="L547" s="21" t="str">
        <f t="shared" si="79"/>
        <v/>
      </c>
      <c r="M547" s="31" t="str">
        <f t="shared" si="80"/>
        <v>{Masaki, 2020 #3764}</v>
      </c>
      <c r="N547" s="4" t="s">
        <v>1</v>
      </c>
      <c r="O547" s="20" t="str">
        <f t="shared" si="81"/>
        <v>PDF</v>
      </c>
      <c r="P547" s="11" t="s">
        <v>2</v>
      </c>
      <c r="Q547" s="3" t="s">
        <v>36</v>
      </c>
      <c r="R547" s="276" t="s">
        <v>41</v>
      </c>
      <c r="S547" s="4" t="s">
        <v>1844</v>
      </c>
      <c r="T547" s="20" t="str">
        <f t="shared" si="82"/>
        <v>PDF</v>
      </c>
      <c r="U547" s="11" t="s">
        <v>39</v>
      </c>
      <c r="V547" s="3" t="s">
        <v>36</v>
      </c>
      <c r="W547" s="3" t="s">
        <v>41</v>
      </c>
      <c r="Y547" s="12" t="str">
        <f>IF(R547="Include","No",IF(V547="Include","No",""))</f>
        <v/>
      </c>
      <c r="Z547" s="35" t="str">
        <f t="shared" si="83"/>
        <v>Exclude</v>
      </c>
      <c r="AA547" s="33" t="str">
        <f t="shared" si="84"/>
        <v>0. Duplicate</v>
      </c>
    </row>
    <row r="548" spans="1:27" x14ac:dyDescent="0.25">
      <c r="A548" s="27" t="s">
        <v>1839</v>
      </c>
      <c r="B548" s="28" t="s">
        <v>1840</v>
      </c>
      <c r="C548" s="28">
        <v>2020</v>
      </c>
      <c r="D548" s="28" t="s">
        <v>1841</v>
      </c>
      <c r="E548" s="28">
        <v>3</v>
      </c>
      <c r="F548" s="28">
        <v>1</v>
      </c>
      <c r="G548" s="28" t="s">
        <v>1842</v>
      </c>
      <c r="H548" s="28">
        <v>3765</v>
      </c>
      <c r="I548" s="28" t="s">
        <v>1843</v>
      </c>
      <c r="J548" s="11" t="s">
        <v>34</v>
      </c>
      <c r="K548" s="20" t="str">
        <f t="shared" si="78"/>
        <v>Link</v>
      </c>
      <c r="L548" s="21" t="str">
        <f t="shared" si="79"/>
        <v/>
      </c>
      <c r="M548" s="31" t="str">
        <f t="shared" si="80"/>
        <v>{Masaki, 2020 #3765}</v>
      </c>
      <c r="N548" s="4" t="s">
        <v>1</v>
      </c>
      <c r="O548" s="20" t="str">
        <f t="shared" si="81"/>
        <v>PDF</v>
      </c>
      <c r="P548" s="11" t="s">
        <v>2</v>
      </c>
      <c r="Q548" s="3" t="s">
        <v>36</v>
      </c>
      <c r="R548" s="276" t="s">
        <v>41</v>
      </c>
      <c r="S548" s="4" t="s">
        <v>1844</v>
      </c>
      <c r="T548" s="20" t="str">
        <f t="shared" si="82"/>
        <v>PDF</v>
      </c>
      <c r="U548" s="11" t="s">
        <v>39</v>
      </c>
      <c r="V548" s="3" t="s">
        <v>36</v>
      </c>
      <c r="W548" s="3" t="s">
        <v>41</v>
      </c>
      <c r="Y548" s="12" t="str">
        <f>IF(R548="Include","No",IF(V548="Include","No",""))</f>
        <v/>
      </c>
      <c r="Z548" s="35" t="str">
        <f t="shared" si="83"/>
        <v>Exclude</v>
      </c>
      <c r="AA548" s="33" t="str">
        <f t="shared" si="84"/>
        <v>0. Duplicate</v>
      </c>
    </row>
    <row r="549" spans="1:27" x14ac:dyDescent="0.25">
      <c r="A549" s="27" t="s">
        <v>1839</v>
      </c>
      <c r="B549" s="28" t="s">
        <v>1840</v>
      </c>
      <c r="C549" s="28">
        <v>2020</v>
      </c>
      <c r="D549" s="28" t="s">
        <v>1845</v>
      </c>
      <c r="E549" s="28">
        <v>3</v>
      </c>
      <c r="G549" s="28">
        <v>35</v>
      </c>
      <c r="H549" s="28">
        <v>3766</v>
      </c>
      <c r="I549" s="28" t="s">
        <v>1843</v>
      </c>
      <c r="J549" s="11" t="s">
        <v>34</v>
      </c>
      <c r="K549" s="20" t="str">
        <f t="shared" si="78"/>
        <v>Link</v>
      </c>
      <c r="L549" s="21" t="str">
        <f t="shared" si="79"/>
        <v/>
      </c>
      <c r="M549" s="31" t="str">
        <f t="shared" si="80"/>
        <v>{Masaki, 2020 #3766}</v>
      </c>
      <c r="N549" s="4" t="s">
        <v>1</v>
      </c>
      <c r="O549" s="20" t="str">
        <f t="shared" si="81"/>
        <v>PDF</v>
      </c>
      <c r="P549" s="11" t="s">
        <v>2</v>
      </c>
      <c r="Q549" s="3" t="s">
        <v>36</v>
      </c>
      <c r="R549" s="276" t="s">
        <v>41</v>
      </c>
      <c r="S549" s="4" t="s">
        <v>1844</v>
      </c>
      <c r="T549" s="20" t="str">
        <f t="shared" si="82"/>
        <v>PDF</v>
      </c>
      <c r="U549" s="11" t="s">
        <v>39</v>
      </c>
      <c r="V549" s="3" t="s">
        <v>36</v>
      </c>
      <c r="W549" s="3" t="s">
        <v>41</v>
      </c>
      <c r="Y549" s="12" t="str">
        <f>IF(R549="Include","No",IF(V549="Include","No",""))</f>
        <v/>
      </c>
      <c r="Z549" s="35" t="str">
        <f t="shared" si="83"/>
        <v>Exclude</v>
      </c>
      <c r="AA549" s="33" t="str">
        <f t="shared" si="84"/>
        <v>0. Duplicate</v>
      </c>
    </row>
    <row r="550" spans="1:27" x14ac:dyDescent="0.25">
      <c r="A550" s="27" t="s">
        <v>1839</v>
      </c>
      <c r="B550" s="28" t="s">
        <v>1840</v>
      </c>
      <c r="C550" s="28">
        <v>2020</v>
      </c>
      <c r="D550" s="28" t="s">
        <v>1845</v>
      </c>
      <c r="E550" s="28">
        <v>3</v>
      </c>
      <c r="F550" s="28">
        <v>35</v>
      </c>
      <c r="G550" s="28">
        <v>35</v>
      </c>
      <c r="H550" s="28">
        <v>3767</v>
      </c>
      <c r="I550" s="28" t="s">
        <v>1843</v>
      </c>
      <c r="J550" s="11" t="s">
        <v>34</v>
      </c>
      <c r="K550" s="20" t="str">
        <f t="shared" si="78"/>
        <v>Link</v>
      </c>
      <c r="L550" s="21" t="str">
        <f t="shared" si="79"/>
        <v/>
      </c>
      <c r="M550" s="31" t="str">
        <f t="shared" si="80"/>
        <v>{Masaki, 2020 #3767}</v>
      </c>
      <c r="N550" s="4" t="s">
        <v>1</v>
      </c>
      <c r="O550" s="20" t="str">
        <f t="shared" si="81"/>
        <v>PDF</v>
      </c>
      <c r="P550" s="11" t="s">
        <v>2</v>
      </c>
      <c r="Q550" s="3" t="s">
        <v>36</v>
      </c>
      <c r="R550" s="276" t="s">
        <v>41</v>
      </c>
      <c r="S550" s="4" t="s">
        <v>1844</v>
      </c>
      <c r="T550" s="20" t="str">
        <f t="shared" si="82"/>
        <v>PDF</v>
      </c>
      <c r="U550" s="11" t="s">
        <v>39</v>
      </c>
      <c r="V550" s="3" t="s">
        <v>36</v>
      </c>
      <c r="W550" s="3" t="s">
        <v>41</v>
      </c>
      <c r="Y550" s="12" t="str">
        <f>IF(R550="Include","No",IF(V550="Include","No",""))</f>
        <v/>
      </c>
      <c r="Z550" s="35" t="str">
        <f t="shared" si="83"/>
        <v>Exclude</v>
      </c>
      <c r="AA550" s="33" t="str">
        <f t="shared" si="84"/>
        <v>0. Duplicate</v>
      </c>
    </row>
    <row r="551" spans="1:27" x14ac:dyDescent="0.25">
      <c r="A551" s="27" t="s">
        <v>1839</v>
      </c>
      <c r="B551" s="28" t="s">
        <v>1840</v>
      </c>
      <c r="C551" s="28">
        <v>2020</v>
      </c>
      <c r="D551" s="28" t="s">
        <v>1845</v>
      </c>
      <c r="E551" s="28">
        <v>3</v>
      </c>
      <c r="F551" s="28">
        <v>1</v>
      </c>
      <c r="G551" s="28">
        <v>35</v>
      </c>
      <c r="H551" s="28">
        <v>4734</v>
      </c>
      <c r="I551" s="28" t="s">
        <v>1843</v>
      </c>
      <c r="J551" s="11" t="s">
        <v>34</v>
      </c>
      <c r="K551" s="20" t="str">
        <f t="shared" si="78"/>
        <v>Link</v>
      </c>
      <c r="L551" s="21" t="str">
        <f t="shared" si="79"/>
        <v/>
      </c>
      <c r="M551" s="31" t="str">
        <f t="shared" si="80"/>
        <v>{Masaki, 2020 #4734}</v>
      </c>
      <c r="N551" s="4" t="s">
        <v>54</v>
      </c>
      <c r="O551" s="20" t="str">
        <f t="shared" si="81"/>
        <v>PDF</v>
      </c>
      <c r="P551" s="11" t="s">
        <v>2</v>
      </c>
      <c r="Q551" s="3" t="s">
        <v>36</v>
      </c>
      <c r="R551" s="276" t="s">
        <v>41</v>
      </c>
      <c r="S551" s="4" t="s">
        <v>1844</v>
      </c>
      <c r="T551" s="20" t="str">
        <f t="shared" si="82"/>
        <v>PDF</v>
      </c>
      <c r="U551" s="11" t="s">
        <v>39</v>
      </c>
      <c r="V551" s="3" t="s">
        <v>36</v>
      </c>
      <c r="W551" s="3" t="s">
        <v>37</v>
      </c>
      <c r="Y551" s="12"/>
      <c r="Z551" s="35" t="str">
        <f t="shared" si="83"/>
        <v>Exclude</v>
      </c>
      <c r="AA551" s="33" t="str">
        <f t="shared" si="84"/>
        <v>0. Duplicate</v>
      </c>
    </row>
    <row r="552" spans="1:27" x14ac:dyDescent="0.25">
      <c r="A552" s="27" t="s">
        <v>1846</v>
      </c>
      <c r="B552" s="28" t="s">
        <v>1847</v>
      </c>
      <c r="C552" s="28">
        <v>2020</v>
      </c>
      <c r="D552" s="28" t="s">
        <v>1848</v>
      </c>
      <c r="E552" s="28">
        <v>8</v>
      </c>
      <c r="F552" s="28">
        <v>4</v>
      </c>
      <c r="G552" s="28" t="s">
        <v>1849</v>
      </c>
      <c r="H552" s="28">
        <v>4174</v>
      </c>
      <c r="I552" s="28" t="s">
        <v>1850</v>
      </c>
      <c r="J552" s="11" t="s">
        <v>34</v>
      </c>
      <c r="K552" s="20" t="str">
        <f t="shared" si="78"/>
        <v>Link</v>
      </c>
      <c r="L552" s="21" t="str">
        <f t="shared" si="79"/>
        <v/>
      </c>
      <c r="M552" s="31" t="str">
        <f t="shared" si="80"/>
        <v>{Masiero, 2020 #4174}</v>
      </c>
      <c r="N552" s="4" t="s">
        <v>1</v>
      </c>
      <c r="O552" s="20" t="str">
        <f t="shared" si="81"/>
        <v>PDF</v>
      </c>
      <c r="P552" s="11" t="s">
        <v>2</v>
      </c>
      <c r="Q552" s="3" t="s">
        <v>36</v>
      </c>
      <c r="R552" s="276" t="s">
        <v>37</v>
      </c>
      <c r="S552" s="4" t="s">
        <v>76</v>
      </c>
      <c r="T552" s="20" t="str">
        <f t="shared" si="82"/>
        <v>PDF</v>
      </c>
      <c r="U552" s="11" t="s">
        <v>39</v>
      </c>
      <c r="V552" s="3" t="s">
        <v>36</v>
      </c>
      <c r="W552" s="3" t="s">
        <v>37</v>
      </c>
      <c r="Y552" s="12" t="str">
        <f>IF(R552="Include","No",IF(V552="Include","No",""))</f>
        <v/>
      </c>
      <c r="Z552" s="35" t="str">
        <f t="shared" si="83"/>
        <v>Exclude</v>
      </c>
      <c r="AA552" s="33" t="str">
        <f t="shared" si="84"/>
        <v>3. Wrong intervention</v>
      </c>
    </row>
    <row r="553" spans="1:27" x14ac:dyDescent="0.25">
      <c r="A553" s="27" t="s">
        <v>42</v>
      </c>
      <c r="B553" s="28" t="s">
        <v>43</v>
      </c>
      <c r="C553" s="28">
        <v>2012</v>
      </c>
      <c r="D553" s="28" t="s">
        <v>44</v>
      </c>
      <c r="E553" s="28">
        <v>107</v>
      </c>
      <c r="F553" s="28">
        <v>12</v>
      </c>
      <c r="G553" s="28" t="s">
        <v>45</v>
      </c>
      <c r="H553" s="28">
        <v>7533</v>
      </c>
      <c r="I553" s="28" t="s">
        <v>46</v>
      </c>
      <c r="J553" s="11" t="s">
        <v>34</v>
      </c>
      <c r="K553" s="20" t="str">
        <f t="shared" si="78"/>
        <v>Link</v>
      </c>
      <c r="L553" s="21" t="str">
        <f t="shared" si="79"/>
        <v/>
      </c>
      <c r="M553" s="31" t="str">
        <f t="shared" si="80"/>
        <v>{Mason, 2012 #7533}</v>
      </c>
      <c r="N553" s="4" t="s">
        <v>47</v>
      </c>
      <c r="O553" s="20" t="str">
        <f t="shared" si="81"/>
        <v>PDF</v>
      </c>
      <c r="P553" s="11" t="s">
        <v>2</v>
      </c>
      <c r="Q553" s="3" t="s">
        <v>36</v>
      </c>
      <c r="R553" s="276" t="s">
        <v>37</v>
      </c>
      <c r="S553" s="4" t="s">
        <v>38</v>
      </c>
      <c r="T553" s="20" t="str">
        <f t="shared" si="82"/>
        <v>PDF</v>
      </c>
      <c r="U553" s="11" t="s">
        <v>39</v>
      </c>
      <c r="V553" s="3" t="s">
        <v>36</v>
      </c>
      <c r="W553" s="3" t="s">
        <v>37</v>
      </c>
      <c r="Y553" s="12"/>
      <c r="Z553" s="35" t="str">
        <f t="shared" si="83"/>
        <v>Exclude</v>
      </c>
      <c r="AA553" s="33" t="str">
        <f t="shared" si="84"/>
        <v>3. Wrong intervention</v>
      </c>
    </row>
    <row r="554" spans="1:27" x14ac:dyDescent="0.25">
      <c r="A554" s="27" t="s">
        <v>1851</v>
      </c>
      <c r="B554" s="28" t="s">
        <v>1852</v>
      </c>
      <c r="C554" s="28">
        <v>2014</v>
      </c>
      <c r="D554" s="28" t="s">
        <v>1853</v>
      </c>
      <c r="E554" s="28">
        <v>36</v>
      </c>
      <c r="F554" s="28">
        <v>4</v>
      </c>
      <c r="G554" s="28" t="s">
        <v>1854</v>
      </c>
      <c r="H554" s="28">
        <v>4007</v>
      </c>
      <c r="I554" s="28" t="s">
        <v>1855</v>
      </c>
      <c r="J554" s="11" t="s">
        <v>34</v>
      </c>
      <c r="K554" s="20" t="str">
        <f t="shared" si="78"/>
        <v>Link</v>
      </c>
      <c r="L554" s="21" t="str">
        <f t="shared" si="79"/>
        <v/>
      </c>
      <c r="M554" s="31" t="str">
        <f t="shared" si="80"/>
        <v>{Mason, 2014 #4007}</v>
      </c>
      <c r="N554" s="4" t="s">
        <v>1</v>
      </c>
      <c r="O554" s="20" t="str">
        <f t="shared" si="81"/>
        <v>PDF</v>
      </c>
      <c r="P554" s="11" t="s">
        <v>2</v>
      </c>
      <c r="Q554" s="3" t="s">
        <v>36</v>
      </c>
      <c r="R554" s="276" t="s">
        <v>37</v>
      </c>
      <c r="S554" s="4" t="s">
        <v>76</v>
      </c>
      <c r="T554" s="20" t="str">
        <f t="shared" si="82"/>
        <v>PDF</v>
      </c>
      <c r="U554" s="11" t="s">
        <v>39</v>
      </c>
      <c r="V554" s="3" t="s">
        <v>36</v>
      </c>
      <c r="W554" s="3" t="s">
        <v>37</v>
      </c>
      <c r="Y554" s="12" t="str">
        <f t="shared" ref="Y554:Y562" si="85">IF(R554="Include","No",IF(V554="Include","No",""))</f>
        <v/>
      </c>
      <c r="Z554" s="35" t="str">
        <f t="shared" si="83"/>
        <v>Exclude</v>
      </c>
      <c r="AA554" s="33" t="str">
        <f t="shared" si="84"/>
        <v>3. Wrong intervention</v>
      </c>
    </row>
    <row r="555" spans="1:27" x14ac:dyDescent="0.25">
      <c r="A555" s="27" t="s">
        <v>1856</v>
      </c>
      <c r="B555" s="28" t="s">
        <v>1857</v>
      </c>
      <c r="C555" s="28">
        <v>2016</v>
      </c>
      <c r="D555" s="28" t="s">
        <v>1858</v>
      </c>
      <c r="E555" s="28">
        <v>37</v>
      </c>
      <c r="F555" s="28">
        <v>5</v>
      </c>
      <c r="G555" s="28" t="s">
        <v>1859</v>
      </c>
      <c r="H555" s="28">
        <v>3869</v>
      </c>
      <c r="I555" s="28" t="s">
        <v>1860</v>
      </c>
      <c r="J555" s="11" t="s">
        <v>34</v>
      </c>
      <c r="K555" s="20" t="str">
        <f t="shared" si="78"/>
        <v>Link</v>
      </c>
      <c r="L555" s="21" t="str">
        <f t="shared" si="79"/>
        <v/>
      </c>
      <c r="M555" s="31" t="str">
        <f t="shared" si="80"/>
        <v>{Mason, 2016 #3869}</v>
      </c>
      <c r="N555" s="4" t="s">
        <v>1</v>
      </c>
      <c r="O555" s="20" t="str">
        <f t="shared" si="81"/>
        <v>PDF</v>
      </c>
      <c r="P555" s="11" t="s">
        <v>2</v>
      </c>
      <c r="Q555" s="3" t="s">
        <v>36</v>
      </c>
      <c r="R555" s="276" t="s">
        <v>37</v>
      </c>
      <c r="S555" s="4" t="s">
        <v>76</v>
      </c>
      <c r="T555" s="20" t="str">
        <f t="shared" si="82"/>
        <v>PDF</v>
      </c>
      <c r="U555" s="11" t="s">
        <v>39</v>
      </c>
      <c r="V555" s="3" t="s">
        <v>36</v>
      </c>
      <c r="W555" s="3" t="s">
        <v>37</v>
      </c>
      <c r="Y555" s="12" t="str">
        <f t="shared" si="85"/>
        <v/>
      </c>
      <c r="Z555" s="35" t="str">
        <f t="shared" si="83"/>
        <v>Exclude</v>
      </c>
      <c r="AA555" s="33" t="str">
        <f t="shared" si="84"/>
        <v>3. Wrong intervention</v>
      </c>
    </row>
    <row r="556" spans="1:27" x14ac:dyDescent="0.25">
      <c r="A556" s="27" t="s">
        <v>1861</v>
      </c>
      <c r="B556" s="28" t="s">
        <v>1862</v>
      </c>
      <c r="C556" s="28">
        <v>2014</v>
      </c>
      <c r="D556" s="28" t="s">
        <v>1863</v>
      </c>
      <c r="E556" s="28">
        <v>2</v>
      </c>
      <c r="F556" s="28">
        <v>1</v>
      </c>
      <c r="G556" s="80">
        <v>46003</v>
      </c>
      <c r="H556" s="28">
        <v>4164</v>
      </c>
      <c r="I556" s="28" t="s">
        <v>1864</v>
      </c>
      <c r="J556" s="11" t="s">
        <v>34</v>
      </c>
      <c r="K556" s="20" t="str">
        <f t="shared" si="78"/>
        <v>Link</v>
      </c>
      <c r="L556" s="21" t="str">
        <f t="shared" si="79"/>
        <v/>
      </c>
      <c r="M556" s="31" t="str">
        <f t="shared" si="80"/>
        <v>{Matthews, 2014 #4164}</v>
      </c>
      <c r="N556" s="4" t="s">
        <v>1</v>
      </c>
      <c r="O556" s="20" t="str">
        <f t="shared" si="81"/>
        <v>PDF</v>
      </c>
      <c r="P556" s="11" t="s">
        <v>2</v>
      </c>
      <c r="Q556" s="3" t="s">
        <v>36</v>
      </c>
      <c r="R556" s="276" t="s">
        <v>37</v>
      </c>
      <c r="S556" s="4" t="s">
        <v>76</v>
      </c>
      <c r="T556" s="20" t="str">
        <f t="shared" si="82"/>
        <v>PDF</v>
      </c>
      <c r="U556" s="11" t="s">
        <v>39</v>
      </c>
      <c r="V556" s="3" t="s">
        <v>36</v>
      </c>
      <c r="W556" s="3" t="s">
        <v>37</v>
      </c>
      <c r="Y556" s="12" t="str">
        <f t="shared" si="85"/>
        <v/>
      </c>
      <c r="Z556" s="35" t="str">
        <f t="shared" si="83"/>
        <v>Exclude</v>
      </c>
      <c r="AA556" s="33" t="str">
        <f t="shared" si="84"/>
        <v>3. Wrong intervention</v>
      </c>
    </row>
    <row r="557" spans="1:27" x14ac:dyDescent="0.25">
      <c r="A557" s="27" t="s">
        <v>1861</v>
      </c>
      <c r="B557" s="28" t="s">
        <v>1862</v>
      </c>
      <c r="C557" s="28">
        <v>2014</v>
      </c>
      <c r="D557" s="28" t="s">
        <v>1863</v>
      </c>
      <c r="E557" s="28">
        <v>2</v>
      </c>
      <c r="F557" s="28">
        <v>1</v>
      </c>
      <c r="G557" s="80">
        <v>46003</v>
      </c>
      <c r="H557" s="28">
        <v>4165</v>
      </c>
      <c r="I557" s="28" t="s">
        <v>1864</v>
      </c>
      <c r="J557" s="11" t="s">
        <v>34</v>
      </c>
      <c r="K557" s="20" t="str">
        <f t="shared" si="78"/>
        <v>Link</v>
      </c>
      <c r="L557" s="21" t="str">
        <f t="shared" si="79"/>
        <v/>
      </c>
      <c r="M557" s="31" t="str">
        <f t="shared" si="80"/>
        <v>{Matthews, 2014 #4165}</v>
      </c>
      <c r="N557" s="4" t="s">
        <v>1</v>
      </c>
      <c r="O557" s="20" t="str">
        <f t="shared" si="81"/>
        <v>PDF</v>
      </c>
      <c r="P557" s="11" t="s">
        <v>2</v>
      </c>
      <c r="Q557" s="3" t="s">
        <v>36</v>
      </c>
      <c r="R557" s="276" t="s">
        <v>41</v>
      </c>
      <c r="S557" s="4" t="s">
        <v>1865</v>
      </c>
      <c r="T557" s="20" t="str">
        <f t="shared" si="82"/>
        <v>PDF</v>
      </c>
      <c r="U557" s="11" t="s">
        <v>39</v>
      </c>
      <c r="V557" s="3" t="s">
        <v>36</v>
      </c>
      <c r="W557" s="3" t="s">
        <v>41</v>
      </c>
      <c r="Y557" s="12" t="str">
        <f t="shared" si="85"/>
        <v/>
      </c>
      <c r="Z557" s="35" t="str">
        <f t="shared" si="83"/>
        <v>Exclude</v>
      </c>
      <c r="AA557" s="33" t="str">
        <f t="shared" si="84"/>
        <v>0. Duplicate</v>
      </c>
    </row>
    <row r="558" spans="1:27" x14ac:dyDescent="0.25">
      <c r="A558" s="27" t="s">
        <v>1866</v>
      </c>
      <c r="B558" s="28" t="s">
        <v>1867</v>
      </c>
      <c r="C558" s="28">
        <v>2018</v>
      </c>
      <c r="D558" s="28" t="s">
        <v>73</v>
      </c>
      <c r="E558" s="28">
        <v>21</v>
      </c>
      <c r="F558" s="28">
        <v>11</v>
      </c>
      <c r="G558" s="28" t="s">
        <v>1868</v>
      </c>
      <c r="H558" s="28">
        <v>3927</v>
      </c>
      <c r="I558" s="28" t="s">
        <v>1869</v>
      </c>
      <c r="J558" s="11" t="s">
        <v>34</v>
      </c>
      <c r="K558" s="20" t="str">
        <f t="shared" si="78"/>
        <v>Link</v>
      </c>
      <c r="L558" s="21" t="str">
        <f t="shared" si="79"/>
        <v/>
      </c>
      <c r="M558" s="31" t="str">
        <f t="shared" si="80"/>
        <v>{Matthews, 2018 #3927}</v>
      </c>
      <c r="N558" s="4" t="s">
        <v>1</v>
      </c>
      <c r="O558" s="20" t="str">
        <f t="shared" si="81"/>
        <v>PDF</v>
      </c>
      <c r="P558" s="11" t="s">
        <v>2</v>
      </c>
      <c r="Q558" s="3" t="s">
        <v>36</v>
      </c>
      <c r="R558" s="276" t="s">
        <v>37</v>
      </c>
      <c r="S558" s="4" t="s">
        <v>76</v>
      </c>
      <c r="T558" s="20" t="str">
        <f t="shared" si="82"/>
        <v>PDF</v>
      </c>
      <c r="U558" s="11" t="s">
        <v>39</v>
      </c>
      <c r="V558" s="3" t="s">
        <v>36</v>
      </c>
      <c r="W558" s="3" t="s">
        <v>37</v>
      </c>
      <c r="Y558" s="12" t="str">
        <f t="shared" si="85"/>
        <v/>
      </c>
      <c r="Z558" s="35" t="str">
        <f t="shared" si="83"/>
        <v>Exclude</v>
      </c>
      <c r="AA558" s="33" t="str">
        <f t="shared" si="84"/>
        <v>3. Wrong intervention</v>
      </c>
    </row>
    <row r="559" spans="1:27" x14ac:dyDescent="0.25">
      <c r="A559" s="27" t="s">
        <v>1866</v>
      </c>
      <c r="B559" s="28" t="s">
        <v>1867</v>
      </c>
      <c r="C559" s="28">
        <v>2018</v>
      </c>
      <c r="D559" s="28" t="s">
        <v>73</v>
      </c>
      <c r="E559" s="28">
        <v>21</v>
      </c>
      <c r="F559" s="28">
        <v>11</v>
      </c>
      <c r="G559" s="28" t="s">
        <v>1868</v>
      </c>
      <c r="H559" s="28">
        <v>3928</v>
      </c>
      <c r="I559" s="28" t="s">
        <v>1869</v>
      </c>
      <c r="J559" s="11" t="s">
        <v>34</v>
      </c>
      <c r="K559" s="20" t="str">
        <f t="shared" si="78"/>
        <v>Link</v>
      </c>
      <c r="L559" s="21" t="str">
        <f t="shared" si="79"/>
        <v/>
      </c>
      <c r="M559" s="31" t="str">
        <f t="shared" si="80"/>
        <v>{Matthews, 2018 #3928}</v>
      </c>
      <c r="N559" s="4" t="s">
        <v>1</v>
      </c>
      <c r="O559" s="20" t="str">
        <f t="shared" si="81"/>
        <v>PDF</v>
      </c>
      <c r="P559" s="11" t="s">
        <v>2</v>
      </c>
      <c r="Q559" s="3" t="s">
        <v>36</v>
      </c>
      <c r="R559" s="276" t="s">
        <v>41</v>
      </c>
      <c r="S559" s="4" t="s">
        <v>1870</v>
      </c>
      <c r="T559" s="20" t="str">
        <f t="shared" si="82"/>
        <v>PDF</v>
      </c>
      <c r="U559" s="11" t="s">
        <v>39</v>
      </c>
      <c r="V559" s="3" t="s">
        <v>36</v>
      </c>
      <c r="W559" s="3" t="s">
        <v>41</v>
      </c>
      <c r="Y559" s="12" t="str">
        <f t="shared" si="85"/>
        <v/>
      </c>
      <c r="Z559" s="35" t="str">
        <f t="shared" si="83"/>
        <v>Exclude</v>
      </c>
      <c r="AA559" s="33" t="str">
        <f t="shared" si="84"/>
        <v>0. Duplicate</v>
      </c>
    </row>
    <row r="560" spans="1:27" x14ac:dyDescent="0.25">
      <c r="A560" s="27" t="s">
        <v>1866</v>
      </c>
      <c r="B560" s="28" t="s">
        <v>1867</v>
      </c>
      <c r="C560" s="28">
        <v>2018</v>
      </c>
      <c r="D560" s="28" t="s">
        <v>73</v>
      </c>
      <c r="E560" s="28">
        <v>21</v>
      </c>
      <c r="F560" s="28">
        <v>11</v>
      </c>
      <c r="G560" s="28" t="s">
        <v>1868</v>
      </c>
      <c r="H560" s="28">
        <v>3929</v>
      </c>
      <c r="I560" s="28" t="s">
        <v>1869</v>
      </c>
      <c r="J560" s="11" t="s">
        <v>34</v>
      </c>
      <c r="K560" s="20" t="str">
        <f t="shared" si="78"/>
        <v>Link</v>
      </c>
      <c r="L560" s="21" t="str">
        <f t="shared" si="79"/>
        <v/>
      </c>
      <c r="M560" s="31" t="str">
        <f t="shared" si="80"/>
        <v>{Matthews, 2018 #3929}</v>
      </c>
      <c r="N560" s="4" t="s">
        <v>1</v>
      </c>
      <c r="O560" s="20" t="str">
        <f t="shared" si="81"/>
        <v>PDF</v>
      </c>
      <c r="P560" s="11" t="s">
        <v>2</v>
      </c>
      <c r="Q560" s="3" t="s">
        <v>36</v>
      </c>
      <c r="R560" s="276" t="s">
        <v>41</v>
      </c>
      <c r="S560" s="4" t="s">
        <v>1870</v>
      </c>
      <c r="T560" s="20" t="str">
        <f t="shared" si="82"/>
        <v>PDF</v>
      </c>
      <c r="U560" s="11" t="s">
        <v>39</v>
      </c>
      <c r="V560" s="3" t="s">
        <v>36</v>
      </c>
      <c r="W560" s="3" t="s">
        <v>41</v>
      </c>
      <c r="Y560" s="12" t="str">
        <f t="shared" si="85"/>
        <v/>
      </c>
      <c r="Z560" s="35" t="str">
        <f t="shared" si="83"/>
        <v>Exclude</v>
      </c>
      <c r="AA560" s="33" t="str">
        <f t="shared" si="84"/>
        <v>0. Duplicate</v>
      </c>
    </row>
    <row r="561" spans="1:27" x14ac:dyDescent="0.25">
      <c r="A561" s="27" t="s">
        <v>1871</v>
      </c>
      <c r="B561" s="28" t="s">
        <v>1872</v>
      </c>
      <c r="C561" s="28">
        <v>2019</v>
      </c>
      <c r="D561" s="28" t="s">
        <v>1873</v>
      </c>
      <c r="E561" s="28">
        <v>13</v>
      </c>
      <c r="F561" s="28">
        <v>5</v>
      </c>
      <c r="G561" s="28" t="s">
        <v>1874</v>
      </c>
      <c r="H561" s="28">
        <v>4153</v>
      </c>
      <c r="I561" s="28" t="s">
        <v>1875</v>
      </c>
      <c r="J561" s="11" t="s">
        <v>34</v>
      </c>
      <c r="K561" s="20" t="str">
        <f t="shared" si="78"/>
        <v>Link</v>
      </c>
      <c r="L561" s="21" t="str">
        <f t="shared" si="79"/>
        <v/>
      </c>
      <c r="M561" s="31" t="str">
        <f t="shared" si="80"/>
        <v>{Matthews, 2019 #4153}</v>
      </c>
      <c r="N561" s="4" t="s">
        <v>1</v>
      </c>
      <c r="O561" s="20" t="str">
        <f t="shared" si="81"/>
        <v>PDF</v>
      </c>
      <c r="P561" s="11" t="s">
        <v>2</v>
      </c>
      <c r="Q561" s="3" t="s">
        <v>36</v>
      </c>
      <c r="R561" s="276" t="s">
        <v>40</v>
      </c>
      <c r="S561" s="4" t="s">
        <v>110</v>
      </c>
      <c r="T561" s="20" t="str">
        <f t="shared" si="82"/>
        <v>PDF</v>
      </c>
      <c r="U561" s="11" t="s">
        <v>39</v>
      </c>
      <c r="V561" s="3" t="s">
        <v>36</v>
      </c>
      <c r="W561" s="3" t="s">
        <v>40</v>
      </c>
      <c r="Y561" s="12" t="str">
        <f t="shared" si="85"/>
        <v/>
      </c>
      <c r="Z561" s="35" t="str">
        <f t="shared" si="83"/>
        <v>Exclude</v>
      </c>
      <c r="AA561" s="33" t="str">
        <f t="shared" si="84"/>
        <v>5. Wrong study design</v>
      </c>
    </row>
    <row r="562" spans="1:27" x14ac:dyDescent="0.25">
      <c r="A562" s="27" t="s">
        <v>1876</v>
      </c>
      <c r="B562" s="28" t="s">
        <v>1877</v>
      </c>
      <c r="C562" s="28">
        <v>2016</v>
      </c>
      <c r="D562" s="28" t="s">
        <v>1878</v>
      </c>
      <c r="E562" s="28">
        <v>23</v>
      </c>
      <c r="F562" s="28">
        <v>5</v>
      </c>
      <c r="G562" s="28" t="s">
        <v>1879</v>
      </c>
      <c r="H562" s="28">
        <v>3810</v>
      </c>
      <c r="I562" s="28" t="s">
        <v>1880</v>
      </c>
      <c r="J562" s="11" t="s">
        <v>34</v>
      </c>
      <c r="K562" s="20" t="str">
        <f t="shared" si="78"/>
        <v>Link</v>
      </c>
      <c r="L562" s="21" t="str">
        <f t="shared" si="79"/>
        <v/>
      </c>
      <c r="M562" s="31" t="str">
        <f t="shared" si="80"/>
        <v>{Mavrot, 2016 #3810}</v>
      </c>
      <c r="N562" s="4" t="s">
        <v>1</v>
      </c>
      <c r="O562" s="20" t="str">
        <f t="shared" si="81"/>
        <v>PDF</v>
      </c>
      <c r="P562" s="11" t="s">
        <v>2</v>
      </c>
      <c r="Q562" s="3" t="s">
        <v>36</v>
      </c>
      <c r="R562" s="276" t="s">
        <v>37</v>
      </c>
      <c r="S562" s="4" t="s">
        <v>38</v>
      </c>
      <c r="T562" s="20" t="str">
        <f t="shared" si="82"/>
        <v>PDF</v>
      </c>
      <c r="U562" s="11" t="s">
        <v>39</v>
      </c>
      <c r="V562" s="3" t="s">
        <v>36</v>
      </c>
      <c r="W562" s="3" t="s">
        <v>37</v>
      </c>
      <c r="Y562" s="12" t="str">
        <f t="shared" si="85"/>
        <v/>
      </c>
      <c r="Z562" s="35" t="str">
        <f t="shared" si="83"/>
        <v>Exclude</v>
      </c>
      <c r="AA562" s="33" t="str">
        <f t="shared" si="84"/>
        <v>3. Wrong intervention</v>
      </c>
    </row>
    <row r="563" spans="1:27" x14ac:dyDescent="0.25">
      <c r="A563" s="27" t="s">
        <v>1881</v>
      </c>
      <c r="B563" s="28" t="s">
        <v>1882</v>
      </c>
      <c r="C563" s="28">
        <v>2015</v>
      </c>
      <c r="D563" s="28" t="s">
        <v>446</v>
      </c>
      <c r="E563" s="28">
        <v>15</v>
      </c>
      <c r="G563" s="28">
        <v>240</v>
      </c>
      <c r="H563" s="28">
        <v>4228</v>
      </c>
      <c r="I563" s="28" t="s">
        <v>1883</v>
      </c>
      <c r="J563" s="11" t="s">
        <v>34</v>
      </c>
      <c r="K563" s="20" t="str">
        <f t="shared" si="78"/>
        <v>Link</v>
      </c>
      <c r="L563" s="21" t="str">
        <f t="shared" si="79"/>
        <v/>
      </c>
      <c r="M563" s="31" t="str">
        <f t="shared" si="80"/>
        <v>{Maynard, 2015 #4228}</v>
      </c>
      <c r="N563" s="4" t="s">
        <v>4</v>
      </c>
      <c r="O563" s="20" t="str">
        <f t="shared" si="81"/>
        <v>PDF</v>
      </c>
      <c r="P563" s="11" t="s">
        <v>2</v>
      </c>
      <c r="Q563" s="3" t="s">
        <v>36</v>
      </c>
      <c r="R563" s="276" t="s">
        <v>37</v>
      </c>
      <c r="S563" s="4" t="s">
        <v>76</v>
      </c>
      <c r="T563" s="20" t="str">
        <f t="shared" si="82"/>
        <v>PDF</v>
      </c>
      <c r="U563" s="11" t="s">
        <v>39</v>
      </c>
      <c r="V563" s="3" t="s">
        <v>36</v>
      </c>
      <c r="W563" s="3" t="s">
        <v>37</v>
      </c>
      <c r="Y563" s="12"/>
      <c r="Z563" s="35" t="str">
        <f t="shared" si="83"/>
        <v>Exclude</v>
      </c>
      <c r="AA563" s="33" t="str">
        <f t="shared" si="84"/>
        <v>3. Wrong intervention</v>
      </c>
    </row>
    <row r="564" spans="1:27" x14ac:dyDescent="0.25">
      <c r="A564" s="27" t="s">
        <v>1884</v>
      </c>
      <c r="B564" s="28" t="s">
        <v>1885</v>
      </c>
      <c r="C564" s="28">
        <v>2021</v>
      </c>
      <c r="D564" s="28" t="s">
        <v>856</v>
      </c>
      <c r="E564" s="28">
        <v>111</v>
      </c>
      <c r="F564" s="28">
        <v>9</v>
      </c>
      <c r="G564" s="28" t="s">
        <v>1886</v>
      </c>
      <c r="H564" s="28">
        <v>3919</v>
      </c>
      <c r="I564" s="28" t="s">
        <v>1887</v>
      </c>
      <c r="J564" s="11" t="s">
        <v>34</v>
      </c>
      <c r="K564" s="20" t="str">
        <f t="shared" si="78"/>
        <v>Link</v>
      </c>
      <c r="L564" s="21" t="str">
        <f t="shared" si="79"/>
        <v/>
      </c>
      <c r="M564" s="31" t="str">
        <f t="shared" si="80"/>
        <v>{Mays, 2021 #3919}</v>
      </c>
      <c r="N564" s="4" t="s">
        <v>1</v>
      </c>
      <c r="O564" s="20" t="str">
        <f t="shared" si="81"/>
        <v>PDF</v>
      </c>
      <c r="P564" s="11" t="s">
        <v>2</v>
      </c>
      <c r="Q564" s="3" t="s">
        <v>36</v>
      </c>
      <c r="R564" s="276" t="s">
        <v>41</v>
      </c>
      <c r="S564" s="4" t="s">
        <v>1888</v>
      </c>
      <c r="T564" s="20" t="str">
        <f t="shared" si="82"/>
        <v>PDF</v>
      </c>
      <c r="U564" s="11" t="s">
        <v>39</v>
      </c>
      <c r="V564" s="3" t="s">
        <v>36</v>
      </c>
      <c r="W564" s="3" t="s">
        <v>37</v>
      </c>
      <c r="Y564" s="12" t="str">
        <f>IF(R564="Include","No",IF(V564="Include","No",""))</f>
        <v/>
      </c>
      <c r="Z564" s="35" t="str">
        <f t="shared" si="83"/>
        <v>Exclude</v>
      </c>
      <c r="AA564" s="33" t="str">
        <f t="shared" si="84"/>
        <v>0. Duplicate</v>
      </c>
    </row>
    <row r="565" spans="1:27" x14ac:dyDescent="0.25">
      <c r="A565" s="27" t="s">
        <v>1884</v>
      </c>
      <c r="B565" s="28" t="s">
        <v>1885</v>
      </c>
      <c r="C565" s="28">
        <v>2021</v>
      </c>
      <c r="D565" s="28" t="s">
        <v>1242</v>
      </c>
      <c r="E565" s="28">
        <v>111</v>
      </c>
      <c r="F565" s="28">
        <v>9</v>
      </c>
      <c r="G565" s="28" t="s">
        <v>1886</v>
      </c>
      <c r="H565" s="28">
        <v>3920</v>
      </c>
      <c r="I565" s="28" t="s">
        <v>1889</v>
      </c>
      <c r="J565" s="11" t="s">
        <v>34</v>
      </c>
      <c r="K565" s="20" t="str">
        <f t="shared" si="78"/>
        <v>Link</v>
      </c>
      <c r="L565" s="21" t="str">
        <f t="shared" si="79"/>
        <v/>
      </c>
      <c r="M565" s="31" t="str">
        <f t="shared" si="80"/>
        <v>{Mays, 2021 #3920}</v>
      </c>
      <c r="N565" s="4" t="s">
        <v>1</v>
      </c>
      <c r="O565" s="20" t="str">
        <f t="shared" si="81"/>
        <v>PDF</v>
      </c>
      <c r="P565" s="11" t="s">
        <v>2</v>
      </c>
      <c r="Q565" s="3" t="s">
        <v>36</v>
      </c>
      <c r="R565" s="276" t="s">
        <v>37</v>
      </c>
      <c r="S565" s="4" t="s">
        <v>76</v>
      </c>
      <c r="T565" s="20" t="str">
        <f t="shared" si="82"/>
        <v>PDF</v>
      </c>
      <c r="U565" s="11" t="s">
        <v>39</v>
      </c>
      <c r="V565" s="3" t="s">
        <v>36</v>
      </c>
      <c r="W565" s="3" t="s">
        <v>41</v>
      </c>
      <c r="Y565" s="12" t="str">
        <f>IF(R565="Include","No",IF(V565="Include","No",""))</f>
        <v/>
      </c>
      <c r="Z565" s="35" t="str">
        <f t="shared" si="83"/>
        <v>Exclude</v>
      </c>
      <c r="AA565" s="33" t="str">
        <f t="shared" si="84"/>
        <v>3. Wrong intervention</v>
      </c>
    </row>
    <row r="566" spans="1:27" x14ac:dyDescent="0.25">
      <c r="A566" s="27" t="s">
        <v>1890</v>
      </c>
      <c r="B566" s="28" t="s">
        <v>1891</v>
      </c>
      <c r="C566" s="28">
        <v>2014</v>
      </c>
      <c r="D566" s="28" t="s">
        <v>78</v>
      </c>
      <c r="E566" s="28">
        <v>16</v>
      </c>
      <c r="F566" s="28">
        <v>8</v>
      </c>
      <c r="G566" s="28" t="s">
        <v>1892</v>
      </c>
      <c r="H566" s="28">
        <v>5929</v>
      </c>
      <c r="I566" s="28" t="s">
        <v>1893</v>
      </c>
      <c r="J566" s="11" t="s">
        <v>34</v>
      </c>
      <c r="K566" s="20" t="str">
        <f t="shared" si="78"/>
        <v>Link</v>
      </c>
      <c r="L566" s="21" t="str">
        <f t="shared" si="79"/>
        <v/>
      </c>
      <c r="M566" s="31" t="str">
        <f t="shared" si="80"/>
        <v>{McClure, 2014 #5929}</v>
      </c>
      <c r="N566" s="4" t="s">
        <v>35</v>
      </c>
      <c r="O566" s="20" t="str">
        <f t="shared" si="81"/>
        <v>PDF</v>
      </c>
      <c r="P566" s="11" t="s">
        <v>2</v>
      </c>
      <c r="Q566" s="3" t="s">
        <v>36</v>
      </c>
      <c r="R566" s="276" t="s">
        <v>37</v>
      </c>
      <c r="S566" s="4" t="s">
        <v>76</v>
      </c>
      <c r="T566" s="20" t="str">
        <f t="shared" si="82"/>
        <v>PDF</v>
      </c>
      <c r="U566" s="11" t="s">
        <v>39</v>
      </c>
      <c r="V566" s="3" t="s">
        <v>36</v>
      </c>
      <c r="W566" s="3" t="s">
        <v>37</v>
      </c>
      <c r="Y566" s="12"/>
      <c r="Z566" s="35" t="str">
        <f t="shared" si="83"/>
        <v>Exclude</v>
      </c>
      <c r="AA566" s="33" t="str">
        <f t="shared" si="84"/>
        <v>3. Wrong intervention</v>
      </c>
    </row>
    <row r="567" spans="1:27" x14ac:dyDescent="0.25">
      <c r="A567" s="27" t="s">
        <v>1894</v>
      </c>
      <c r="B567" s="28" t="s">
        <v>1895</v>
      </c>
      <c r="C567" s="28">
        <v>2016</v>
      </c>
      <c r="D567" s="28" t="s">
        <v>538</v>
      </c>
      <c r="E567" s="28">
        <v>4</v>
      </c>
      <c r="F567" s="28">
        <v>3</v>
      </c>
      <c r="G567" s="28" t="s">
        <v>1896</v>
      </c>
      <c r="H567" s="28">
        <v>4234</v>
      </c>
      <c r="I567" s="28" t="s">
        <v>1897</v>
      </c>
      <c r="J567" s="11" t="s">
        <v>34</v>
      </c>
      <c r="K567" s="20" t="str">
        <f t="shared" si="78"/>
        <v>Link</v>
      </c>
      <c r="L567" s="21" t="str">
        <f t="shared" si="79"/>
        <v/>
      </c>
      <c r="M567" s="31" t="str">
        <f t="shared" si="80"/>
        <v>{McClure, 2016 #4234}</v>
      </c>
      <c r="N567" s="4" t="s">
        <v>4</v>
      </c>
      <c r="O567" s="20" t="str">
        <f t="shared" si="81"/>
        <v>PDF</v>
      </c>
      <c r="P567" s="11" t="s">
        <v>2</v>
      </c>
      <c r="Q567" s="3" t="s">
        <v>36</v>
      </c>
      <c r="R567" s="276" t="s">
        <v>37</v>
      </c>
      <c r="S567" s="4" t="s">
        <v>76</v>
      </c>
      <c r="T567" s="20" t="str">
        <f t="shared" si="82"/>
        <v>PDF</v>
      </c>
      <c r="U567" s="11" t="s">
        <v>39</v>
      </c>
      <c r="V567" s="3" t="s">
        <v>36</v>
      </c>
      <c r="W567" s="3" t="s">
        <v>37</v>
      </c>
      <c r="Y567" s="12"/>
      <c r="Z567" s="35" t="str">
        <f t="shared" si="83"/>
        <v>Exclude</v>
      </c>
      <c r="AA567" s="33" t="str">
        <f t="shared" si="84"/>
        <v>3. Wrong intervention</v>
      </c>
    </row>
    <row r="568" spans="1:27" x14ac:dyDescent="0.25">
      <c r="A568" s="27" t="s">
        <v>1898</v>
      </c>
      <c r="B568" s="28" t="s">
        <v>1899</v>
      </c>
      <c r="C568" s="28">
        <v>2017</v>
      </c>
      <c r="D568" s="28" t="s">
        <v>1900</v>
      </c>
      <c r="E568" s="28">
        <v>3</v>
      </c>
      <c r="F568" s="28">
        <v>2</v>
      </c>
      <c r="G568" s="28" t="s">
        <v>1901</v>
      </c>
      <c r="H568" s="28">
        <v>5903</v>
      </c>
      <c r="I568" s="28" t="s">
        <v>1902</v>
      </c>
      <c r="J568" s="11" t="s">
        <v>34</v>
      </c>
      <c r="K568" s="20" t="str">
        <f t="shared" si="78"/>
        <v>Link</v>
      </c>
      <c r="L568" s="21" t="str">
        <f t="shared" si="79"/>
        <v/>
      </c>
      <c r="M568" s="31" t="str">
        <f t="shared" si="80"/>
        <v>{McCrabb, 2017 #5903}</v>
      </c>
      <c r="N568" s="4" t="s">
        <v>35</v>
      </c>
      <c r="O568" s="20" t="str">
        <f t="shared" si="81"/>
        <v>PDF</v>
      </c>
      <c r="P568" s="11" t="s">
        <v>2</v>
      </c>
      <c r="Q568" s="3" t="s">
        <v>36</v>
      </c>
      <c r="R568" s="276" t="s">
        <v>37</v>
      </c>
      <c r="S568" s="4" t="s">
        <v>76</v>
      </c>
      <c r="T568" s="20" t="str">
        <f t="shared" si="82"/>
        <v>PDF</v>
      </c>
      <c r="U568" s="11" t="s">
        <v>39</v>
      </c>
      <c r="V568" s="3" t="s">
        <v>36</v>
      </c>
      <c r="W568" s="3" t="s">
        <v>37</v>
      </c>
      <c r="Y568" s="12"/>
      <c r="Z568" s="35" t="str">
        <f t="shared" si="83"/>
        <v>Exclude</v>
      </c>
      <c r="AA568" s="33" t="str">
        <f t="shared" si="84"/>
        <v>3. Wrong intervention</v>
      </c>
    </row>
    <row r="569" spans="1:27" x14ac:dyDescent="0.25">
      <c r="A569" s="27" t="s">
        <v>1903</v>
      </c>
      <c r="B569" s="28" t="s">
        <v>1904</v>
      </c>
      <c r="C569" s="28">
        <v>2015</v>
      </c>
      <c r="D569" s="28" t="s">
        <v>120</v>
      </c>
      <c r="E569" s="28">
        <v>5</v>
      </c>
      <c r="F569" s="28">
        <v>6</v>
      </c>
      <c r="G569" s="28" t="s">
        <v>1905</v>
      </c>
      <c r="H569" s="28">
        <v>3890</v>
      </c>
      <c r="I569" s="28" t="s">
        <v>1906</v>
      </c>
      <c r="J569" s="11" t="s">
        <v>34</v>
      </c>
      <c r="K569" s="20" t="str">
        <f t="shared" si="78"/>
        <v>Link</v>
      </c>
      <c r="L569" s="21" t="str">
        <f t="shared" si="79"/>
        <v/>
      </c>
      <c r="M569" s="31" t="str">
        <f t="shared" si="80"/>
        <v>{McDaniel, 2015 #3890}</v>
      </c>
      <c r="N569" s="4" t="s">
        <v>1</v>
      </c>
      <c r="O569" s="20" t="str">
        <f t="shared" si="81"/>
        <v>PDF</v>
      </c>
      <c r="P569" s="11" t="s">
        <v>2</v>
      </c>
      <c r="Q569" s="3" t="s">
        <v>36</v>
      </c>
      <c r="R569" s="276" t="s">
        <v>37</v>
      </c>
      <c r="S569" s="4" t="s">
        <v>76</v>
      </c>
      <c r="T569" s="20" t="str">
        <f t="shared" si="82"/>
        <v>PDF</v>
      </c>
      <c r="U569" s="11" t="s">
        <v>39</v>
      </c>
      <c r="V569" s="3" t="s">
        <v>36</v>
      </c>
      <c r="W569" s="3" t="s">
        <v>37</v>
      </c>
      <c r="Y569" s="12" t="str">
        <f>IF(R569="Include","No",IF(V569="Include","No",""))</f>
        <v/>
      </c>
      <c r="Z569" s="35" t="str">
        <f t="shared" si="83"/>
        <v>Exclude</v>
      </c>
      <c r="AA569" s="33" t="str">
        <f t="shared" si="84"/>
        <v>3. Wrong intervention</v>
      </c>
    </row>
    <row r="570" spans="1:27" x14ac:dyDescent="0.25">
      <c r="A570" s="27" t="s">
        <v>1907</v>
      </c>
      <c r="B570" s="28" t="s">
        <v>1908</v>
      </c>
      <c r="C570" s="28">
        <v>2015</v>
      </c>
      <c r="D570" s="28" t="s">
        <v>1909</v>
      </c>
      <c r="E570" s="28">
        <v>15</v>
      </c>
      <c r="F570" s="28">
        <v>1</v>
      </c>
      <c r="G570" s="28" t="s">
        <v>1910</v>
      </c>
      <c r="H570" s="28">
        <v>3771</v>
      </c>
      <c r="I570" s="28" t="s">
        <v>1911</v>
      </c>
      <c r="J570" s="11" t="s">
        <v>34</v>
      </c>
      <c r="K570" s="20" t="str">
        <f t="shared" si="78"/>
        <v>Link</v>
      </c>
      <c r="L570" s="21" t="str">
        <f t="shared" si="79"/>
        <v/>
      </c>
      <c r="M570" s="31" t="str">
        <f t="shared" si="80"/>
        <v>{McDermott, 2015 #3771}</v>
      </c>
      <c r="N570" s="4" t="s">
        <v>1</v>
      </c>
      <c r="O570" s="20" t="str">
        <f t="shared" si="81"/>
        <v>PDF</v>
      </c>
      <c r="P570" s="11" t="s">
        <v>2</v>
      </c>
      <c r="Q570" s="3" t="s">
        <v>36</v>
      </c>
      <c r="R570" s="276" t="s">
        <v>37</v>
      </c>
      <c r="S570" s="4" t="s">
        <v>76</v>
      </c>
      <c r="T570" s="20" t="str">
        <f t="shared" si="82"/>
        <v>PDF</v>
      </c>
      <c r="U570" s="11" t="s">
        <v>39</v>
      </c>
      <c r="V570" s="3" t="s">
        <v>36</v>
      </c>
      <c r="W570" s="3" t="s">
        <v>37</v>
      </c>
      <c r="Y570" s="12" t="str">
        <f>IF(R570="Include","No",IF(V570="Include","No",""))</f>
        <v/>
      </c>
      <c r="Z570" s="35" t="str">
        <f t="shared" si="83"/>
        <v>Exclude</v>
      </c>
      <c r="AA570" s="33" t="str">
        <f t="shared" si="84"/>
        <v>3. Wrong intervention</v>
      </c>
    </row>
    <row r="571" spans="1:27" x14ac:dyDescent="0.25">
      <c r="A571" s="27" t="s">
        <v>1912</v>
      </c>
      <c r="B571" s="28" t="s">
        <v>1913</v>
      </c>
      <c r="C571" s="28">
        <v>2016</v>
      </c>
      <c r="D571" s="28" t="s">
        <v>332</v>
      </c>
      <c r="E571" s="28">
        <v>47</v>
      </c>
      <c r="G571" s="28" t="s">
        <v>1914</v>
      </c>
      <c r="H571" s="28">
        <v>4205</v>
      </c>
      <c r="I571" s="28" t="s">
        <v>1915</v>
      </c>
      <c r="J571" s="11" t="s">
        <v>34</v>
      </c>
      <c r="K571" s="20" t="str">
        <f t="shared" si="78"/>
        <v>Link</v>
      </c>
      <c r="L571" s="21" t="str">
        <f t="shared" si="79"/>
        <v/>
      </c>
      <c r="M571" s="31" t="str">
        <f t="shared" si="80"/>
        <v>{McDonell, 2016 #4205}</v>
      </c>
      <c r="N571" s="4" t="s">
        <v>4</v>
      </c>
      <c r="O571" s="20" t="str">
        <f t="shared" si="81"/>
        <v>PDF</v>
      </c>
      <c r="P571" s="11" t="s">
        <v>2</v>
      </c>
      <c r="Q571" s="3" t="s">
        <v>36</v>
      </c>
      <c r="R571" s="276" t="s">
        <v>37</v>
      </c>
      <c r="S571" s="4" t="s">
        <v>76</v>
      </c>
      <c r="T571" s="20" t="str">
        <f t="shared" si="82"/>
        <v>PDF</v>
      </c>
      <c r="U571" s="11" t="s">
        <v>39</v>
      </c>
      <c r="V571" s="3" t="s">
        <v>36</v>
      </c>
      <c r="W571" s="3" t="s">
        <v>37</v>
      </c>
      <c r="Y571" s="12"/>
      <c r="Z571" s="35" t="str">
        <f t="shared" si="83"/>
        <v>Exclude</v>
      </c>
      <c r="AA571" s="33" t="str">
        <f t="shared" si="84"/>
        <v>3. Wrong intervention</v>
      </c>
    </row>
    <row r="572" spans="1:27" x14ac:dyDescent="0.25">
      <c r="A572" s="27" t="s">
        <v>1916</v>
      </c>
      <c r="B572" s="28" t="s">
        <v>1917</v>
      </c>
      <c r="C572" s="28">
        <v>2024</v>
      </c>
      <c r="D572" s="28" t="s">
        <v>3</v>
      </c>
      <c r="G572" s="28" t="s">
        <v>108</v>
      </c>
      <c r="H572" s="28">
        <v>4761</v>
      </c>
      <c r="I572" s="28" t="s">
        <v>1918</v>
      </c>
      <c r="J572" s="11" t="s">
        <v>34</v>
      </c>
      <c r="K572" s="20" t="str">
        <f t="shared" si="78"/>
        <v>Link</v>
      </c>
      <c r="L572" s="21" t="str">
        <f t="shared" si="79"/>
        <v/>
      </c>
      <c r="M572" s="31" t="str">
        <f t="shared" si="80"/>
        <v>{McFadyen, 2024 #4761}</v>
      </c>
      <c r="N572" s="4" t="s">
        <v>54</v>
      </c>
      <c r="O572" s="20" t="str">
        <f t="shared" si="81"/>
        <v>PDF</v>
      </c>
      <c r="P572" s="11" t="s">
        <v>2</v>
      </c>
      <c r="Q572" s="3" t="s">
        <v>36</v>
      </c>
      <c r="R572" s="276" t="s">
        <v>48</v>
      </c>
      <c r="S572" s="4" t="s">
        <v>1919</v>
      </c>
      <c r="T572" s="20" t="str">
        <f t="shared" si="82"/>
        <v>PDF</v>
      </c>
      <c r="U572" s="11" t="s">
        <v>39</v>
      </c>
      <c r="V572" s="3" t="s">
        <v>36</v>
      </c>
      <c r="W572" s="3" t="s">
        <v>48</v>
      </c>
      <c r="Y572" s="12"/>
      <c r="Z572" s="35" t="str">
        <f t="shared" si="83"/>
        <v>Exclude</v>
      </c>
      <c r="AA572" s="33" t="str">
        <f t="shared" si="84"/>
        <v>1. No relevant outcomes</v>
      </c>
    </row>
    <row r="573" spans="1:27" x14ac:dyDescent="0.25">
      <c r="A573" s="27" t="s">
        <v>1920</v>
      </c>
      <c r="B573" s="28" t="s">
        <v>1921</v>
      </c>
      <c r="C573" s="28">
        <v>2019</v>
      </c>
      <c r="D573" s="28" t="s">
        <v>1922</v>
      </c>
      <c r="E573" s="28">
        <v>43</v>
      </c>
      <c r="F573" s="28" t="s">
        <v>1923</v>
      </c>
      <c r="G573" s="28" t="s">
        <v>1924</v>
      </c>
      <c r="H573" s="28">
        <v>4266</v>
      </c>
      <c r="I573" s="28" t="s">
        <v>1925</v>
      </c>
      <c r="J573" s="11" t="s">
        <v>34</v>
      </c>
      <c r="K573" s="20" t="str">
        <f t="shared" si="78"/>
        <v>Link</v>
      </c>
      <c r="L573" s="21" t="str">
        <f t="shared" si="79"/>
        <v/>
      </c>
      <c r="M573" s="31" t="str">
        <f t="shared" si="80"/>
        <v>{McKee, 2019 #4266}</v>
      </c>
      <c r="N573" s="4" t="s">
        <v>4</v>
      </c>
      <c r="O573" s="20" t="str">
        <f t="shared" si="81"/>
        <v>PDF</v>
      </c>
      <c r="P573" s="11" t="s">
        <v>2</v>
      </c>
      <c r="Q573" s="3" t="s">
        <v>36</v>
      </c>
      <c r="R573" s="276" t="s">
        <v>37</v>
      </c>
      <c r="S573" s="4" t="s">
        <v>76</v>
      </c>
      <c r="T573" s="20" t="str">
        <f t="shared" si="82"/>
        <v>PDF</v>
      </c>
      <c r="U573" s="11" t="s">
        <v>39</v>
      </c>
      <c r="V573" s="3" t="s">
        <v>36</v>
      </c>
      <c r="W573" s="3" t="s">
        <v>37</v>
      </c>
      <c r="Y573" s="12"/>
      <c r="Z573" s="35" t="str">
        <f t="shared" si="83"/>
        <v>Exclude</v>
      </c>
      <c r="AA573" s="33" t="str">
        <f t="shared" si="84"/>
        <v>3. Wrong intervention</v>
      </c>
    </row>
    <row r="574" spans="1:27" x14ac:dyDescent="0.25">
      <c r="A574" s="27" t="s">
        <v>1926</v>
      </c>
      <c r="B574" s="28" t="s">
        <v>1927</v>
      </c>
      <c r="C574" s="28">
        <v>2020</v>
      </c>
      <c r="D574" s="28" t="s">
        <v>1928</v>
      </c>
      <c r="E574" s="28">
        <v>24</v>
      </c>
      <c r="F574" s="28">
        <v>68</v>
      </c>
      <c r="G574" s="82">
        <v>29952</v>
      </c>
      <c r="H574" s="28">
        <v>3659</v>
      </c>
      <c r="I574" s="28" t="s">
        <v>1929</v>
      </c>
      <c r="J574" s="11" t="s">
        <v>34</v>
      </c>
      <c r="K574" s="20" t="str">
        <f t="shared" si="78"/>
        <v>Link</v>
      </c>
      <c r="L574" s="21" t="str">
        <f t="shared" si="79"/>
        <v/>
      </c>
      <c r="M574" s="31" t="str">
        <f t="shared" si="80"/>
        <v>{McRobbie, 2020 #3659}</v>
      </c>
      <c r="N574" s="4" t="s">
        <v>1</v>
      </c>
      <c r="O574" s="20" t="str">
        <f t="shared" si="81"/>
        <v>PDF</v>
      </c>
      <c r="P574" s="11" t="s">
        <v>2</v>
      </c>
      <c r="Q574" s="3" t="s">
        <v>36</v>
      </c>
      <c r="R574" s="276" t="s">
        <v>37</v>
      </c>
      <c r="S574" s="4" t="s">
        <v>76</v>
      </c>
      <c r="T574" s="20" t="str">
        <f t="shared" si="82"/>
        <v>PDF</v>
      </c>
      <c r="U574" s="11" t="s">
        <v>39</v>
      </c>
      <c r="V574" s="3" t="s">
        <v>36</v>
      </c>
      <c r="W574" s="3" t="s">
        <v>37</v>
      </c>
      <c r="Y574" s="12" t="str">
        <f>IF(R574="Include","No",IF(V574="Include","No",""))</f>
        <v/>
      </c>
      <c r="Z574" s="35" t="str">
        <f t="shared" si="83"/>
        <v>Exclude</v>
      </c>
      <c r="AA574" s="33" t="str">
        <f t="shared" si="84"/>
        <v>3. Wrong intervention</v>
      </c>
    </row>
    <row r="575" spans="1:27" x14ac:dyDescent="0.25">
      <c r="A575" s="27" t="s">
        <v>1930</v>
      </c>
      <c r="B575" s="28" t="s">
        <v>1931</v>
      </c>
      <c r="C575" s="28">
        <v>2018</v>
      </c>
      <c r="D575" s="28" t="s">
        <v>1932</v>
      </c>
      <c r="E575" s="28">
        <v>5</v>
      </c>
      <c r="F575" s="28">
        <v>3</v>
      </c>
      <c r="G575" s="28" t="s">
        <v>1933</v>
      </c>
      <c r="H575" s="28">
        <v>4327</v>
      </c>
      <c r="I575" s="28" t="s">
        <v>1934</v>
      </c>
      <c r="J575" s="11" t="s">
        <v>34</v>
      </c>
      <c r="K575" s="20" t="str">
        <f t="shared" si="78"/>
        <v>Link</v>
      </c>
      <c r="L575" s="21" t="str">
        <f t="shared" si="79"/>
        <v/>
      </c>
      <c r="M575" s="31" t="str">
        <f t="shared" si="80"/>
        <v>{Mercie, 2018 #4327}</v>
      </c>
      <c r="N575" s="4" t="s">
        <v>4</v>
      </c>
      <c r="O575" s="20" t="str">
        <f t="shared" si="81"/>
        <v>PDF</v>
      </c>
      <c r="P575" s="11" t="s">
        <v>2</v>
      </c>
      <c r="Q575" s="3" t="s">
        <v>36</v>
      </c>
      <c r="R575" s="276" t="s">
        <v>37</v>
      </c>
      <c r="S575" s="4" t="s">
        <v>76</v>
      </c>
      <c r="T575" s="20" t="str">
        <f t="shared" si="82"/>
        <v>PDF</v>
      </c>
      <c r="U575" s="11" t="s">
        <v>39</v>
      </c>
      <c r="V575" s="3" t="s">
        <v>36</v>
      </c>
      <c r="W575" s="3" t="s">
        <v>37</v>
      </c>
      <c r="Y575" s="12"/>
      <c r="Z575" s="35" t="str">
        <f t="shared" si="83"/>
        <v>Exclude</v>
      </c>
      <c r="AA575" s="33" t="str">
        <f t="shared" si="84"/>
        <v>3. Wrong intervention</v>
      </c>
    </row>
    <row r="576" spans="1:27" x14ac:dyDescent="0.25">
      <c r="A576" s="27" t="s">
        <v>1935</v>
      </c>
      <c r="B576" s="28" t="s">
        <v>1936</v>
      </c>
      <c r="C576" s="28">
        <v>2012</v>
      </c>
      <c r="D576" s="28" t="s">
        <v>496</v>
      </c>
      <c r="E576" s="28">
        <v>121</v>
      </c>
      <c r="F576" s="80">
        <v>45689</v>
      </c>
      <c r="G576" s="28" t="s">
        <v>1937</v>
      </c>
      <c r="H576" s="28">
        <v>5464</v>
      </c>
      <c r="I576" s="28" t="s">
        <v>1938</v>
      </c>
      <c r="J576" s="11" t="s">
        <v>34</v>
      </c>
      <c r="K576" s="20" t="str">
        <f t="shared" si="78"/>
        <v>Link</v>
      </c>
      <c r="L576" s="21" t="str">
        <f t="shared" si="79"/>
        <v/>
      </c>
      <c r="M576" s="31" t="str">
        <f t="shared" si="80"/>
        <v>{Meyer, 2012 #5464}</v>
      </c>
      <c r="N576" s="4" t="s">
        <v>116</v>
      </c>
      <c r="O576" s="20" t="str">
        <f t="shared" si="81"/>
        <v>PDF</v>
      </c>
      <c r="P576" s="11" t="s">
        <v>2</v>
      </c>
      <c r="Q576" s="3" t="s">
        <v>36</v>
      </c>
      <c r="R576" s="276" t="s">
        <v>37</v>
      </c>
      <c r="S576" s="4" t="s">
        <v>38</v>
      </c>
      <c r="T576" s="20" t="str">
        <f t="shared" si="82"/>
        <v>PDF</v>
      </c>
      <c r="U576" s="11" t="s">
        <v>39</v>
      </c>
      <c r="V576" s="3" t="s">
        <v>36</v>
      </c>
      <c r="W576" s="3" t="s">
        <v>37</v>
      </c>
      <c r="Y576" s="12"/>
      <c r="Z576" s="35" t="str">
        <f t="shared" si="83"/>
        <v>Exclude</v>
      </c>
      <c r="AA576" s="33" t="str">
        <f t="shared" si="84"/>
        <v>3. Wrong intervention</v>
      </c>
    </row>
    <row r="577" spans="1:27" x14ac:dyDescent="0.25">
      <c r="A577" s="27" t="s">
        <v>1939</v>
      </c>
      <c r="B577" s="28" t="s">
        <v>1940</v>
      </c>
      <c r="C577" s="28">
        <v>2016</v>
      </c>
      <c r="D577" s="28" t="s">
        <v>496</v>
      </c>
      <c r="E577" s="28">
        <v>166</v>
      </c>
      <c r="G577" s="28" t="s">
        <v>1941</v>
      </c>
      <c r="H577" s="28">
        <v>4251</v>
      </c>
      <c r="I577" s="28" t="s">
        <v>1942</v>
      </c>
      <c r="J577" s="11" t="s">
        <v>34</v>
      </c>
      <c r="K577" s="20" t="str">
        <f t="shared" si="78"/>
        <v>Link</v>
      </c>
      <c r="L577" s="21" t="str">
        <f t="shared" si="79"/>
        <v/>
      </c>
      <c r="M577" s="31" t="str">
        <f t="shared" si="80"/>
        <v>{Meyer, 2016 #4251}</v>
      </c>
      <c r="N577" s="4" t="s">
        <v>4</v>
      </c>
      <c r="O577" s="20" t="str">
        <f t="shared" si="81"/>
        <v>PDF</v>
      </c>
      <c r="P577" s="11" t="s">
        <v>2</v>
      </c>
      <c r="Q577" s="3" t="s">
        <v>36</v>
      </c>
      <c r="R577" s="276" t="s">
        <v>37</v>
      </c>
      <c r="S577" s="4" t="s">
        <v>38</v>
      </c>
      <c r="T577" s="20" t="str">
        <f t="shared" si="82"/>
        <v>PDF</v>
      </c>
      <c r="U577" s="11" t="s">
        <v>39</v>
      </c>
      <c r="V577" s="3" t="s">
        <v>36</v>
      </c>
      <c r="W577" s="3" t="s">
        <v>37</v>
      </c>
      <c r="Y577" s="12" t="s">
        <v>34</v>
      </c>
      <c r="Z577" s="35" t="str">
        <f t="shared" si="83"/>
        <v>Exclude</v>
      </c>
      <c r="AA577" s="33" t="str">
        <f t="shared" si="84"/>
        <v>3. Wrong intervention</v>
      </c>
    </row>
    <row r="578" spans="1:27" x14ac:dyDescent="0.25">
      <c r="A578" s="27" t="s">
        <v>1939</v>
      </c>
      <c r="B578" s="28" t="s">
        <v>1940</v>
      </c>
      <c r="C578" s="28">
        <v>2016</v>
      </c>
      <c r="D578" s="28" t="s">
        <v>496</v>
      </c>
      <c r="E578" s="28">
        <v>166</v>
      </c>
      <c r="G578" s="28" t="s">
        <v>1941</v>
      </c>
      <c r="H578" s="28">
        <v>5925</v>
      </c>
      <c r="I578" s="28" t="s">
        <v>1942</v>
      </c>
      <c r="J578" s="11" t="s">
        <v>34</v>
      </c>
      <c r="K578" s="20" t="str">
        <f t="shared" ref="K578:K641" si="86">IF(LEFT(I578,2)="10",HYPERLINK(_xlfn.CONCAT("https://doi.org/",I578),"Link"),IF(I578="","",HYPERLINK(I578,"Link")))</f>
        <v>Link</v>
      </c>
      <c r="L578" s="21" t="str">
        <f t="shared" ref="L578:L641" si="87">IF(A578&lt;&gt;"",IF(J578="No",_xlfn.CONCAT(IF(ISERROR(FIND(",",A578))=FALSE,LEFT(A578,FIND(",",A578)-1),A578),"-",C578,"-",H578),""),"")</f>
        <v/>
      </c>
      <c r="M578" s="31" t="str">
        <f t="shared" ref="M578:M641" si="88">IF(A578&lt;&gt;"",_xlfn.CONCAT("{",IF(ISERROR(FIND(",",A578))=FALSE,LEFT(A578,FIND(",",A578)-1),A578),", ",C578," #",H578,"}"),"")</f>
        <v>{Meyer, 2016 #5925}</v>
      </c>
      <c r="N578" s="4" t="s">
        <v>35</v>
      </c>
      <c r="O578" s="20" t="str">
        <f t="shared" ref="O578:O641" si="89">IF(J578="Yes",IF(P578&lt;&gt;"",HYPERLINK(_xlfn.CONCAT(VLOOKUP(P578,AF:AG,2,FALSE),"\",IF(ISERROR(FIND(",",A578))=FALSE,LEFT(A578,FIND(",",A578)-1),A578),"-",C578,"-",H578,".pdf"),"PDF"),""),"")</f>
        <v>PDF</v>
      </c>
      <c r="P578" s="11" t="s">
        <v>2</v>
      </c>
      <c r="Q578" s="3" t="s">
        <v>36</v>
      </c>
      <c r="R578" s="276" t="s">
        <v>41</v>
      </c>
      <c r="S578" s="4" t="s">
        <v>1943</v>
      </c>
      <c r="T578" s="20" t="str">
        <f t="shared" ref="T578:T641" si="90">IF(J578="Yes",IF(U578&lt;&gt;"",HYPERLINK(_xlfn.CONCAT(VLOOKUP(U578,AF:AG,2,FALSE),"\",IF(ISERROR(FIND(",",A578))=FALSE,LEFT(A578,FIND(",",A578)-1),A578),"-",C578,"-",H578,".pdf"),"PDF"),""),"")</f>
        <v>PDF</v>
      </c>
      <c r="U578" s="11" t="s">
        <v>39</v>
      </c>
      <c r="V578" s="3" t="s">
        <v>36</v>
      </c>
      <c r="W578" s="3" t="s">
        <v>41</v>
      </c>
      <c r="Y578" s="12"/>
      <c r="Z578" s="35" t="str">
        <f t="shared" ref="Z578:Z641" si="91">IF(J578="Yes",IF(Q578="","",IF(Q578="Include",IF(V578="",IF(Y578="No","Check for supplement","Include"),IF(V578="Exclude","Consensus required",IF(V578="Include",IF(Y578="No","Check for supplement","Include"),"Check required"))),IF(Q578="Exclude",IF(V578="","Check required",IF(V578="Exclude","Exclude",IF(V578="Include","Consensus required","Check required"))),"Check required"))),IF(L578="","","Find PDF"))</f>
        <v>Exclude</v>
      </c>
      <c r="AA578" s="33" t="str">
        <f t="shared" ref="AA578:AA641" si="92">IF(Z578="Exclude",R578,"")</f>
        <v>0. Duplicate</v>
      </c>
    </row>
    <row r="579" spans="1:27" x14ac:dyDescent="0.25">
      <c r="A579" s="27" t="s">
        <v>1944</v>
      </c>
      <c r="B579" s="28" t="s">
        <v>1945</v>
      </c>
      <c r="C579" s="28">
        <v>2021</v>
      </c>
      <c r="D579" s="28" t="s">
        <v>157</v>
      </c>
      <c r="E579" s="28">
        <v>5</v>
      </c>
      <c r="F579" s="28">
        <v>7</v>
      </c>
      <c r="G579" s="28" t="s">
        <v>1946</v>
      </c>
      <c r="H579" s="28">
        <v>4249</v>
      </c>
      <c r="I579" s="28" t="s">
        <v>1947</v>
      </c>
      <c r="J579" s="11" t="s">
        <v>34</v>
      </c>
      <c r="K579" s="20" t="str">
        <f t="shared" si="86"/>
        <v>Link</v>
      </c>
      <c r="L579" s="21" t="str">
        <f t="shared" si="87"/>
        <v/>
      </c>
      <c r="M579" s="31" t="str">
        <f t="shared" si="88"/>
        <v>{Mhende, 2021 #4249}</v>
      </c>
      <c r="N579" s="4" t="s">
        <v>4</v>
      </c>
      <c r="O579" s="20" t="str">
        <f t="shared" si="89"/>
        <v>PDF</v>
      </c>
      <c r="P579" s="11" t="s">
        <v>2</v>
      </c>
      <c r="Q579" s="3" t="s">
        <v>36</v>
      </c>
      <c r="R579" s="276" t="s">
        <v>37</v>
      </c>
      <c r="S579" s="4" t="s">
        <v>76</v>
      </c>
      <c r="T579" s="20" t="str">
        <f t="shared" si="90"/>
        <v>PDF</v>
      </c>
      <c r="U579" s="11" t="s">
        <v>39</v>
      </c>
      <c r="V579" s="3" t="s">
        <v>36</v>
      </c>
      <c r="W579" s="3" t="s">
        <v>37</v>
      </c>
      <c r="Y579" s="12"/>
      <c r="Z579" s="35" t="str">
        <f t="shared" si="91"/>
        <v>Exclude</v>
      </c>
      <c r="AA579" s="33" t="str">
        <f t="shared" si="92"/>
        <v>3. Wrong intervention</v>
      </c>
    </row>
    <row r="580" spans="1:27" x14ac:dyDescent="0.25">
      <c r="A580" s="27" t="s">
        <v>1948</v>
      </c>
      <c r="B580" s="28" t="s">
        <v>1949</v>
      </c>
      <c r="C580" s="28">
        <v>2018</v>
      </c>
      <c r="D580" s="28" t="s">
        <v>332</v>
      </c>
      <c r="E580" s="28">
        <v>66</v>
      </c>
      <c r="G580" s="28" t="s">
        <v>1950</v>
      </c>
      <c r="H580" s="28">
        <v>4348</v>
      </c>
      <c r="I580" s="28" t="s">
        <v>1951</v>
      </c>
      <c r="J580" s="11" t="s">
        <v>34</v>
      </c>
      <c r="K580" s="20" t="str">
        <f t="shared" si="86"/>
        <v>Link</v>
      </c>
      <c r="L580" s="21" t="str">
        <f t="shared" si="87"/>
        <v/>
      </c>
      <c r="M580" s="31" t="str">
        <f t="shared" si="88"/>
        <v>{Minami, 2018 #4348}</v>
      </c>
      <c r="N580" s="4" t="s">
        <v>4</v>
      </c>
      <c r="O580" s="20" t="str">
        <f t="shared" si="89"/>
        <v>PDF</v>
      </c>
      <c r="P580" s="11" t="s">
        <v>2</v>
      </c>
      <c r="Q580" s="3" t="s">
        <v>36</v>
      </c>
      <c r="R580" s="276" t="s">
        <v>37</v>
      </c>
      <c r="S580" s="4" t="s">
        <v>76</v>
      </c>
      <c r="T580" s="20" t="str">
        <f t="shared" si="90"/>
        <v>PDF</v>
      </c>
      <c r="U580" s="11" t="s">
        <v>39</v>
      </c>
      <c r="V580" s="3" t="s">
        <v>36</v>
      </c>
      <c r="W580" s="3" t="s">
        <v>37</v>
      </c>
      <c r="Y580" s="12"/>
      <c r="Z580" s="35" t="str">
        <f t="shared" si="91"/>
        <v>Exclude</v>
      </c>
      <c r="AA580" s="33" t="str">
        <f t="shared" si="92"/>
        <v>3. Wrong intervention</v>
      </c>
    </row>
    <row r="581" spans="1:27" x14ac:dyDescent="0.25">
      <c r="A581" s="27" t="s">
        <v>1952</v>
      </c>
      <c r="B581" s="28" t="s">
        <v>1953</v>
      </c>
      <c r="C581" s="28">
        <v>2018</v>
      </c>
      <c r="D581" s="28" t="s">
        <v>51</v>
      </c>
      <c r="E581" s="28">
        <v>7</v>
      </c>
      <c r="F581" s="28">
        <v>4</v>
      </c>
      <c r="G581" s="28" t="s">
        <v>1818</v>
      </c>
      <c r="H581" s="28">
        <v>5907</v>
      </c>
      <c r="I581" s="28" t="s">
        <v>1954</v>
      </c>
      <c r="J581" s="11" t="s">
        <v>34</v>
      </c>
      <c r="K581" s="20" t="str">
        <f t="shared" si="86"/>
        <v>Link</v>
      </c>
      <c r="L581" s="21" t="str">
        <f t="shared" si="87"/>
        <v/>
      </c>
      <c r="M581" s="31" t="str">
        <f t="shared" si="88"/>
        <v>{Minian, 2018 #5907}</v>
      </c>
      <c r="N581" s="4" t="s">
        <v>35</v>
      </c>
      <c r="O581" s="20" t="str">
        <f t="shared" si="89"/>
        <v>PDF</v>
      </c>
      <c r="P581" s="11" t="s">
        <v>2</v>
      </c>
      <c r="Q581" s="3" t="s">
        <v>36</v>
      </c>
      <c r="R581" s="276" t="s">
        <v>37</v>
      </c>
      <c r="S581" s="4" t="s">
        <v>76</v>
      </c>
      <c r="T581" s="20" t="str">
        <f t="shared" si="90"/>
        <v>PDF</v>
      </c>
      <c r="U581" s="11" t="s">
        <v>39</v>
      </c>
      <c r="V581" s="3" t="s">
        <v>36</v>
      </c>
      <c r="W581" s="3" t="s">
        <v>37</v>
      </c>
      <c r="Y581" s="12"/>
      <c r="Z581" s="35" t="str">
        <f t="shared" si="91"/>
        <v>Exclude</v>
      </c>
      <c r="AA581" s="33" t="str">
        <f t="shared" si="92"/>
        <v>3. Wrong intervention</v>
      </c>
    </row>
    <row r="582" spans="1:27" x14ac:dyDescent="0.25">
      <c r="A582" s="27" t="s">
        <v>1955</v>
      </c>
      <c r="B582" s="28" t="s">
        <v>1956</v>
      </c>
      <c r="C582" s="28">
        <v>2022</v>
      </c>
      <c r="D582" s="28" t="s">
        <v>152</v>
      </c>
      <c r="E582" s="28">
        <v>24</v>
      </c>
      <c r="F582" s="28">
        <v>9</v>
      </c>
      <c r="G582" s="28" t="s">
        <v>1957</v>
      </c>
      <c r="H582" s="28">
        <v>4332</v>
      </c>
      <c r="I582" s="28" t="s">
        <v>1958</v>
      </c>
      <c r="J582" s="11" t="s">
        <v>34</v>
      </c>
      <c r="K582" s="20" t="str">
        <f t="shared" si="86"/>
        <v>Link</v>
      </c>
      <c r="L582" s="21" t="str">
        <f t="shared" si="87"/>
        <v/>
      </c>
      <c r="M582" s="31" t="str">
        <f t="shared" si="88"/>
        <v>{Minian, 2022 #4332}</v>
      </c>
      <c r="N582" s="4" t="s">
        <v>4</v>
      </c>
      <c r="O582" s="20" t="str">
        <f t="shared" si="89"/>
        <v>PDF</v>
      </c>
      <c r="P582" s="11" t="s">
        <v>2</v>
      </c>
      <c r="Q582" s="3" t="s">
        <v>36</v>
      </c>
      <c r="R582" s="276" t="s">
        <v>37</v>
      </c>
      <c r="S582" s="4" t="s">
        <v>76</v>
      </c>
      <c r="T582" s="20" t="str">
        <f t="shared" si="90"/>
        <v>PDF</v>
      </c>
      <c r="U582" s="11" t="s">
        <v>39</v>
      </c>
      <c r="V582" s="3" t="s">
        <v>36</v>
      </c>
      <c r="W582" s="3" t="s">
        <v>37</v>
      </c>
      <c r="Y582" s="12"/>
      <c r="Z582" s="35" t="str">
        <f t="shared" si="91"/>
        <v>Exclude</v>
      </c>
      <c r="AA582" s="33" t="str">
        <f t="shared" si="92"/>
        <v>3. Wrong intervention</v>
      </c>
    </row>
    <row r="583" spans="1:27" x14ac:dyDescent="0.25">
      <c r="A583" s="27" t="s">
        <v>1959</v>
      </c>
      <c r="B583" s="28" t="s">
        <v>1960</v>
      </c>
      <c r="C583" s="28">
        <v>2023</v>
      </c>
      <c r="D583" s="28" t="s">
        <v>51</v>
      </c>
      <c r="E583" s="28">
        <v>12</v>
      </c>
      <c r="G583" s="28" t="s">
        <v>1961</v>
      </c>
      <c r="H583" s="28">
        <v>4733</v>
      </c>
      <c r="I583" s="28" t="s">
        <v>1962</v>
      </c>
      <c r="J583" s="11" t="s">
        <v>34</v>
      </c>
      <c r="K583" s="20" t="str">
        <f t="shared" si="86"/>
        <v>Link</v>
      </c>
      <c r="L583" s="21" t="str">
        <f t="shared" si="87"/>
        <v/>
      </c>
      <c r="M583" s="31" t="str">
        <f t="shared" si="88"/>
        <v>{Minian, 2023 #4733}</v>
      </c>
      <c r="N583" s="4" t="s">
        <v>54</v>
      </c>
      <c r="O583" s="20" t="str">
        <f t="shared" si="89"/>
        <v>PDF</v>
      </c>
      <c r="P583" s="11" t="s">
        <v>2</v>
      </c>
      <c r="Q583" s="3" t="s">
        <v>36</v>
      </c>
      <c r="R583" s="276" t="s">
        <v>40</v>
      </c>
      <c r="S583" s="4" t="s">
        <v>1963</v>
      </c>
      <c r="T583" s="20" t="str">
        <f t="shared" si="90"/>
        <v>PDF</v>
      </c>
      <c r="U583" s="11" t="s">
        <v>39</v>
      </c>
      <c r="V583" s="3" t="s">
        <v>36</v>
      </c>
      <c r="W583" s="3" t="s">
        <v>40</v>
      </c>
      <c r="Y583" s="12"/>
      <c r="Z583" s="35" t="str">
        <f t="shared" si="91"/>
        <v>Exclude</v>
      </c>
      <c r="AA583" s="33" t="str">
        <f t="shared" si="92"/>
        <v>5. Wrong study design</v>
      </c>
    </row>
    <row r="584" spans="1:27" x14ac:dyDescent="0.25">
      <c r="A584" s="27" t="s">
        <v>1964</v>
      </c>
      <c r="B584" s="28" t="s">
        <v>1965</v>
      </c>
      <c r="C584" s="28">
        <v>2012</v>
      </c>
      <c r="D584" s="28" t="s">
        <v>1966</v>
      </c>
      <c r="E584" s="28">
        <v>24</v>
      </c>
      <c r="F584" s="28">
        <v>3</v>
      </c>
      <c r="G584" s="28" t="s">
        <v>1967</v>
      </c>
      <c r="H584" s="28">
        <v>4184</v>
      </c>
      <c r="I584" s="28" t="s">
        <v>1968</v>
      </c>
      <c r="J584" s="11" t="s">
        <v>34</v>
      </c>
      <c r="K584" s="20" t="str">
        <f t="shared" si="86"/>
        <v>Link</v>
      </c>
      <c r="L584" s="21" t="str">
        <f t="shared" si="87"/>
        <v/>
      </c>
      <c r="M584" s="31" t="str">
        <f t="shared" si="88"/>
        <v>{Miovsky, 2012 #4184}</v>
      </c>
      <c r="N584" s="4" t="s">
        <v>1</v>
      </c>
      <c r="O584" s="20" t="str">
        <f t="shared" si="89"/>
        <v>PDF</v>
      </c>
      <c r="P584" s="11" t="s">
        <v>2</v>
      </c>
      <c r="Q584" s="3" t="s">
        <v>36</v>
      </c>
      <c r="R584" s="276" t="s">
        <v>37</v>
      </c>
      <c r="S584" s="4" t="s">
        <v>76</v>
      </c>
      <c r="T584" s="20" t="str">
        <f t="shared" si="90"/>
        <v>PDF</v>
      </c>
      <c r="U584" s="11" t="s">
        <v>39</v>
      </c>
      <c r="V584" s="3" t="s">
        <v>36</v>
      </c>
      <c r="W584" s="3" t="s">
        <v>37</v>
      </c>
      <c r="Y584" s="12" t="str">
        <f>IF(R584="Include","No",IF(V584="Include","No",""))</f>
        <v/>
      </c>
      <c r="Z584" s="35" t="str">
        <f t="shared" si="91"/>
        <v>Exclude</v>
      </c>
      <c r="AA584" s="33" t="str">
        <f t="shared" si="92"/>
        <v>3. Wrong intervention</v>
      </c>
    </row>
    <row r="585" spans="1:27" x14ac:dyDescent="0.25">
      <c r="A585" s="27" t="s">
        <v>1969</v>
      </c>
      <c r="B585" s="28" t="s">
        <v>1970</v>
      </c>
      <c r="C585" s="28">
        <v>2012</v>
      </c>
      <c r="D585" s="28" t="s">
        <v>1224</v>
      </c>
      <c r="E585" s="28">
        <v>61</v>
      </c>
      <c r="F585" s="28">
        <v>2</v>
      </c>
      <c r="G585" s="28" t="s">
        <v>1971</v>
      </c>
      <c r="H585" s="28">
        <v>3653</v>
      </c>
      <c r="I585" s="28" t="s">
        <v>1972</v>
      </c>
      <c r="J585" s="11" t="s">
        <v>34</v>
      </c>
      <c r="K585" s="20" t="str">
        <f t="shared" si="86"/>
        <v>Link</v>
      </c>
      <c r="L585" s="21" t="str">
        <f t="shared" si="87"/>
        <v/>
      </c>
      <c r="M585" s="31" t="str">
        <f t="shared" si="88"/>
        <v>{Moadel, 2012 #3653}</v>
      </c>
      <c r="N585" s="4" t="s">
        <v>1</v>
      </c>
      <c r="O585" s="20" t="str">
        <f t="shared" si="89"/>
        <v>PDF</v>
      </c>
      <c r="P585" s="11" t="s">
        <v>2</v>
      </c>
      <c r="Q585" s="3" t="s">
        <v>36</v>
      </c>
      <c r="R585" s="276" t="s">
        <v>37</v>
      </c>
      <c r="S585" s="4" t="s">
        <v>76</v>
      </c>
      <c r="T585" s="20" t="str">
        <f t="shared" si="90"/>
        <v>PDF</v>
      </c>
      <c r="U585" s="11" t="s">
        <v>39</v>
      </c>
      <c r="V585" s="3" t="s">
        <v>36</v>
      </c>
      <c r="W585" s="3" t="s">
        <v>37</v>
      </c>
      <c r="Y585" s="12" t="str">
        <f>IF(R585="Include","No",IF(V585="Include","No",""))</f>
        <v/>
      </c>
      <c r="Z585" s="35" t="str">
        <f t="shared" si="91"/>
        <v>Exclude</v>
      </c>
      <c r="AA585" s="33" t="str">
        <f t="shared" si="92"/>
        <v>3. Wrong intervention</v>
      </c>
    </row>
    <row r="586" spans="1:27" x14ac:dyDescent="0.25">
      <c r="A586" s="27" t="s">
        <v>1973</v>
      </c>
      <c r="B586" s="28" t="s">
        <v>1974</v>
      </c>
      <c r="C586" s="28">
        <v>2022</v>
      </c>
      <c r="D586" s="28" t="s">
        <v>78</v>
      </c>
      <c r="E586" s="28">
        <v>24</v>
      </c>
      <c r="F586" s="28">
        <v>7</v>
      </c>
      <c r="G586" s="28" t="s">
        <v>1975</v>
      </c>
      <c r="H586" s="28">
        <v>4259</v>
      </c>
      <c r="I586" s="28" t="s">
        <v>1976</v>
      </c>
      <c r="J586" s="11" t="s">
        <v>34</v>
      </c>
      <c r="K586" s="20" t="str">
        <f t="shared" si="86"/>
        <v>Link</v>
      </c>
      <c r="L586" s="21" t="str">
        <f t="shared" si="87"/>
        <v/>
      </c>
      <c r="M586" s="31" t="str">
        <f t="shared" si="88"/>
        <v>{Morphett, 2022 #4259}</v>
      </c>
      <c r="N586" s="4" t="s">
        <v>4</v>
      </c>
      <c r="O586" s="20" t="str">
        <f t="shared" si="89"/>
        <v>PDF</v>
      </c>
      <c r="P586" s="11" t="s">
        <v>2</v>
      </c>
      <c r="Q586" s="3" t="s">
        <v>36</v>
      </c>
      <c r="R586" s="276" t="s">
        <v>37</v>
      </c>
      <c r="S586" s="4" t="s">
        <v>76</v>
      </c>
      <c r="T586" s="20" t="str">
        <f t="shared" si="90"/>
        <v>PDF</v>
      </c>
      <c r="U586" s="11" t="s">
        <v>39</v>
      </c>
      <c r="V586" s="3" t="s">
        <v>36</v>
      </c>
      <c r="W586" s="3" t="s">
        <v>37</v>
      </c>
      <c r="Y586" s="12"/>
      <c r="Z586" s="35" t="str">
        <f t="shared" si="91"/>
        <v>Exclude</v>
      </c>
      <c r="AA586" s="33" t="str">
        <f t="shared" si="92"/>
        <v>3. Wrong intervention</v>
      </c>
    </row>
    <row r="587" spans="1:27" x14ac:dyDescent="0.25">
      <c r="A587" s="27" t="s">
        <v>1977</v>
      </c>
      <c r="B587" s="28" t="s">
        <v>1978</v>
      </c>
      <c r="C587" s="28">
        <v>2022</v>
      </c>
      <c r="D587" s="28" t="s">
        <v>102</v>
      </c>
      <c r="E587" s="28">
        <v>24</v>
      </c>
      <c r="F587" s="28">
        <v>3</v>
      </c>
      <c r="G587" s="28" t="s">
        <v>1979</v>
      </c>
      <c r="H587" s="28">
        <v>3607</v>
      </c>
      <c r="I587" s="28" t="s">
        <v>1980</v>
      </c>
      <c r="J587" s="11" t="s">
        <v>34</v>
      </c>
      <c r="K587" s="20" t="str">
        <f t="shared" si="86"/>
        <v>Link</v>
      </c>
      <c r="L587" s="21" t="str">
        <f t="shared" si="87"/>
        <v/>
      </c>
      <c r="M587" s="31" t="str">
        <f t="shared" si="88"/>
        <v>{Mujcic, 2022 #3607}</v>
      </c>
      <c r="N587" s="4" t="s">
        <v>1</v>
      </c>
      <c r="O587" s="20" t="str">
        <f t="shared" si="89"/>
        <v>PDF</v>
      </c>
      <c r="P587" s="11" t="s">
        <v>2</v>
      </c>
      <c r="Q587" s="3" t="s">
        <v>36</v>
      </c>
      <c r="R587" s="276" t="s">
        <v>37</v>
      </c>
      <c r="S587" s="4" t="s">
        <v>76</v>
      </c>
      <c r="T587" s="20" t="str">
        <f t="shared" si="90"/>
        <v>PDF</v>
      </c>
      <c r="U587" s="11" t="s">
        <v>39</v>
      </c>
      <c r="V587" s="3" t="s">
        <v>36</v>
      </c>
      <c r="W587" s="3" t="s">
        <v>37</v>
      </c>
      <c r="Y587" s="12" t="str">
        <f>IF(R587="Include","No",IF(V587="Include","No",""))</f>
        <v/>
      </c>
      <c r="Z587" s="35" t="str">
        <f t="shared" si="91"/>
        <v>Exclude</v>
      </c>
      <c r="AA587" s="33" t="str">
        <f t="shared" si="92"/>
        <v>3. Wrong intervention</v>
      </c>
    </row>
    <row r="588" spans="1:27" x14ac:dyDescent="0.25">
      <c r="A588" s="27" t="s">
        <v>1981</v>
      </c>
      <c r="B588" s="28" t="s">
        <v>1982</v>
      </c>
      <c r="C588" s="28">
        <v>2021</v>
      </c>
      <c r="D588" s="28" t="s">
        <v>655</v>
      </c>
      <c r="E588" s="28">
        <v>132</v>
      </c>
      <c r="G588" s="28" t="s">
        <v>1983</v>
      </c>
      <c r="H588" s="28">
        <v>4016</v>
      </c>
      <c r="I588" s="28" t="s">
        <v>1984</v>
      </c>
      <c r="J588" s="11" t="s">
        <v>34</v>
      </c>
      <c r="K588" s="20" t="str">
        <f t="shared" si="86"/>
        <v>Link</v>
      </c>
      <c r="L588" s="21" t="str">
        <f t="shared" si="87"/>
        <v/>
      </c>
      <c r="M588" s="31" t="str">
        <f t="shared" si="88"/>
        <v>{Murphy, 2021 #4016}</v>
      </c>
      <c r="N588" s="4" t="s">
        <v>1</v>
      </c>
      <c r="O588" s="20" t="str">
        <f t="shared" si="89"/>
        <v>PDF</v>
      </c>
      <c r="P588" s="11" t="s">
        <v>2</v>
      </c>
      <c r="Q588" s="3" t="s">
        <v>36</v>
      </c>
      <c r="R588" s="276" t="s">
        <v>37</v>
      </c>
      <c r="S588" s="4" t="s">
        <v>76</v>
      </c>
      <c r="T588" s="20" t="str">
        <f t="shared" si="90"/>
        <v>PDF</v>
      </c>
      <c r="U588" s="11" t="s">
        <v>39</v>
      </c>
      <c r="V588" s="3" t="s">
        <v>36</v>
      </c>
      <c r="W588" s="3" t="s">
        <v>37</v>
      </c>
      <c r="Y588" s="12" t="str">
        <f>IF(R588="Include","No",IF(V588="Include","No",""))</f>
        <v/>
      </c>
      <c r="Z588" s="35" t="str">
        <f t="shared" si="91"/>
        <v>Exclude</v>
      </c>
      <c r="AA588" s="33" t="str">
        <f t="shared" si="92"/>
        <v>3. Wrong intervention</v>
      </c>
    </row>
    <row r="589" spans="1:27" x14ac:dyDescent="0.25">
      <c r="A589" s="27" t="s">
        <v>1985</v>
      </c>
      <c r="B589" s="28" t="s">
        <v>1986</v>
      </c>
      <c r="C589" s="28">
        <v>2013</v>
      </c>
      <c r="D589" s="28" t="s">
        <v>1418</v>
      </c>
      <c r="E589" s="28">
        <v>347</v>
      </c>
      <c r="G589" s="28" t="s">
        <v>1987</v>
      </c>
      <c r="H589" s="28">
        <v>4350</v>
      </c>
      <c r="I589" s="28" t="s">
        <v>1988</v>
      </c>
      <c r="J589" s="11" t="s">
        <v>34</v>
      </c>
      <c r="K589" s="20" t="str">
        <f t="shared" si="86"/>
        <v>Link</v>
      </c>
      <c r="L589" s="21" t="str">
        <f t="shared" si="87"/>
        <v/>
      </c>
      <c r="M589" s="31" t="str">
        <f t="shared" si="88"/>
        <v>{Murray, 2013 #4350}</v>
      </c>
      <c r="N589" s="4" t="s">
        <v>4</v>
      </c>
      <c r="O589" s="20" t="str">
        <f t="shared" si="89"/>
        <v>PDF</v>
      </c>
      <c r="P589" s="11" t="s">
        <v>2</v>
      </c>
      <c r="Q589" s="3" t="s">
        <v>36</v>
      </c>
      <c r="R589" s="276" t="s">
        <v>70</v>
      </c>
      <c r="S589" s="4" t="s">
        <v>1989</v>
      </c>
      <c r="T589" s="20" t="str">
        <f t="shared" si="90"/>
        <v>PDF</v>
      </c>
      <c r="U589" s="11" t="s">
        <v>39</v>
      </c>
      <c r="V589" s="3" t="s">
        <v>36</v>
      </c>
      <c r="W589" s="3" t="s">
        <v>70</v>
      </c>
      <c r="Y589" s="12"/>
      <c r="Z589" s="35" t="str">
        <f t="shared" si="91"/>
        <v>Exclude</v>
      </c>
      <c r="AA589" s="33" t="str">
        <f t="shared" si="92"/>
        <v>4. Wrong setting</v>
      </c>
    </row>
    <row r="590" spans="1:27" x14ac:dyDescent="0.25">
      <c r="A590" s="27" t="s">
        <v>1990</v>
      </c>
      <c r="B590" s="28" t="s">
        <v>1991</v>
      </c>
      <c r="C590" s="28">
        <v>2016</v>
      </c>
      <c r="D590" s="28" t="s">
        <v>514</v>
      </c>
      <c r="E590" s="28">
        <v>176</v>
      </c>
      <c r="F590" s="28">
        <v>3</v>
      </c>
      <c r="G590" s="28" t="s">
        <v>1992</v>
      </c>
      <c r="H590" s="28">
        <v>3783</v>
      </c>
      <c r="I590" s="28" t="s">
        <v>1993</v>
      </c>
      <c r="J590" s="11" t="s">
        <v>34</v>
      </c>
      <c r="K590" s="20" t="str">
        <f t="shared" si="86"/>
        <v>Link</v>
      </c>
      <c r="L590" s="21" t="str">
        <f t="shared" si="87"/>
        <v/>
      </c>
      <c r="M590" s="31" t="str">
        <f t="shared" si="88"/>
        <v>{Müssener, 2016 #3783}</v>
      </c>
      <c r="N590" s="4" t="s">
        <v>1</v>
      </c>
      <c r="O590" s="20" t="str">
        <f t="shared" si="89"/>
        <v>PDF</v>
      </c>
      <c r="P590" s="11" t="s">
        <v>2</v>
      </c>
      <c r="Q590" s="3" t="s">
        <v>36</v>
      </c>
      <c r="R590" s="276" t="s">
        <v>37</v>
      </c>
      <c r="S590" s="4" t="s">
        <v>76</v>
      </c>
      <c r="T590" s="20" t="str">
        <f t="shared" si="90"/>
        <v>PDF</v>
      </c>
      <c r="U590" s="11" t="s">
        <v>39</v>
      </c>
      <c r="V590" s="3" t="s">
        <v>36</v>
      </c>
      <c r="W590" s="3" t="s">
        <v>37</v>
      </c>
      <c r="Y590" s="12" t="str">
        <f>IF(R590="Include","No",IF(V590="Include","No",""))</f>
        <v/>
      </c>
      <c r="Z590" s="35" t="str">
        <f t="shared" si="91"/>
        <v>Exclude</v>
      </c>
      <c r="AA590" s="33" t="str">
        <f t="shared" si="92"/>
        <v>3. Wrong intervention</v>
      </c>
    </row>
    <row r="591" spans="1:27" x14ac:dyDescent="0.25">
      <c r="A591" s="27" t="s">
        <v>1990</v>
      </c>
      <c r="B591" s="28" t="s">
        <v>1991</v>
      </c>
      <c r="C591" s="28">
        <v>2016</v>
      </c>
      <c r="D591" s="28" t="s">
        <v>514</v>
      </c>
      <c r="E591" s="28">
        <v>176</v>
      </c>
      <c r="F591" s="28">
        <v>3</v>
      </c>
      <c r="G591" s="28" t="s">
        <v>1992</v>
      </c>
      <c r="H591" s="28">
        <v>3784</v>
      </c>
      <c r="I591" s="28" t="s">
        <v>1993</v>
      </c>
      <c r="J591" s="11" t="s">
        <v>34</v>
      </c>
      <c r="K591" s="20" t="str">
        <f t="shared" si="86"/>
        <v>Link</v>
      </c>
      <c r="L591" s="21" t="str">
        <f t="shared" si="87"/>
        <v/>
      </c>
      <c r="M591" s="31" t="str">
        <f t="shared" si="88"/>
        <v>{Müssener, 2016 #3784}</v>
      </c>
      <c r="N591" s="4" t="s">
        <v>1</v>
      </c>
      <c r="O591" s="20" t="str">
        <f t="shared" si="89"/>
        <v>PDF</v>
      </c>
      <c r="P591" s="11" t="s">
        <v>2</v>
      </c>
      <c r="Q591" s="3" t="s">
        <v>36</v>
      </c>
      <c r="R591" s="276" t="s">
        <v>41</v>
      </c>
      <c r="S591" s="4" t="s">
        <v>1994</v>
      </c>
      <c r="T591" s="20" t="str">
        <f t="shared" si="90"/>
        <v>PDF</v>
      </c>
      <c r="U591" s="11" t="s">
        <v>39</v>
      </c>
      <c r="V591" s="3" t="s">
        <v>36</v>
      </c>
      <c r="W591" s="3" t="s">
        <v>41</v>
      </c>
      <c r="Y591" s="12" t="str">
        <f>IF(R591="Include","No",IF(V591="Include","No",""))</f>
        <v/>
      </c>
      <c r="Z591" s="35" t="str">
        <f t="shared" si="91"/>
        <v>Exclude</v>
      </c>
      <c r="AA591" s="33" t="str">
        <f t="shared" si="92"/>
        <v>0. Duplicate</v>
      </c>
    </row>
    <row r="592" spans="1:27" x14ac:dyDescent="0.25">
      <c r="A592" s="27" t="s">
        <v>1990</v>
      </c>
      <c r="B592" s="28" t="s">
        <v>1991</v>
      </c>
      <c r="C592" s="28">
        <v>2016</v>
      </c>
      <c r="D592" s="28" t="s">
        <v>514</v>
      </c>
      <c r="E592" s="28">
        <v>176</v>
      </c>
      <c r="F592" s="28">
        <v>3</v>
      </c>
      <c r="G592" s="28" t="s">
        <v>1992</v>
      </c>
      <c r="H592" s="28">
        <v>3785</v>
      </c>
      <c r="I592" s="28" t="s">
        <v>1993</v>
      </c>
      <c r="J592" s="11" t="s">
        <v>34</v>
      </c>
      <c r="K592" s="20" t="str">
        <f t="shared" si="86"/>
        <v>Link</v>
      </c>
      <c r="L592" s="21" t="str">
        <f t="shared" si="87"/>
        <v/>
      </c>
      <c r="M592" s="31" t="str">
        <f t="shared" si="88"/>
        <v>{Müssener, 2016 #3785}</v>
      </c>
      <c r="N592" s="4" t="s">
        <v>1</v>
      </c>
      <c r="O592" s="20" t="str">
        <f t="shared" si="89"/>
        <v>PDF</v>
      </c>
      <c r="P592" s="11" t="s">
        <v>2</v>
      </c>
      <c r="Q592" s="3" t="s">
        <v>36</v>
      </c>
      <c r="R592" s="276" t="s">
        <v>41</v>
      </c>
      <c r="S592" s="4" t="s">
        <v>1994</v>
      </c>
      <c r="T592" s="20" t="str">
        <f t="shared" si="90"/>
        <v>PDF</v>
      </c>
      <c r="U592" s="11" t="s">
        <v>39</v>
      </c>
      <c r="V592" s="3" t="s">
        <v>36</v>
      </c>
      <c r="W592" s="3" t="s">
        <v>41</v>
      </c>
      <c r="Y592" s="12" t="str">
        <f>IF(R592="Include","No",IF(V592="Include","No",""))</f>
        <v/>
      </c>
      <c r="Z592" s="35" t="str">
        <f t="shared" si="91"/>
        <v>Exclude</v>
      </c>
      <c r="AA592" s="33" t="str">
        <f t="shared" si="92"/>
        <v>0. Duplicate</v>
      </c>
    </row>
    <row r="593" spans="1:27" x14ac:dyDescent="0.25">
      <c r="A593" s="27" t="s">
        <v>1990</v>
      </c>
      <c r="B593" s="28" t="s">
        <v>1991</v>
      </c>
      <c r="C593" s="28">
        <v>2016</v>
      </c>
      <c r="D593" s="28" t="s">
        <v>514</v>
      </c>
      <c r="E593" s="28">
        <v>176</v>
      </c>
      <c r="F593" s="28">
        <v>3</v>
      </c>
      <c r="G593" s="28" t="s">
        <v>1992</v>
      </c>
      <c r="H593" s="28">
        <v>3786</v>
      </c>
      <c r="I593" s="28" t="s">
        <v>1993</v>
      </c>
      <c r="J593" s="11" t="s">
        <v>34</v>
      </c>
      <c r="K593" s="20" t="str">
        <f t="shared" si="86"/>
        <v>Link</v>
      </c>
      <c r="L593" s="21" t="str">
        <f t="shared" si="87"/>
        <v/>
      </c>
      <c r="M593" s="31" t="str">
        <f t="shared" si="88"/>
        <v>{Müssener, 2016 #3786}</v>
      </c>
      <c r="N593" s="4" t="s">
        <v>1</v>
      </c>
      <c r="O593" s="20" t="str">
        <f t="shared" si="89"/>
        <v>PDF</v>
      </c>
      <c r="P593" s="11" t="s">
        <v>2</v>
      </c>
      <c r="Q593" s="3" t="s">
        <v>36</v>
      </c>
      <c r="R593" s="276" t="s">
        <v>41</v>
      </c>
      <c r="S593" s="4" t="s">
        <v>1994</v>
      </c>
      <c r="T593" s="20" t="str">
        <f t="shared" si="90"/>
        <v>PDF</v>
      </c>
      <c r="U593" s="11" t="s">
        <v>39</v>
      </c>
      <c r="V593" s="3" t="s">
        <v>36</v>
      </c>
      <c r="W593" s="3" t="s">
        <v>41</v>
      </c>
      <c r="Y593" s="12" t="str">
        <f>IF(R593="Include","No",IF(V593="Include","No",""))</f>
        <v/>
      </c>
      <c r="Z593" s="35" t="str">
        <f t="shared" si="91"/>
        <v>Exclude</v>
      </c>
      <c r="AA593" s="33" t="str">
        <f t="shared" si="92"/>
        <v>0. Duplicate</v>
      </c>
    </row>
    <row r="594" spans="1:27" x14ac:dyDescent="0.25">
      <c r="A594" s="27" t="s">
        <v>1995</v>
      </c>
      <c r="B594" s="28" t="s">
        <v>1996</v>
      </c>
      <c r="C594" s="28">
        <v>2020</v>
      </c>
      <c r="D594" s="28" t="s">
        <v>353</v>
      </c>
      <c r="E594" s="28">
        <v>15</v>
      </c>
      <c r="F594" s="28">
        <v>3</v>
      </c>
      <c r="G594" s="28" t="s">
        <v>1997</v>
      </c>
      <c r="H594" s="28">
        <v>3660</v>
      </c>
      <c r="I594" s="28" t="s">
        <v>1998</v>
      </c>
      <c r="J594" s="11" t="s">
        <v>34</v>
      </c>
      <c r="K594" s="20" t="str">
        <f t="shared" si="86"/>
        <v>Link</v>
      </c>
      <c r="L594" s="21" t="str">
        <f t="shared" si="87"/>
        <v/>
      </c>
      <c r="M594" s="31" t="str">
        <f t="shared" si="88"/>
        <v>{Müssener, 2020 #3660}</v>
      </c>
      <c r="N594" s="4" t="s">
        <v>1</v>
      </c>
      <c r="O594" s="20" t="str">
        <f t="shared" si="89"/>
        <v>PDF</v>
      </c>
      <c r="P594" s="11" t="s">
        <v>2</v>
      </c>
      <c r="Q594" s="3" t="s">
        <v>36</v>
      </c>
      <c r="R594" s="276" t="s">
        <v>37</v>
      </c>
      <c r="S594" s="4" t="s">
        <v>76</v>
      </c>
      <c r="T594" s="20" t="str">
        <f t="shared" si="90"/>
        <v>PDF</v>
      </c>
      <c r="U594" s="11" t="s">
        <v>39</v>
      </c>
      <c r="V594" s="3" t="s">
        <v>36</v>
      </c>
      <c r="W594" s="3" t="s">
        <v>37</v>
      </c>
      <c r="Y594" s="12" t="str">
        <f>IF(R594="Include","No",IF(V594="Include","No",""))</f>
        <v/>
      </c>
      <c r="Z594" s="35" t="str">
        <f t="shared" si="91"/>
        <v>Exclude</v>
      </c>
      <c r="AA594" s="33" t="str">
        <f t="shared" si="92"/>
        <v>3. Wrong intervention</v>
      </c>
    </row>
    <row r="595" spans="1:27" x14ac:dyDescent="0.25">
      <c r="A595" s="27" t="s">
        <v>1999</v>
      </c>
      <c r="B595" s="28" t="s">
        <v>2000</v>
      </c>
      <c r="C595" s="28">
        <v>2020</v>
      </c>
      <c r="D595" s="28" t="s">
        <v>142</v>
      </c>
      <c r="E595" s="28">
        <v>111</v>
      </c>
      <c r="G595" s="28" t="s">
        <v>2001</v>
      </c>
      <c r="H595" s="28">
        <v>4233</v>
      </c>
      <c r="I595" s="28" t="s">
        <v>2002</v>
      </c>
      <c r="J595" s="11" t="s">
        <v>34</v>
      </c>
      <c r="K595" s="20" t="str">
        <f t="shared" si="86"/>
        <v>Link</v>
      </c>
      <c r="L595" s="21" t="str">
        <f t="shared" si="87"/>
        <v/>
      </c>
      <c r="M595" s="31" t="str">
        <f t="shared" si="88"/>
        <v>{Myers, 2020 #4233}</v>
      </c>
      <c r="N595" s="4" t="s">
        <v>4</v>
      </c>
      <c r="O595" s="20" t="str">
        <f t="shared" si="89"/>
        <v>PDF</v>
      </c>
      <c r="P595" s="11" t="s">
        <v>2</v>
      </c>
      <c r="Q595" s="3" t="s">
        <v>36</v>
      </c>
      <c r="R595" s="276" t="s">
        <v>37</v>
      </c>
      <c r="S595" s="4" t="s">
        <v>76</v>
      </c>
      <c r="T595" s="20" t="str">
        <f t="shared" si="90"/>
        <v>PDF</v>
      </c>
      <c r="U595" s="11" t="s">
        <v>39</v>
      </c>
      <c r="V595" s="3" t="s">
        <v>36</v>
      </c>
      <c r="W595" s="3" t="s">
        <v>37</v>
      </c>
      <c r="Z595" s="35" t="str">
        <f t="shared" si="91"/>
        <v>Exclude</v>
      </c>
      <c r="AA595" s="33" t="str">
        <f t="shared" si="92"/>
        <v>3. Wrong intervention</v>
      </c>
    </row>
    <row r="596" spans="1:27" x14ac:dyDescent="0.25">
      <c r="A596" s="27" t="s">
        <v>2003</v>
      </c>
      <c r="B596" s="28" t="s">
        <v>2004</v>
      </c>
      <c r="C596" s="28">
        <v>2023</v>
      </c>
      <c r="D596" s="28" t="s">
        <v>51</v>
      </c>
      <c r="E596" s="28">
        <v>12</v>
      </c>
      <c r="G596" s="28" t="s">
        <v>2005</v>
      </c>
      <c r="H596" s="28">
        <v>4741</v>
      </c>
      <c r="I596" s="28" t="s">
        <v>2006</v>
      </c>
      <c r="J596" s="11" t="s">
        <v>34</v>
      </c>
      <c r="K596" s="20" t="str">
        <f t="shared" si="86"/>
        <v>Link</v>
      </c>
      <c r="L596" s="21" t="str">
        <f t="shared" si="87"/>
        <v/>
      </c>
      <c r="M596" s="31" t="str">
        <f t="shared" si="88"/>
        <v>{Nair, 2023 #4741}</v>
      </c>
      <c r="N596" s="4" t="s">
        <v>54</v>
      </c>
      <c r="O596" s="20" t="str">
        <f t="shared" si="89"/>
        <v>PDF</v>
      </c>
      <c r="P596" s="11" t="s">
        <v>2</v>
      </c>
      <c r="Q596" s="3" t="s">
        <v>36</v>
      </c>
      <c r="R596" s="276" t="s">
        <v>40</v>
      </c>
      <c r="S596" s="4" t="s">
        <v>110</v>
      </c>
      <c r="T596" s="20" t="str">
        <f t="shared" si="90"/>
        <v>PDF</v>
      </c>
      <c r="U596" s="11" t="s">
        <v>39</v>
      </c>
      <c r="V596" s="3" t="s">
        <v>36</v>
      </c>
      <c r="W596" s="3" t="s">
        <v>40</v>
      </c>
      <c r="Z596" s="35" t="str">
        <f t="shared" si="91"/>
        <v>Exclude</v>
      </c>
      <c r="AA596" s="33" t="str">
        <f t="shared" si="92"/>
        <v>5. Wrong study design</v>
      </c>
    </row>
    <row r="597" spans="1:27" x14ac:dyDescent="0.25">
      <c r="A597" s="27" t="s">
        <v>2007</v>
      </c>
      <c r="B597" s="28" t="s">
        <v>2008</v>
      </c>
      <c r="C597" s="28">
        <v>2012</v>
      </c>
      <c r="D597" s="28" t="s">
        <v>73</v>
      </c>
      <c r="E597" s="28">
        <v>14</v>
      </c>
      <c r="F597" s="28">
        <v>5</v>
      </c>
      <c r="G597" s="28" t="s">
        <v>2009</v>
      </c>
      <c r="H597" s="28">
        <v>4097</v>
      </c>
      <c r="I597" s="28" t="s">
        <v>2010</v>
      </c>
      <c r="J597" s="11" t="s">
        <v>34</v>
      </c>
      <c r="K597" s="20" t="str">
        <f t="shared" si="86"/>
        <v>Link</v>
      </c>
      <c r="L597" s="21" t="str">
        <f t="shared" si="87"/>
        <v/>
      </c>
      <c r="M597" s="31" t="str">
        <f t="shared" si="88"/>
        <v>{Naughton, 2012 #4097}</v>
      </c>
      <c r="N597" s="4" t="s">
        <v>1</v>
      </c>
      <c r="O597" s="20" t="str">
        <f t="shared" si="89"/>
        <v>PDF</v>
      </c>
      <c r="P597" s="11" t="s">
        <v>2</v>
      </c>
      <c r="Q597" s="3" t="s">
        <v>36</v>
      </c>
      <c r="R597" s="276" t="s">
        <v>37</v>
      </c>
      <c r="S597" s="4" t="s">
        <v>38</v>
      </c>
      <c r="T597" s="20" t="str">
        <f t="shared" si="90"/>
        <v>PDF</v>
      </c>
      <c r="U597" s="11" t="s">
        <v>39</v>
      </c>
      <c r="V597" s="3" t="s">
        <v>36</v>
      </c>
      <c r="W597" s="3" t="s">
        <v>37</v>
      </c>
      <c r="Y597" s="13" t="str">
        <f>IF(R597="Include","No",IF(V597="Include","No",""))</f>
        <v/>
      </c>
      <c r="Z597" s="35" t="str">
        <f t="shared" si="91"/>
        <v>Exclude</v>
      </c>
      <c r="AA597" s="33" t="str">
        <f t="shared" si="92"/>
        <v>3. Wrong intervention</v>
      </c>
    </row>
    <row r="598" spans="1:27" x14ac:dyDescent="0.25">
      <c r="A598" s="27" t="s">
        <v>2007</v>
      </c>
      <c r="B598" s="28" t="s">
        <v>2008</v>
      </c>
      <c r="C598" s="28">
        <v>2012</v>
      </c>
      <c r="D598" s="28" t="s">
        <v>73</v>
      </c>
      <c r="E598" s="28">
        <v>14</v>
      </c>
      <c r="F598" s="28">
        <v>5</v>
      </c>
      <c r="G598" s="28" t="s">
        <v>2009</v>
      </c>
      <c r="H598" s="28">
        <v>4098</v>
      </c>
      <c r="I598" s="28" t="s">
        <v>2010</v>
      </c>
      <c r="J598" s="11" t="s">
        <v>34</v>
      </c>
      <c r="K598" s="20" t="str">
        <f t="shared" si="86"/>
        <v>Link</v>
      </c>
      <c r="L598" s="21" t="str">
        <f t="shared" si="87"/>
        <v/>
      </c>
      <c r="M598" s="31" t="str">
        <f t="shared" si="88"/>
        <v>{Naughton, 2012 #4098}</v>
      </c>
      <c r="N598" s="4" t="s">
        <v>1</v>
      </c>
      <c r="O598" s="20" t="str">
        <f t="shared" si="89"/>
        <v>PDF</v>
      </c>
      <c r="P598" s="11" t="s">
        <v>2</v>
      </c>
      <c r="Q598" s="3" t="s">
        <v>36</v>
      </c>
      <c r="R598" s="276" t="s">
        <v>41</v>
      </c>
      <c r="S598" s="4" t="s">
        <v>2011</v>
      </c>
      <c r="T598" s="20" t="str">
        <f t="shared" si="90"/>
        <v>PDF</v>
      </c>
      <c r="U598" s="11" t="s">
        <v>39</v>
      </c>
      <c r="V598" s="3" t="s">
        <v>36</v>
      </c>
      <c r="W598" s="3" t="s">
        <v>41</v>
      </c>
      <c r="Y598" s="13" t="str">
        <f>IF(R598="Include","No",IF(V598="Include","No",""))</f>
        <v/>
      </c>
      <c r="Z598" s="35" t="str">
        <f t="shared" si="91"/>
        <v>Exclude</v>
      </c>
      <c r="AA598" s="33" t="str">
        <f t="shared" si="92"/>
        <v>0. Duplicate</v>
      </c>
    </row>
    <row r="599" spans="1:27" x14ac:dyDescent="0.25">
      <c r="A599" s="27" t="s">
        <v>2007</v>
      </c>
      <c r="B599" s="28" t="s">
        <v>2008</v>
      </c>
      <c r="C599" s="28">
        <v>2012</v>
      </c>
      <c r="D599" s="28" t="s">
        <v>73</v>
      </c>
      <c r="E599" s="28">
        <v>14</v>
      </c>
      <c r="F599" s="28">
        <v>5</v>
      </c>
      <c r="G599" s="28" t="s">
        <v>2009</v>
      </c>
      <c r="H599" s="28">
        <v>4099</v>
      </c>
      <c r="I599" s="28" t="s">
        <v>2010</v>
      </c>
      <c r="J599" s="11" t="s">
        <v>34</v>
      </c>
      <c r="K599" s="20" t="str">
        <f t="shared" si="86"/>
        <v>Link</v>
      </c>
      <c r="L599" s="21" t="str">
        <f t="shared" si="87"/>
        <v/>
      </c>
      <c r="M599" s="31" t="str">
        <f t="shared" si="88"/>
        <v>{Naughton, 2012 #4099}</v>
      </c>
      <c r="N599" s="4" t="s">
        <v>1</v>
      </c>
      <c r="O599" s="20" t="str">
        <f t="shared" si="89"/>
        <v>PDF</v>
      </c>
      <c r="P599" s="11" t="s">
        <v>2</v>
      </c>
      <c r="Q599" s="3" t="s">
        <v>36</v>
      </c>
      <c r="R599" s="276" t="s">
        <v>41</v>
      </c>
      <c r="S599" s="4" t="s">
        <v>2011</v>
      </c>
      <c r="T599" s="20" t="str">
        <f t="shared" si="90"/>
        <v>PDF</v>
      </c>
      <c r="U599" s="11" t="s">
        <v>39</v>
      </c>
      <c r="V599" s="3" t="s">
        <v>36</v>
      </c>
      <c r="W599" s="3" t="s">
        <v>41</v>
      </c>
      <c r="Y599" s="13" t="str">
        <f>IF(R599="Include","No",IF(V599="Include","No",""))</f>
        <v/>
      </c>
      <c r="Z599" s="35" t="str">
        <f t="shared" si="91"/>
        <v>Exclude</v>
      </c>
      <c r="AA599" s="33" t="str">
        <f t="shared" si="92"/>
        <v>0. Duplicate</v>
      </c>
    </row>
    <row r="600" spans="1:27" x14ac:dyDescent="0.25">
      <c r="A600" s="27" t="s">
        <v>2007</v>
      </c>
      <c r="B600" s="28" t="s">
        <v>2008</v>
      </c>
      <c r="C600" s="28">
        <v>2012</v>
      </c>
      <c r="D600" s="28" t="s">
        <v>73</v>
      </c>
      <c r="E600" s="28">
        <v>14</v>
      </c>
      <c r="F600" s="28">
        <v>5</v>
      </c>
      <c r="G600" s="82" t="s">
        <v>2009</v>
      </c>
      <c r="H600" s="28">
        <v>4100</v>
      </c>
      <c r="I600" s="28" t="s">
        <v>2010</v>
      </c>
      <c r="J600" s="11" t="s">
        <v>34</v>
      </c>
      <c r="K600" s="20" t="str">
        <f t="shared" si="86"/>
        <v>Link</v>
      </c>
      <c r="L600" s="21" t="str">
        <f t="shared" si="87"/>
        <v/>
      </c>
      <c r="M600" s="31" t="str">
        <f t="shared" si="88"/>
        <v>{Naughton, 2012 #4100}</v>
      </c>
      <c r="N600" s="4" t="s">
        <v>1</v>
      </c>
      <c r="O600" s="20" t="str">
        <f t="shared" si="89"/>
        <v>PDF</v>
      </c>
      <c r="P600" s="11" t="s">
        <v>2</v>
      </c>
      <c r="Q600" s="3" t="s">
        <v>36</v>
      </c>
      <c r="R600" s="276" t="s">
        <v>41</v>
      </c>
      <c r="S600" s="4" t="s">
        <v>2011</v>
      </c>
      <c r="T600" s="20" t="str">
        <f t="shared" si="90"/>
        <v>PDF</v>
      </c>
      <c r="U600" s="11" t="s">
        <v>39</v>
      </c>
      <c r="V600" s="3" t="s">
        <v>36</v>
      </c>
      <c r="W600" s="3" t="s">
        <v>41</v>
      </c>
      <c r="Y600" s="13" t="str">
        <f>IF(R600="Include","No",IF(V600="Include","No",""))</f>
        <v/>
      </c>
      <c r="Z600" s="35" t="str">
        <f t="shared" si="91"/>
        <v>Exclude</v>
      </c>
      <c r="AA600" s="33" t="str">
        <f t="shared" si="92"/>
        <v>0. Duplicate</v>
      </c>
    </row>
    <row r="601" spans="1:27" x14ac:dyDescent="0.25">
      <c r="A601" s="27" t="s">
        <v>2012</v>
      </c>
      <c r="B601" s="28" t="s">
        <v>2013</v>
      </c>
      <c r="C601" s="28">
        <v>2023</v>
      </c>
      <c r="D601" s="28" t="s">
        <v>78</v>
      </c>
      <c r="E601" s="28">
        <v>25</v>
      </c>
      <c r="F601" s="28">
        <v>7</v>
      </c>
      <c r="G601" s="28" t="s">
        <v>2014</v>
      </c>
      <c r="H601" s="28">
        <v>4781</v>
      </c>
      <c r="I601" s="28" t="s">
        <v>2015</v>
      </c>
      <c r="J601" s="11" t="s">
        <v>34</v>
      </c>
      <c r="K601" s="20" t="str">
        <f t="shared" si="86"/>
        <v>Link</v>
      </c>
      <c r="L601" s="21" t="str">
        <f t="shared" si="87"/>
        <v/>
      </c>
      <c r="M601" s="31" t="str">
        <f t="shared" si="88"/>
        <v>{Naughton, 2023 #4781}</v>
      </c>
      <c r="N601" s="4" t="s">
        <v>54</v>
      </c>
      <c r="O601" s="20" t="str">
        <f t="shared" si="89"/>
        <v>PDF</v>
      </c>
      <c r="P601" s="11" t="s">
        <v>2</v>
      </c>
      <c r="Q601" s="3" t="s">
        <v>36</v>
      </c>
      <c r="R601" s="276" t="s">
        <v>37</v>
      </c>
      <c r="S601" s="4" t="s">
        <v>76</v>
      </c>
      <c r="T601" s="20" t="str">
        <f t="shared" si="90"/>
        <v>PDF</v>
      </c>
      <c r="U601" s="11" t="s">
        <v>39</v>
      </c>
      <c r="V601" s="3" t="s">
        <v>36</v>
      </c>
      <c r="W601" s="3" t="s">
        <v>37</v>
      </c>
      <c r="Z601" s="35" t="str">
        <f t="shared" si="91"/>
        <v>Exclude</v>
      </c>
      <c r="AA601" s="33" t="str">
        <f t="shared" si="92"/>
        <v>3. Wrong intervention</v>
      </c>
    </row>
    <row r="602" spans="1:27" x14ac:dyDescent="0.25">
      <c r="A602" s="27" t="s">
        <v>2016</v>
      </c>
      <c r="B602" s="28" t="s">
        <v>2017</v>
      </c>
      <c r="C602" s="28">
        <v>2024</v>
      </c>
      <c r="D602" s="28" t="s">
        <v>2018</v>
      </c>
      <c r="E602" s="28">
        <v>12</v>
      </c>
      <c r="F602" s="28">
        <v>4</v>
      </c>
      <c r="G602" s="82">
        <v>36161</v>
      </c>
      <c r="H602" s="28">
        <v>4777</v>
      </c>
      <c r="I602" s="28" t="s">
        <v>2019</v>
      </c>
      <c r="J602" s="11" t="s">
        <v>34</v>
      </c>
      <c r="K602" s="20" t="str">
        <f t="shared" si="86"/>
        <v>Link</v>
      </c>
      <c r="L602" s="21" t="str">
        <f t="shared" si="87"/>
        <v/>
      </c>
      <c r="M602" s="31" t="str">
        <f t="shared" si="88"/>
        <v>{Naughton, 2024 #4777}</v>
      </c>
      <c r="N602" s="4" t="s">
        <v>54</v>
      </c>
      <c r="O602" s="20" t="str">
        <f t="shared" si="89"/>
        <v>PDF</v>
      </c>
      <c r="P602" s="11" t="s">
        <v>2</v>
      </c>
      <c r="Q602" s="3" t="s">
        <v>36</v>
      </c>
      <c r="R602" s="276" t="s">
        <v>37</v>
      </c>
      <c r="S602" s="4" t="s">
        <v>76</v>
      </c>
      <c r="T602" s="20" t="str">
        <f t="shared" si="90"/>
        <v>PDF</v>
      </c>
      <c r="U602" s="11" t="s">
        <v>39</v>
      </c>
      <c r="V602" s="3" t="s">
        <v>36</v>
      </c>
      <c r="W602" s="3" t="s">
        <v>37</v>
      </c>
      <c r="Z602" s="35" t="str">
        <f t="shared" si="91"/>
        <v>Exclude</v>
      </c>
      <c r="AA602" s="33" t="str">
        <f t="shared" si="92"/>
        <v>3. Wrong intervention</v>
      </c>
    </row>
    <row r="603" spans="1:27" x14ac:dyDescent="0.25">
      <c r="A603" s="27" t="s">
        <v>2020</v>
      </c>
      <c r="B603" s="28" t="s">
        <v>2021</v>
      </c>
      <c r="C603" s="28">
        <v>2021</v>
      </c>
      <c r="D603" s="28" t="s">
        <v>2022</v>
      </c>
      <c r="E603" s="28">
        <v>44</v>
      </c>
      <c r="F603" s="28">
        <v>6</v>
      </c>
      <c r="G603" s="28" t="s">
        <v>2023</v>
      </c>
      <c r="H603" s="28">
        <v>4319</v>
      </c>
      <c r="I603" s="28" t="s">
        <v>2024</v>
      </c>
      <c r="J603" s="11" t="s">
        <v>34</v>
      </c>
      <c r="K603" s="20" t="str">
        <f t="shared" si="86"/>
        <v>Link</v>
      </c>
      <c r="L603" s="21" t="str">
        <f t="shared" si="87"/>
        <v/>
      </c>
      <c r="M603" s="31" t="str">
        <f t="shared" si="88"/>
        <v>{Navarro Correal, 2021 #4319}</v>
      </c>
      <c r="N603" s="4" t="s">
        <v>4</v>
      </c>
      <c r="O603" s="20" t="str">
        <f t="shared" si="89"/>
        <v>PDF</v>
      </c>
      <c r="P603" s="11" t="s">
        <v>2</v>
      </c>
      <c r="Q603" s="3" t="s">
        <v>36</v>
      </c>
      <c r="R603" s="276" t="s">
        <v>37</v>
      </c>
      <c r="S603" s="4" t="s">
        <v>76</v>
      </c>
      <c r="T603" s="20" t="str">
        <f t="shared" si="90"/>
        <v>PDF</v>
      </c>
      <c r="U603" s="11" t="s">
        <v>39</v>
      </c>
      <c r="V603" s="3" t="s">
        <v>36</v>
      </c>
      <c r="W603" s="3" t="s">
        <v>37</v>
      </c>
      <c r="Z603" s="35" t="str">
        <f t="shared" si="91"/>
        <v>Exclude</v>
      </c>
      <c r="AA603" s="33" t="str">
        <f t="shared" si="92"/>
        <v>3. Wrong intervention</v>
      </c>
    </row>
    <row r="604" spans="1:27" x14ac:dyDescent="0.25">
      <c r="A604" s="27" t="s">
        <v>2025</v>
      </c>
      <c r="B604" s="28" t="s">
        <v>2026</v>
      </c>
      <c r="C604" s="28">
        <v>2022</v>
      </c>
      <c r="D604" s="28" t="s">
        <v>193</v>
      </c>
      <c r="E604" s="28">
        <v>8</v>
      </c>
      <c r="F604" s="28">
        <v>3</v>
      </c>
      <c r="G604" s="28" t="s">
        <v>2027</v>
      </c>
      <c r="H604" s="28">
        <v>4336</v>
      </c>
      <c r="I604" s="28" t="s">
        <v>2028</v>
      </c>
      <c r="J604" s="11" t="s">
        <v>34</v>
      </c>
      <c r="K604" s="20" t="str">
        <f t="shared" si="86"/>
        <v>Link</v>
      </c>
      <c r="L604" s="21" t="str">
        <f t="shared" si="87"/>
        <v/>
      </c>
      <c r="M604" s="31" t="str">
        <f t="shared" si="88"/>
        <v>{Neil, 2022 #4336}</v>
      </c>
      <c r="N604" s="4" t="s">
        <v>4</v>
      </c>
      <c r="O604" s="20" t="str">
        <f t="shared" si="89"/>
        <v>PDF</v>
      </c>
      <c r="P604" s="11" t="s">
        <v>2</v>
      </c>
      <c r="Q604" s="3" t="s">
        <v>36</v>
      </c>
      <c r="R604" s="276" t="s">
        <v>37</v>
      </c>
      <c r="S604" s="4" t="s">
        <v>76</v>
      </c>
      <c r="T604" s="20" t="str">
        <f t="shared" si="90"/>
        <v>PDF</v>
      </c>
      <c r="U604" s="11" t="s">
        <v>39</v>
      </c>
      <c r="V604" s="3" t="s">
        <v>36</v>
      </c>
      <c r="W604" s="3" t="s">
        <v>37</v>
      </c>
      <c r="Z604" s="35" t="str">
        <f t="shared" si="91"/>
        <v>Exclude</v>
      </c>
      <c r="AA604" s="33" t="str">
        <f t="shared" si="92"/>
        <v>3. Wrong intervention</v>
      </c>
    </row>
    <row r="605" spans="1:27" x14ac:dyDescent="0.25">
      <c r="A605" s="27" t="s">
        <v>2029</v>
      </c>
      <c r="B605" s="28" t="s">
        <v>2030</v>
      </c>
      <c r="C605" s="28">
        <v>2019</v>
      </c>
      <c r="D605" s="28" t="s">
        <v>78</v>
      </c>
      <c r="E605" s="28">
        <v>21</v>
      </c>
      <c r="F605" s="28">
        <v>1</v>
      </c>
      <c r="G605" s="28" t="s">
        <v>1694</v>
      </c>
      <c r="H605" s="28">
        <v>4347</v>
      </c>
      <c r="I605" s="28" t="s">
        <v>2031</v>
      </c>
      <c r="J605" s="11" t="s">
        <v>34</v>
      </c>
      <c r="K605" s="20" t="str">
        <f t="shared" si="86"/>
        <v>Link</v>
      </c>
      <c r="L605" s="21" t="str">
        <f t="shared" si="87"/>
        <v/>
      </c>
      <c r="M605" s="31" t="str">
        <f t="shared" si="88"/>
        <v>{Nelson, 2019 #4347}</v>
      </c>
      <c r="N605" s="4" t="s">
        <v>4</v>
      </c>
      <c r="O605" s="20" t="str">
        <f t="shared" si="89"/>
        <v>PDF</v>
      </c>
      <c r="P605" s="11" t="s">
        <v>2</v>
      </c>
      <c r="Q605" s="3" t="s">
        <v>36</v>
      </c>
      <c r="R605" s="276" t="s">
        <v>37</v>
      </c>
      <c r="S605" s="4" t="s">
        <v>76</v>
      </c>
      <c r="T605" s="20" t="str">
        <f t="shared" si="90"/>
        <v>PDF</v>
      </c>
      <c r="U605" s="11" t="s">
        <v>39</v>
      </c>
      <c r="V605" s="3" t="s">
        <v>36</v>
      </c>
      <c r="W605" s="3" t="s">
        <v>37</v>
      </c>
      <c r="Z605" s="35" t="str">
        <f t="shared" si="91"/>
        <v>Exclude</v>
      </c>
      <c r="AA605" s="33" t="str">
        <f t="shared" si="92"/>
        <v>3. Wrong intervention</v>
      </c>
    </row>
    <row r="606" spans="1:27" x14ac:dyDescent="0.25">
      <c r="A606" s="27" t="s">
        <v>2032</v>
      </c>
      <c r="B606" s="28" t="s">
        <v>2033</v>
      </c>
      <c r="C606" s="28">
        <v>2010</v>
      </c>
      <c r="D606" s="28" t="s">
        <v>44</v>
      </c>
      <c r="E606" s="28">
        <v>105</v>
      </c>
      <c r="F606" s="28">
        <v>4</v>
      </c>
      <c r="G606" s="28" t="s">
        <v>2034</v>
      </c>
      <c r="H606" s="28">
        <v>4014</v>
      </c>
      <c r="I606" s="28" t="s">
        <v>2035</v>
      </c>
      <c r="J606" s="11" t="s">
        <v>34</v>
      </c>
      <c r="K606" s="20" t="str">
        <f t="shared" si="86"/>
        <v>Link</v>
      </c>
      <c r="L606" s="21" t="str">
        <f t="shared" si="87"/>
        <v/>
      </c>
      <c r="M606" s="31" t="str">
        <f t="shared" si="88"/>
        <v>{Newton, 2010 #4014}</v>
      </c>
      <c r="N606" s="4" t="s">
        <v>1</v>
      </c>
      <c r="O606" s="20" t="str">
        <f t="shared" si="89"/>
        <v>PDF</v>
      </c>
      <c r="P606" s="11" t="s">
        <v>2</v>
      </c>
      <c r="Q606" s="3" t="s">
        <v>36</v>
      </c>
      <c r="R606" s="276" t="s">
        <v>37</v>
      </c>
      <c r="S606" s="4" t="s">
        <v>76</v>
      </c>
      <c r="T606" s="20" t="str">
        <f t="shared" si="90"/>
        <v>PDF</v>
      </c>
      <c r="U606" s="11" t="s">
        <v>39</v>
      </c>
      <c r="V606" s="3" t="s">
        <v>36</v>
      </c>
      <c r="W606" s="3" t="s">
        <v>37</v>
      </c>
      <c r="Y606" s="13" t="str">
        <f>IF(R606="Include","No",IF(V606="Include","No",""))</f>
        <v/>
      </c>
      <c r="Z606" s="35" t="str">
        <f t="shared" si="91"/>
        <v>Exclude</v>
      </c>
      <c r="AA606" s="33" t="str">
        <f t="shared" si="92"/>
        <v>3. Wrong intervention</v>
      </c>
    </row>
    <row r="607" spans="1:27" x14ac:dyDescent="0.25">
      <c r="A607" s="27" t="s">
        <v>2036</v>
      </c>
      <c r="B607" s="28" t="s">
        <v>2037</v>
      </c>
      <c r="C607" s="28">
        <v>2021</v>
      </c>
      <c r="D607" s="28" t="s">
        <v>2038</v>
      </c>
      <c r="E607" s="28">
        <v>61</v>
      </c>
      <c r="F607" s="28">
        <v>4</v>
      </c>
      <c r="G607" s="28" t="s">
        <v>2039</v>
      </c>
      <c r="H607" s="28">
        <v>4119</v>
      </c>
      <c r="I607" s="28" t="s">
        <v>2040</v>
      </c>
      <c r="J607" s="11" t="s">
        <v>34</v>
      </c>
      <c r="K607" s="20" t="str">
        <f t="shared" si="86"/>
        <v>Link</v>
      </c>
      <c r="L607" s="21" t="str">
        <f t="shared" si="87"/>
        <v/>
      </c>
      <c r="M607" s="31" t="str">
        <f t="shared" si="88"/>
        <v>{Newton, 2021 #4119}</v>
      </c>
      <c r="N607" s="4" t="s">
        <v>1</v>
      </c>
      <c r="O607" s="20" t="str">
        <f t="shared" si="89"/>
        <v>PDF</v>
      </c>
      <c r="P607" s="11" t="s">
        <v>2</v>
      </c>
      <c r="Q607" s="3" t="s">
        <v>36</v>
      </c>
      <c r="R607" s="276" t="s">
        <v>37</v>
      </c>
      <c r="S607" s="4" t="s">
        <v>1716</v>
      </c>
      <c r="T607" s="20" t="str">
        <f t="shared" si="90"/>
        <v>PDF</v>
      </c>
      <c r="U607" s="11" t="s">
        <v>39</v>
      </c>
      <c r="V607" s="3" t="s">
        <v>36</v>
      </c>
      <c r="W607" s="3" t="s">
        <v>37</v>
      </c>
      <c r="Y607" s="13" t="str">
        <f>IF(R607="Include","No",IF(V607="Include","No",""))</f>
        <v/>
      </c>
      <c r="Z607" s="35" t="str">
        <f t="shared" si="91"/>
        <v>Exclude</v>
      </c>
      <c r="AA607" s="33" t="str">
        <f t="shared" si="92"/>
        <v>3. Wrong intervention</v>
      </c>
    </row>
    <row r="608" spans="1:27" x14ac:dyDescent="0.25">
      <c r="A608" s="27" t="s">
        <v>2041</v>
      </c>
      <c r="B608" s="28" t="s">
        <v>2042</v>
      </c>
      <c r="C608" s="28">
        <v>2019</v>
      </c>
      <c r="D608" s="28" t="s">
        <v>78</v>
      </c>
      <c r="E608" s="28">
        <v>21</v>
      </c>
      <c r="F608" s="28">
        <v>2</v>
      </c>
      <c r="G608" s="28" t="s">
        <v>2043</v>
      </c>
      <c r="H608" s="28">
        <v>5940</v>
      </c>
      <c r="I608" s="28" t="s">
        <v>2044</v>
      </c>
      <c r="J608" s="11" t="s">
        <v>34</v>
      </c>
      <c r="K608" s="20" t="str">
        <f t="shared" si="86"/>
        <v>Link</v>
      </c>
      <c r="L608" s="21" t="str">
        <f t="shared" si="87"/>
        <v/>
      </c>
      <c r="M608" s="31" t="str">
        <f t="shared" si="88"/>
        <v>{Nguyen Thanh, 2019 #5940}</v>
      </c>
      <c r="N608" s="4" t="s">
        <v>35</v>
      </c>
      <c r="O608" s="20" t="str">
        <f t="shared" si="89"/>
        <v>PDF</v>
      </c>
      <c r="P608" s="11" t="s">
        <v>2</v>
      </c>
      <c r="Q608" s="3" t="s">
        <v>36</v>
      </c>
      <c r="R608" s="276" t="s">
        <v>37</v>
      </c>
      <c r="S608" s="4" t="s">
        <v>76</v>
      </c>
      <c r="T608" s="20" t="str">
        <f t="shared" si="90"/>
        <v>PDF</v>
      </c>
      <c r="U608" s="11" t="s">
        <v>39</v>
      </c>
      <c r="V608" s="3" t="s">
        <v>36</v>
      </c>
      <c r="W608" s="3" t="s">
        <v>37</v>
      </c>
      <c r="Z608" s="35" t="str">
        <f t="shared" si="91"/>
        <v>Exclude</v>
      </c>
      <c r="AA608" s="33" t="str">
        <f t="shared" si="92"/>
        <v>3. Wrong intervention</v>
      </c>
    </row>
    <row r="609" spans="1:27" x14ac:dyDescent="0.25">
      <c r="A609" s="27" t="s">
        <v>3062</v>
      </c>
      <c r="B609" s="28" t="s">
        <v>3063</v>
      </c>
      <c r="C609" s="28">
        <v>2019</v>
      </c>
      <c r="D609" s="28" t="s">
        <v>51</v>
      </c>
      <c r="E609" s="28">
        <v>8</v>
      </c>
      <c r="F609" s="28">
        <v>2</v>
      </c>
      <c r="G609" s="28" t="s">
        <v>3064</v>
      </c>
      <c r="H609" s="28">
        <v>4255</v>
      </c>
      <c r="I609" s="28" t="s">
        <v>3065</v>
      </c>
      <c r="J609" s="11" t="s">
        <v>34</v>
      </c>
      <c r="K609" s="20" t="str">
        <f t="shared" si="86"/>
        <v>Link</v>
      </c>
      <c r="L609" s="21" t="str">
        <f t="shared" si="87"/>
        <v/>
      </c>
      <c r="M609" s="31" t="str">
        <f t="shared" si="88"/>
        <v>{Nomura, 2019 #4255}</v>
      </c>
      <c r="N609" s="4" t="s">
        <v>4</v>
      </c>
      <c r="O609" s="20" t="str">
        <f t="shared" si="89"/>
        <v>PDF</v>
      </c>
      <c r="P609" s="11" t="s">
        <v>2</v>
      </c>
      <c r="Q609" s="3" t="s">
        <v>3016</v>
      </c>
      <c r="S609" s="4" t="s">
        <v>3066</v>
      </c>
      <c r="T609" s="20" t="str">
        <f t="shared" si="90"/>
        <v>PDF</v>
      </c>
      <c r="U609" s="11" t="s">
        <v>39</v>
      </c>
      <c r="V609" s="3" t="s">
        <v>3016</v>
      </c>
      <c r="Y609" s="13" t="s">
        <v>34</v>
      </c>
      <c r="Z609" s="35" t="str">
        <f t="shared" si="91"/>
        <v>Include</v>
      </c>
      <c r="AA609" s="33" t="str">
        <f t="shared" si="92"/>
        <v/>
      </c>
    </row>
    <row r="610" spans="1:27" x14ac:dyDescent="0.25">
      <c r="A610" s="27" t="s">
        <v>2045</v>
      </c>
      <c r="B610" s="28" t="s">
        <v>2046</v>
      </c>
      <c r="C610" s="28">
        <v>2019</v>
      </c>
      <c r="D610" s="28" t="s">
        <v>152</v>
      </c>
      <c r="E610" s="28">
        <v>21</v>
      </c>
      <c r="F610" s="28">
        <v>4</v>
      </c>
      <c r="G610" s="28" t="s">
        <v>2047</v>
      </c>
      <c r="H610" s="28">
        <v>4306</v>
      </c>
      <c r="I610" s="28" t="s">
        <v>2048</v>
      </c>
      <c r="J610" s="11" t="s">
        <v>34</v>
      </c>
      <c r="K610" s="20" t="str">
        <f t="shared" si="86"/>
        <v>Link</v>
      </c>
      <c r="L610" s="21" t="str">
        <f t="shared" si="87"/>
        <v/>
      </c>
      <c r="M610" s="31" t="str">
        <f t="shared" si="88"/>
        <v>{Nomura, 2019 #4306}</v>
      </c>
      <c r="N610" s="4" t="s">
        <v>4</v>
      </c>
      <c r="O610" s="20" t="str">
        <f t="shared" si="89"/>
        <v>PDF</v>
      </c>
      <c r="P610" s="11" t="s">
        <v>2</v>
      </c>
      <c r="Q610" s="3" t="s">
        <v>36</v>
      </c>
      <c r="R610" s="276" t="s">
        <v>37</v>
      </c>
      <c r="S610" s="4" t="s">
        <v>76</v>
      </c>
      <c r="T610" s="20" t="str">
        <f t="shared" si="90"/>
        <v>PDF</v>
      </c>
      <c r="U610" s="11" t="s">
        <v>39</v>
      </c>
      <c r="V610" s="3" t="s">
        <v>36</v>
      </c>
      <c r="W610" s="3" t="s">
        <v>37</v>
      </c>
      <c r="Z610" s="35" t="str">
        <f t="shared" si="91"/>
        <v>Exclude</v>
      </c>
      <c r="AA610" s="33" t="str">
        <f t="shared" si="92"/>
        <v>3. Wrong intervention</v>
      </c>
    </row>
    <row r="611" spans="1:27" x14ac:dyDescent="0.25">
      <c r="A611" s="27" t="s">
        <v>2045</v>
      </c>
      <c r="B611" s="28" t="s">
        <v>2046</v>
      </c>
      <c r="C611" s="28">
        <v>2019</v>
      </c>
      <c r="D611" s="28" t="s">
        <v>152</v>
      </c>
      <c r="E611" s="28">
        <v>21</v>
      </c>
      <c r="F611" s="28">
        <v>4</v>
      </c>
      <c r="G611" s="28" t="s">
        <v>2047</v>
      </c>
      <c r="H611" s="28">
        <v>4726</v>
      </c>
      <c r="I611" s="28" t="s">
        <v>2048</v>
      </c>
      <c r="J611" s="11" t="s">
        <v>34</v>
      </c>
      <c r="K611" s="20" t="str">
        <f t="shared" si="86"/>
        <v>Link</v>
      </c>
      <c r="L611" s="21" t="str">
        <f t="shared" si="87"/>
        <v/>
      </c>
      <c r="M611" s="31" t="str">
        <f t="shared" si="88"/>
        <v>{Nomura, 2019 #4726}</v>
      </c>
      <c r="N611" s="4" t="s">
        <v>54</v>
      </c>
      <c r="O611" s="20" t="str">
        <f t="shared" si="89"/>
        <v>PDF</v>
      </c>
      <c r="P611" s="11" t="s">
        <v>2</v>
      </c>
      <c r="Q611" s="3" t="s">
        <v>36</v>
      </c>
      <c r="R611" s="276" t="s">
        <v>41</v>
      </c>
      <c r="S611" s="4" t="s">
        <v>2049</v>
      </c>
      <c r="T611" s="20" t="str">
        <f t="shared" si="90"/>
        <v>PDF</v>
      </c>
      <c r="U611" s="11" t="s">
        <v>39</v>
      </c>
      <c r="V611" s="3" t="s">
        <v>36</v>
      </c>
      <c r="W611" s="3" t="s">
        <v>37</v>
      </c>
      <c r="Z611" s="35" t="str">
        <f t="shared" si="91"/>
        <v>Exclude</v>
      </c>
      <c r="AA611" s="33" t="str">
        <f t="shared" si="92"/>
        <v>0. Duplicate</v>
      </c>
    </row>
    <row r="612" spans="1:27" x14ac:dyDescent="0.25">
      <c r="A612" s="27" t="s">
        <v>2050</v>
      </c>
      <c r="B612" s="28" t="s">
        <v>2051</v>
      </c>
      <c r="C612" s="28">
        <v>2019</v>
      </c>
      <c r="D612" s="28" t="s">
        <v>2052</v>
      </c>
      <c r="E612" s="28">
        <v>51</v>
      </c>
      <c r="F612" s="28">
        <v>1</v>
      </c>
      <c r="G612" s="28" t="s">
        <v>2053</v>
      </c>
      <c r="H612" s="28">
        <v>3870</v>
      </c>
      <c r="I612" s="28" t="s">
        <v>2054</v>
      </c>
      <c r="J612" s="11" t="s">
        <v>34</v>
      </c>
      <c r="K612" s="20" t="str">
        <f t="shared" si="86"/>
        <v>Link</v>
      </c>
      <c r="L612" s="21" t="str">
        <f t="shared" si="87"/>
        <v/>
      </c>
      <c r="M612" s="31" t="str">
        <f t="shared" si="88"/>
        <v>{O’Connor, 2019 #3870}</v>
      </c>
      <c r="N612" s="4" t="s">
        <v>1</v>
      </c>
      <c r="O612" s="20" t="str">
        <f t="shared" si="89"/>
        <v>PDF</v>
      </c>
      <c r="P612" s="11" t="s">
        <v>2</v>
      </c>
      <c r="Q612" s="3" t="s">
        <v>36</v>
      </c>
      <c r="R612" s="276" t="s">
        <v>37</v>
      </c>
      <c r="S612" s="4" t="s">
        <v>76</v>
      </c>
      <c r="T612" s="20" t="str">
        <f t="shared" si="90"/>
        <v>PDF</v>
      </c>
      <c r="U612" s="11" t="s">
        <v>39</v>
      </c>
      <c r="V612" s="3" t="s">
        <v>36</v>
      </c>
      <c r="W612" s="3" t="s">
        <v>37</v>
      </c>
      <c r="Y612" s="13" t="str">
        <f>IF(R612="Include","No",IF(V612="Include","No",""))</f>
        <v/>
      </c>
      <c r="Z612" s="35" t="str">
        <f t="shared" si="91"/>
        <v>Exclude</v>
      </c>
      <c r="AA612" s="33" t="str">
        <f t="shared" si="92"/>
        <v>3. Wrong intervention</v>
      </c>
    </row>
    <row r="613" spans="1:27" x14ac:dyDescent="0.25">
      <c r="A613" s="27" t="s">
        <v>2050</v>
      </c>
      <c r="B613" s="28" t="s">
        <v>2051</v>
      </c>
      <c r="C613" s="28">
        <v>2019</v>
      </c>
      <c r="D613" s="28" t="s">
        <v>2052</v>
      </c>
      <c r="E613" s="28">
        <v>51</v>
      </c>
      <c r="F613" s="28">
        <v>1</v>
      </c>
      <c r="G613" s="28" t="s">
        <v>2053</v>
      </c>
      <c r="H613" s="28">
        <v>3871</v>
      </c>
      <c r="I613" s="28" t="s">
        <v>2054</v>
      </c>
      <c r="J613" s="11" t="s">
        <v>34</v>
      </c>
      <c r="K613" s="20" t="str">
        <f t="shared" si="86"/>
        <v>Link</v>
      </c>
      <c r="L613" s="21" t="str">
        <f t="shared" si="87"/>
        <v/>
      </c>
      <c r="M613" s="31" t="str">
        <f t="shared" si="88"/>
        <v>{O’Connor, 2019 #3871}</v>
      </c>
      <c r="N613" s="4" t="s">
        <v>1</v>
      </c>
      <c r="O613" s="20" t="str">
        <f t="shared" si="89"/>
        <v>PDF</v>
      </c>
      <c r="P613" s="11" t="s">
        <v>2</v>
      </c>
      <c r="Q613" s="3" t="s">
        <v>36</v>
      </c>
      <c r="R613" s="276" t="s">
        <v>41</v>
      </c>
      <c r="S613" s="4" t="s">
        <v>2055</v>
      </c>
      <c r="T613" s="20" t="str">
        <f t="shared" si="90"/>
        <v>PDF</v>
      </c>
      <c r="U613" s="11" t="s">
        <v>39</v>
      </c>
      <c r="V613" s="3" t="s">
        <v>36</v>
      </c>
      <c r="W613" s="3" t="s">
        <v>41</v>
      </c>
      <c r="Y613" s="13" t="str">
        <f>IF(R613="Include","No",IF(V613="Include","No",""))</f>
        <v/>
      </c>
      <c r="Z613" s="35" t="str">
        <f t="shared" si="91"/>
        <v>Exclude</v>
      </c>
      <c r="AA613" s="33" t="str">
        <f t="shared" si="92"/>
        <v>0. Duplicate</v>
      </c>
    </row>
    <row r="614" spans="1:27" x14ac:dyDescent="0.25">
      <c r="A614" s="27" t="s">
        <v>2056</v>
      </c>
      <c r="B614" s="28" t="s">
        <v>2057</v>
      </c>
      <c r="C614" s="28">
        <v>2018</v>
      </c>
      <c r="D614" s="28" t="s">
        <v>1221</v>
      </c>
      <c r="E614" s="28">
        <v>79</v>
      </c>
      <c r="F614" s="28">
        <v>2</v>
      </c>
      <c r="G614" s="28" t="s">
        <v>2058</v>
      </c>
      <c r="H614" s="28">
        <v>3893</v>
      </c>
      <c r="I614" s="28" t="s">
        <v>2059</v>
      </c>
      <c r="J614" s="11" t="s">
        <v>34</v>
      </c>
      <c r="K614" s="20" t="str">
        <f t="shared" si="86"/>
        <v>Link</v>
      </c>
      <c r="L614" s="21" t="str">
        <f t="shared" si="87"/>
        <v/>
      </c>
      <c r="M614" s="31" t="str">
        <f t="shared" si="88"/>
        <v>{O'Cleirigh, 2018 #3893}</v>
      </c>
      <c r="N614" s="4" t="s">
        <v>1</v>
      </c>
      <c r="O614" s="20" t="str">
        <f t="shared" si="89"/>
        <v>PDF</v>
      </c>
      <c r="P614" s="11" t="s">
        <v>2</v>
      </c>
      <c r="Q614" s="3" t="s">
        <v>36</v>
      </c>
      <c r="R614" s="276" t="s">
        <v>37</v>
      </c>
      <c r="S614" s="4" t="s">
        <v>76</v>
      </c>
      <c r="T614" s="20" t="str">
        <f t="shared" si="90"/>
        <v>PDF</v>
      </c>
      <c r="U614" s="11" t="s">
        <v>39</v>
      </c>
      <c r="V614" s="3" t="s">
        <v>36</v>
      </c>
      <c r="W614" s="3" t="s">
        <v>37</v>
      </c>
      <c r="Y614" s="13" t="str">
        <f>IF(R614="Include","No",IF(V614="Include","No",""))</f>
        <v/>
      </c>
      <c r="Z614" s="35" t="str">
        <f t="shared" si="91"/>
        <v>Exclude</v>
      </c>
      <c r="AA614" s="33" t="str">
        <f t="shared" si="92"/>
        <v>3. Wrong intervention</v>
      </c>
    </row>
    <row r="615" spans="1:27" x14ac:dyDescent="0.25">
      <c r="A615" s="27" t="s">
        <v>2060</v>
      </c>
      <c r="B615" s="28" t="s">
        <v>2061</v>
      </c>
      <c r="C615" s="28">
        <v>2013</v>
      </c>
      <c r="D615" s="28" t="s">
        <v>454</v>
      </c>
      <c r="E615" s="28">
        <v>108</v>
      </c>
      <c r="F615" s="28">
        <v>6</v>
      </c>
      <c r="G615" s="28" t="s">
        <v>2062</v>
      </c>
      <c r="H615" s="28">
        <v>3623</v>
      </c>
      <c r="I615" s="28" t="s">
        <v>2063</v>
      </c>
      <c r="J615" s="11" t="s">
        <v>34</v>
      </c>
      <c r="K615" s="20" t="str">
        <f t="shared" si="86"/>
        <v>Link</v>
      </c>
      <c r="L615" s="21" t="str">
        <f t="shared" si="87"/>
        <v/>
      </c>
      <c r="M615" s="31" t="str">
        <f t="shared" si="88"/>
        <v>{Okuyemi, 2013 #3623}</v>
      </c>
      <c r="N615" s="4" t="s">
        <v>1</v>
      </c>
      <c r="O615" s="20" t="str">
        <f t="shared" si="89"/>
        <v>PDF</v>
      </c>
      <c r="P615" s="11" t="s">
        <v>2</v>
      </c>
      <c r="Q615" s="3" t="s">
        <v>36</v>
      </c>
      <c r="R615" s="276" t="s">
        <v>37</v>
      </c>
      <c r="S615" s="4" t="s">
        <v>76</v>
      </c>
      <c r="T615" s="20" t="str">
        <f t="shared" si="90"/>
        <v>PDF</v>
      </c>
      <c r="U615" s="11" t="s">
        <v>39</v>
      </c>
      <c r="V615" s="3" t="s">
        <v>36</v>
      </c>
      <c r="W615" s="3" t="s">
        <v>37</v>
      </c>
      <c r="Y615" s="13" t="str">
        <f>IF(R615="Include","No",IF(V615="Include","No",""))</f>
        <v/>
      </c>
      <c r="Z615" s="35" t="str">
        <f t="shared" si="91"/>
        <v>Exclude</v>
      </c>
      <c r="AA615" s="33" t="str">
        <f t="shared" si="92"/>
        <v>3. Wrong intervention</v>
      </c>
    </row>
    <row r="616" spans="1:27" x14ac:dyDescent="0.25">
      <c r="A616" s="27" t="s">
        <v>3067</v>
      </c>
      <c r="B616" s="28" t="s">
        <v>3068</v>
      </c>
      <c r="C616" s="28">
        <v>2021</v>
      </c>
      <c r="D616" s="28" t="s">
        <v>3</v>
      </c>
      <c r="G616" s="28" t="s">
        <v>108</v>
      </c>
      <c r="H616" s="28">
        <v>4778</v>
      </c>
      <c r="I616" s="28" t="s">
        <v>3069</v>
      </c>
      <c r="J616" s="11" t="s">
        <v>34</v>
      </c>
      <c r="K616" s="20" t="str">
        <f t="shared" si="86"/>
        <v>Link</v>
      </c>
      <c r="L616" s="21" t="str">
        <f t="shared" si="87"/>
        <v/>
      </c>
      <c r="M616" s="31" t="str">
        <f t="shared" si="88"/>
        <v>{Olano-Espinosa, 2021 #4778}</v>
      </c>
      <c r="N616" s="4" t="s">
        <v>54</v>
      </c>
      <c r="O616" s="20" t="str">
        <f t="shared" si="89"/>
        <v>PDF</v>
      </c>
      <c r="P616" s="11" t="s">
        <v>2</v>
      </c>
      <c r="Q616" s="3" t="s">
        <v>3016</v>
      </c>
      <c r="S616" s="4" t="s">
        <v>3017</v>
      </c>
      <c r="T616" s="20" t="str">
        <f t="shared" si="90"/>
        <v>PDF</v>
      </c>
      <c r="U616" s="11" t="s">
        <v>39</v>
      </c>
      <c r="V616" s="3" t="s">
        <v>3016</v>
      </c>
      <c r="Z616" s="35" t="str">
        <f t="shared" si="91"/>
        <v>Include</v>
      </c>
      <c r="AA616" s="33" t="str">
        <f t="shared" si="92"/>
        <v/>
      </c>
    </row>
    <row r="617" spans="1:27" x14ac:dyDescent="0.25">
      <c r="A617" s="27" t="s">
        <v>2064</v>
      </c>
      <c r="B617" s="28" t="s">
        <v>2065</v>
      </c>
      <c r="C617" s="28">
        <v>2022</v>
      </c>
      <c r="D617" s="28" t="s">
        <v>538</v>
      </c>
      <c r="E617" s="28">
        <v>10</v>
      </c>
      <c r="F617" s="28">
        <v>6</v>
      </c>
      <c r="G617" s="28" t="s">
        <v>2066</v>
      </c>
      <c r="H617" s="28">
        <v>4222</v>
      </c>
      <c r="I617" s="28" t="s">
        <v>2067</v>
      </c>
      <c r="J617" s="11" t="s">
        <v>34</v>
      </c>
      <c r="K617" s="20" t="str">
        <f t="shared" si="86"/>
        <v>Link</v>
      </c>
      <c r="L617" s="21" t="str">
        <f t="shared" si="87"/>
        <v/>
      </c>
      <c r="M617" s="31" t="str">
        <f t="shared" si="88"/>
        <v>{Olano-Espinosa, 2022 #4222}</v>
      </c>
      <c r="N617" s="4" t="s">
        <v>4</v>
      </c>
      <c r="O617" s="20" t="str">
        <f t="shared" si="89"/>
        <v>PDF</v>
      </c>
      <c r="P617" s="11" t="s">
        <v>2</v>
      </c>
      <c r="Q617" s="3" t="s">
        <v>36</v>
      </c>
      <c r="R617" s="276" t="s">
        <v>41</v>
      </c>
      <c r="S617" s="4" t="s">
        <v>2068</v>
      </c>
      <c r="T617" s="20" t="str">
        <f t="shared" si="90"/>
        <v>PDF</v>
      </c>
      <c r="U617" s="11" t="s">
        <v>39</v>
      </c>
      <c r="V617" s="3" t="s">
        <v>36</v>
      </c>
      <c r="W617" s="3" t="s">
        <v>41</v>
      </c>
      <c r="Z617" s="35" t="str">
        <f t="shared" si="91"/>
        <v>Exclude</v>
      </c>
      <c r="AA617" s="33" t="str">
        <f t="shared" si="92"/>
        <v>0. Duplicate</v>
      </c>
    </row>
    <row r="618" spans="1:27" x14ac:dyDescent="0.25">
      <c r="A618" s="27" t="s">
        <v>2064</v>
      </c>
      <c r="B618" s="28" t="s">
        <v>2065</v>
      </c>
      <c r="C618" s="28">
        <v>2022</v>
      </c>
      <c r="D618" s="28" t="s">
        <v>538</v>
      </c>
      <c r="E618" s="28">
        <v>10</v>
      </c>
      <c r="F618" s="28">
        <v>6</v>
      </c>
      <c r="G618" s="28" t="s">
        <v>2066</v>
      </c>
      <c r="H618" s="28">
        <v>4298</v>
      </c>
      <c r="I618" s="28" t="s">
        <v>2067</v>
      </c>
      <c r="J618" s="11" t="s">
        <v>34</v>
      </c>
      <c r="K618" s="20" t="str">
        <f t="shared" si="86"/>
        <v>Link</v>
      </c>
      <c r="L618" s="21" t="str">
        <f t="shared" si="87"/>
        <v/>
      </c>
      <c r="M618" s="31" t="str">
        <f t="shared" si="88"/>
        <v>{Olano-Espinosa, 2022 #4298}</v>
      </c>
      <c r="N618" s="4" t="s">
        <v>3030</v>
      </c>
      <c r="O618" s="20" t="str">
        <f t="shared" si="89"/>
        <v>PDF</v>
      </c>
      <c r="P618" s="11" t="s">
        <v>2</v>
      </c>
      <c r="Q618" s="3" t="s">
        <v>3016</v>
      </c>
      <c r="S618" s="4" t="s">
        <v>3031</v>
      </c>
      <c r="T618" s="20" t="str">
        <f t="shared" si="90"/>
        <v>PDF</v>
      </c>
      <c r="U618" s="11" t="s">
        <v>39</v>
      </c>
      <c r="V618" s="3" t="s">
        <v>3016</v>
      </c>
      <c r="Y618" s="13" t="s">
        <v>34</v>
      </c>
      <c r="Z618" s="35" t="str">
        <f t="shared" si="91"/>
        <v>Include</v>
      </c>
      <c r="AA618" s="33" t="str">
        <f t="shared" si="92"/>
        <v/>
      </c>
    </row>
    <row r="619" spans="1:27" x14ac:dyDescent="0.25">
      <c r="A619" s="27" t="s">
        <v>2064</v>
      </c>
      <c r="B619" s="28" t="s">
        <v>2065</v>
      </c>
      <c r="C619" s="28">
        <v>2022</v>
      </c>
      <c r="D619" s="28" t="s">
        <v>538</v>
      </c>
      <c r="E619" s="28">
        <v>10</v>
      </c>
      <c r="F619" s="28">
        <v>6</v>
      </c>
      <c r="G619" s="28" t="s">
        <v>2066</v>
      </c>
      <c r="H619" s="28">
        <v>4756</v>
      </c>
      <c r="I619" s="28" t="s">
        <v>2067</v>
      </c>
      <c r="J619" s="11" t="s">
        <v>34</v>
      </c>
      <c r="K619" s="20" t="str">
        <f t="shared" si="86"/>
        <v>Link</v>
      </c>
      <c r="L619" s="21" t="str">
        <f t="shared" si="87"/>
        <v/>
      </c>
      <c r="M619" s="31" t="str">
        <f t="shared" si="88"/>
        <v>{Olano-Espinosa, 2022 #4756}</v>
      </c>
      <c r="N619" s="4" t="s">
        <v>54</v>
      </c>
      <c r="O619" s="20" t="str">
        <f t="shared" si="89"/>
        <v>PDF</v>
      </c>
      <c r="P619" s="11" t="s">
        <v>2</v>
      </c>
      <c r="Q619" s="3" t="s">
        <v>36</v>
      </c>
      <c r="R619" s="276" t="s">
        <v>41</v>
      </c>
      <c r="S619" s="4" t="s">
        <v>2068</v>
      </c>
      <c r="T619" s="20" t="str">
        <f t="shared" si="90"/>
        <v>PDF</v>
      </c>
      <c r="U619" s="11" t="s">
        <v>39</v>
      </c>
      <c r="V619" s="3" t="s">
        <v>36</v>
      </c>
      <c r="W619" s="3" t="s">
        <v>41</v>
      </c>
      <c r="Z619" s="35" t="str">
        <f t="shared" si="91"/>
        <v>Exclude</v>
      </c>
      <c r="AA619" s="33" t="str">
        <f t="shared" si="92"/>
        <v>0. Duplicate</v>
      </c>
    </row>
    <row r="620" spans="1:27" x14ac:dyDescent="0.25">
      <c r="A620" s="27" t="s">
        <v>2069</v>
      </c>
      <c r="B620" s="28" t="s">
        <v>2070</v>
      </c>
      <c r="C620" s="28">
        <v>2024</v>
      </c>
      <c r="D620" s="28" t="s">
        <v>2071</v>
      </c>
      <c r="E620" s="28" t="s">
        <v>2072</v>
      </c>
      <c r="F620" s="28" t="s">
        <v>2073</v>
      </c>
      <c r="G620" s="28" t="s">
        <v>2074</v>
      </c>
      <c r="H620" s="28">
        <v>4353</v>
      </c>
      <c r="I620" s="28" t="s">
        <v>2075</v>
      </c>
      <c r="J620" s="11" t="s">
        <v>34</v>
      </c>
      <c r="K620" s="20" t="str">
        <f t="shared" si="86"/>
        <v>Link</v>
      </c>
      <c r="L620" s="21" t="str">
        <f t="shared" si="87"/>
        <v/>
      </c>
      <c r="M620" s="31" t="str">
        <f t="shared" si="88"/>
        <v>{Omar, 2024 #4353}</v>
      </c>
      <c r="N620" s="4" t="s">
        <v>4</v>
      </c>
      <c r="O620" s="20" t="str">
        <f t="shared" si="89"/>
        <v>PDF</v>
      </c>
      <c r="P620" s="11" t="s">
        <v>2</v>
      </c>
      <c r="Q620" s="3" t="s">
        <v>36</v>
      </c>
      <c r="R620" s="276" t="s">
        <v>37</v>
      </c>
      <c r="S620" s="4" t="s">
        <v>76</v>
      </c>
      <c r="T620" s="20" t="str">
        <f t="shared" si="90"/>
        <v>PDF</v>
      </c>
      <c r="U620" s="11" t="s">
        <v>39</v>
      </c>
      <c r="V620" s="3" t="s">
        <v>36</v>
      </c>
      <c r="W620" s="3" t="s">
        <v>40</v>
      </c>
      <c r="Z620" s="35" t="str">
        <f t="shared" si="91"/>
        <v>Exclude</v>
      </c>
      <c r="AA620" s="33" t="str">
        <f t="shared" si="92"/>
        <v>3. Wrong intervention</v>
      </c>
    </row>
    <row r="621" spans="1:27" x14ac:dyDescent="0.25">
      <c r="A621" s="27" t="s">
        <v>2076</v>
      </c>
      <c r="B621" s="28" t="s">
        <v>2077</v>
      </c>
      <c r="C621" s="28">
        <v>2017</v>
      </c>
      <c r="D621" s="28" t="s">
        <v>2078</v>
      </c>
      <c r="E621" s="28">
        <v>5</v>
      </c>
      <c r="G621" s="28" t="s">
        <v>2079</v>
      </c>
      <c r="H621" s="28">
        <v>4193</v>
      </c>
      <c r="I621" s="28" t="s">
        <v>2080</v>
      </c>
      <c r="J621" s="11" t="s">
        <v>34</v>
      </c>
      <c r="K621" s="20" t="str">
        <f t="shared" si="86"/>
        <v>Link</v>
      </c>
      <c r="L621" s="21" t="str">
        <f t="shared" si="87"/>
        <v/>
      </c>
      <c r="M621" s="31" t="str">
        <f t="shared" si="88"/>
        <v>{Oncioiu, 2017 #4193}</v>
      </c>
      <c r="N621" s="4" t="s">
        <v>4</v>
      </c>
      <c r="O621" s="20" t="str">
        <f t="shared" si="89"/>
        <v>PDF</v>
      </c>
      <c r="P621" s="11" t="s">
        <v>2</v>
      </c>
      <c r="Q621" s="3" t="s">
        <v>36</v>
      </c>
      <c r="R621" s="276" t="s">
        <v>37</v>
      </c>
      <c r="S621" s="4" t="s">
        <v>76</v>
      </c>
      <c r="T621" s="20" t="str">
        <f t="shared" si="90"/>
        <v>PDF</v>
      </c>
      <c r="U621" s="11" t="s">
        <v>39</v>
      </c>
      <c r="V621" s="3" t="s">
        <v>36</v>
      </c>
      <c r="W621" s="3" t="s">
        <v>37</v>
      </c>
      <c r="Z621" s="35" t="str">
        <f t="shared" si="91"/>
        <v>Exclude</v>
      </c>
      <c r="AA621" s="33" t="str">
        <f t="shared" si="92"/>
        <v>3. Wrong intervention</v>
      </c>
    </row>
    <row r="622" spans="1:27" x14ac:dyDescent="0.25">
      <c r="A622" s="27" t="s">
        <v>2081</v>
      </c>
      <c r="B622" s="28" t="s">
        <v>2082</v>
      </c>
      <c r="C622" s="28">
        <v>2019</v>
      </c>
      <c r="D622" s="28" t="s">
        <v>73</v>
      </c>
      <c r="E622" s="28">
        <v>22</v>
      </c>
      <c r="F622" s="28">
        <v>9</v>
      </c>
      <c r="G622" s="28" t="s">
        <v>2083</v>
      </c>
      <c r="H622" s="28">
        <v>3658</v>
      </c>
      <c r="I622" s="28" t="s">
        <v>2084</v>
      </c>
      <c r="J622" s="11" t="s">
        <v>34</v>
      </c>
      <c r="K622" s="20" t="str">
        <f t="shared" si="86"/>
        <v>Link</v>
      </c>
      <c r="L622" s="21" t="str">
        <f t="shared" si="87"/>
        <v/>
      </c>
      <c r="M622" s="31" t="str">
        <f t="shared" si="88"/>
        <v>{Oncken, 2019 #3658}</v>
      </c>
      <c r="N622" s="4" t="s">
        <v>1</v>
      </c>
      <c r="O622" s="20" t="str">
        <f t="shared" si="89"/>
        <v>PDF</v>
      </c>
      <c r="P622" s="11" t="s">
        <v>2</v>
      </c>
      <c r="Q622" s="3" t="s">
        <v>36</v>
      </c>
      <c r="R622" s="276" t="s">
        <v>37</v>
      </c>
      <c r="S622" s="4" t="s">
        <v>76</v>
      </c>
      <c r="T622" s="20" t="str">
        <f t="shared" si="90"/>
        <v>PDF</v>
      </c>
      <c r="U622" s="11" t="s">
        <v>39</v>
      </c>
      <c r="V622" s="3" t="s">
        <v>36</v>
      </c>
      <c r="W622" s="3" t="s">
        <v>37</v>
      </c>
      <c r="Y622" s="13" t="str">
        <f>IF(R622="Include","No",IF(V622="Include","No",""))</f>
        <v/>
      </c>
      <c r="Z622" s="35" t="str">
        <f t="shared" si="91"/>
        <v>Exclude</v>
      </c>
      <c r="AA622" s="33" t="str">
        <f t="shared" si="92"/>
        <v>3. Wrong intervention</v>
      </c>
    </row>
    <row r="623" spans="1:27" x14ac:dyDescent="0.25">
      <c r="A623" s="27" t="s">
        <v>2085</v>
      </c>
      <c r="B623" s="28" t="s">
        <v>2086</v>
      </c>
      <c r="C623" s="28">
        <v>2011</v>
      </c>
      <c r="D623" s="28" t="s">
        <v>73</v>
      </c>
      <c r="E623" s="28">
        <v>14</v>
      </c>
      <c r="F623" s="28">
        <v>3</v>
      </c>
      <c r="G623" s="28" t="s">
        <v>2087</v>
      </c>
      <c r="H623" s="28">
        <v>4073</v>
      </c>
      <c r="I623" s="28" t="s">
        <v>2088</v>
      </c>
      <c r="J623" s="11" t="s">
        <v>34</v>
      </c>
      <c r="K623" s="20" t="str">
        <f t="shared" si="86"/>
        <v>Link</v>
      </c>
      <c r="L623" s="21" t="str">
        <f t="shared" si="87"/>
        <v/>
      </c>
      <c r="M623" s="31" t="str">
        <f t="shared" si="88"/>
        <v>{Ondersma, 2011 #4073}</v>
      </c>
      <c r="N623" s="4" t="s">
        <v>1</v>
      </c>
      <c r="O623" s="20" t="str">
        <f t="shared" si="89"/>
        <v>PDF</v>
      </c>
      <c r="P623" s="11" t="s">
        <v>2</v>
      </c>
      <c r="Q623" s="3" t="s">
        <v>36</v>
      </c>
      <c r="R623" s="276" t="s">
        <v>37</v>
      </c>
      <c r="S623" s="4" t="s">
        <v>76</v>
      </c>
      <c r="T623" s="20" t="str">
        <f t="shared" si="90"/>
        <v>PDF</v>
      </c>
      <c r="U623" s="11" t="s">
        <v>39</v>
      </c>
      <c r="V623" s="3" t="s">
        <v>36</v>
      </c>
      <c r="W623" s="3" t="s">
        <v>37</v>
      </c>
      <c r="Y623" s="13" t="str">
        <f>IF(R623="Include","No",IF(V623="Include","No",""))</f>
        <v/>
      </c>
      <c r="Z623" s="35" t="str">
        <f t="shared" si="91"/>
        <v>Exclude</v>
      </c>
      <c r="AA623" s="33" t="str">
        <f t="shared" si="92"/>
        <v>3. Wrong intervention</v>
      </c>
    </row>
    <row r="624" spans="1:27" x14ac:dyDescent="0.25">
      <c r="A624" s="27" t="s">
        <v>2085</v>
      </c>
      <c r="B624" s="28" t="s">
        <v>2086</v>
      </c>
      <c r="C624" s="28">
        <v>2011</v>
      </c>
      <c r="D624" s="28" t="s">
        <v>73</v>
      </c>
      <c r="E624" s="28">
        <v>14</v>
      </c>
      <c r="F624" s="28">
        <v>3</v>
      </c>
      <c r="G624" s="28" t="s">
        <v>2087</v>
      </c>
      <c r="H624" s="28">
        <v>4074</v>
      </c>
      <c r="I624" s="28" t="s">
        <v>2088</v>
      </c>
      <c r="J624" s="11" t="s">
        <v>34</v>
      </c>
      <c r="K624" s="20" t="str">
        <f t="shared" si="86"/>
        <v>Link</v>
      </c>
      <c r="L624" s="21" t="str">
        <f t="shared" si="87"/>
        <v/>
      </c>
      <c r="M624" s="31" t="str">
        <f t="shared" si="88"/>
        <v>{Ondersma, 2011 #4074}</v>
      </c>
      <c r="N624" s="4" t="s">
        <v>1</v>
      </c>
      <c r="O624" s="20" t="str">
        <f t="shared" si="89"/>
        <v>PDF</v>
      </c>
      <c r="P624" s="11" t="s">
        <v>2</v>
      </c>
      <c r="Q624" s="3" t="s">
        <v>36</v>
      </c>
      <c r="R624" s="276" t="s">
        <v>41</v>
      </c>
      <c r="S624" s="4" t="s">
        <v>2089</v>
      </c>
      <c r="T624" s="20" t="str">
        <f t="shared" si="90"/>
        <v>PDF</v>
      </c>
      <c r="U624" s="11" t="s">
        <v>39</v>
      </c>
      <c r="V624" s="3" t="s">
        <v>36</v>
      </c>
      <c r="W624" s="3" t="s">
        <v>41</v>
      </c>
      <c r="Y624" s="13" t="str">
        <f>IF(R624="Include","No",IF(V624="Include","No",""))</f>
        <v/>
      </c>
      <c r="Z624" s="35" t="str">
        <f t="shared" si="91"/>
        <v>Exclude</v>
      </c>
      <c r="AA624" s="33" t="str">
        <f t="shared" si="92"/>
        <v>0. Duplicate</v>
      </c>
    </row>
    <row r="625" spans="1:27" x14ac:dyDescent="0.25">
      <c r="A625" s="27" t="s">
        <v>2085</v>
      </c>
      <c r="B625" s="28" t="s">
        <v>2086</v>
      </c>
      <c r="C625" s="28">
        <v>2011</v>
      </c>
      <c r="D625" s="28" t="s">
        <v>73</v>
      </c>
      <c r="E625" s="28">
        <v>14</v>
      </c>
      <c r="F625" s="28">
        <v>3</v>
      </c>
      <c r="G625" s="28" t="s">
        <v>2087</v>
      </c>
      <c r="H625" s="28">
        <v>4075</v>
      </c>
      <c r="I625" s="28" t="s">
        <v>2088</v>
      </c>
      <c r="J625" s="11" t="s">
        <v>34</v>
      </c>
      <c r="K625" s="20" t="str">
        <f t="shared" si="86"/>
        <v>Link</v>
      </c>
      <c r="L625" s="21" t="str">
        <f t="shared" si="87"/>
        <v/>
      </c>
      <c r="M625" s="31" t="str">
        <f t="shared" si="88"/>
        <v>{Ondersma, 2011 #4075}</v>
      </c>
      <c r="N625" s="4" t="s">
        <v>1</v>
      </c>
      <c r="O625" s="20" t="str">
        <f t="shared" si="89"/>
        <v>PDF</v>
      </c>
      <c r="P625" s="11" t="s">
        <v>2</v>
      </c>
      <c r="Q625" s="3" t="s">
        <v>36</v>
      </c>
      <c r="R625" s="276" t="s">
        <v>41</v>
      </c>
      <c r="S625" s="4" t="s">
        <v>2089</v>
      </c>
      <c r="T625" s="20" t="str">
        <f t="shared" si="90"/>
        <v>PDF</v>
      </c>
      <c r="U625" s="11" t="s">
        <v>39</v>
      </c>
      <c r="V625" s="3" t="s">
        <v>36</v>
      </c>
      <c r="W625" s="3" t="s">
        <v>41</v>
      </c>
      <c r="Y625" s="13" t="str">
        <f>IF(R625="Include","No",IF(V625="Include","No",""))</f>
        <v/>
      </c>
      <c r="Z625" s="35" t="str">
        <f t="shared" si="91"/>
        <v>Exclude</v>
      </c>
      <c r="AA625" s="33" t="str">
        <f t="shared" si="92"/>
        <v>0. Duplicate</v>
      </c>
    </row>
    <row r="626" spans="1:27" x14ac:dyDescent="0.25">
      <c r="A626" s="27" t="s">
        <v>2090</v>
      </c>
      <c r="B626" s="28" t="s">
        <v>2091</v>
      </c>
      <c r="C626" s="28">
        <v>2019</v>
      </c>
      <c r="D626" s="28" t="s">
        <v>327</v>
      </c>
      <c r="E626" s="28">
        <v>15</v>
      </c>
      <c r="G626" s="28" t="s">
        <v>2092</v>
      </c>
      <c r="H626" s="28">
        <v>3636</v>
      </c>
      <c r="I626" s="28" t="s">
        <v>2093</v>
      </c>
      <c r="J626" s="11" t="s">
        <v>34</v>
      </c>
      <c r="K626" s="20" t="str">
        <f t="shared" si="86"/>
        <v>Link</v>
      </c>
      <c r="L626" s="21" t="str">
        <f t="shared" si="87"/>
        <v/>
      </c>
      <c r="M626" s="31" t="str">
        <f t="shared" si="88"/>
        <v>{Orr, 2019 #3636}</v>
      </c>
      <c r="N626" s="4" t="s">
        <v>1</v>
      </c>
      <c r="O626" s="20" t="str">
        <f t="shared" si="89"/>
        <v>PDF</v>
      </c>
      <c r="P626" s="11" t="s">
        <v>2</v>
      </c>
      <c r="Q626" s="3" t="s">
        <v>36</v>
      </c>
      <c r="R626" s="276" t="s">
        <v>37</v>
      </c>
      <c r="S626" s="4" t="s">
        <v>76</v>
      </c>
      <c r="T626" s="20" t="str">
        <f t="shared" si="90"/>
        <v>PDF</v>
      </c>
      <c r="U626" s="11" t="s">
        <v>39</v>
      </c>
      <c r="V626" s="3" t="s">
        <v>36</v>
      </c>
      <c r="W626" s="3" t="s">
        <v>37</v>
      </c>
      <c r="Y626" s="13" t="str">
        <f>IF(R626="Include","No",IF(V626="Include","No",""))</f>
        <v/>
      </c>
      <c r="Z626" s="35" t="str">
        <f t="shared" si="91"/>
        <v>Exclude</v>
      </c>
      <c r="AA626" s="33" t="str">
        <f t="shared" si="92"/>
        <v>3. Wrong intervention</v>
      </c>
    </row>
    <row r="627" spans="1:27" x14ac:dyDescent="0.25">
      <c r="A627" s="27" t="s">
        <v>2094</v>
      </c>
      <c r="B627" s="28" t="s">
        <v>2091</v>
      </c>
      <c r="C627" s="28">
        <v>2019</v>
      </c>
      <c r="D627" s="28" t="s">
        <v>2078</v>
      </c>
      <c r="E627" s="28">
        <v>15</v>
      </c>
      <c r="G627" s="28">
        <v>100363</v>
      </c>
      <c r="H627" s="28">
        <v>4208</v>
      </c>
      <c r="I627" s="28" t="s">
        <v>2093</v>
      </c>
      <c r="J627" s="11" t="s">
        <v>34</v>
      </c>
      <c r="K627" s="20" t="str">
        <f t="shared" si="86"/>
        <v>Link</v>
      </c>
      <c r="L627" s="21" t="str">
        <f t="shared" si="87"/>
        <v/>
      </c>
      <c r="M627" s="31" t="str">
        <f t="shared" si="88"/>
        <v>{Orr, 2019 #4208}</v>
      </c>
      <c r="N627" s="4" t="s">
        <v>4</v>
      </c>
      <c r="O627" s="20" t="str">
        <f t="shared" si="89"/>
        <v>PDF</v>
      </c>
      <c r="P627" s="11" t="s">
        <v>2</v>
      </c>
      <c r="Q627" s="3" t="s">
        <v>36</v>
      </c>
      <c r="R627" s="276" t="s">
        <v>41</v>
      </c>
      <c r="S627" s="4" t="s">
        <v>2095</v>
      </c>
      <c r="T627" s="20" t="str">
        <f t="shared" si="90"/>
        <v>PDF</v>
      </c>
      <c r="U627" s="11" t="s">
        <v>39</v>
      </c>
      <c r="V627" s="3" t="s">
        <v>36</v>
      </c>
      <c r="W627" s="3" t="s">
        <v>41</v>
      </c>
      <c r="Z627" s="35" t="str">
        <f t="shared" si="91"/>
        <v>Exclude</v>
      </c>
      <c r="AA627" s="33" t="str">
        <f t="shared" si="92"/>
        <v>0. Duplicate</v>
      </c>
    </row>
    <row r="628" spans="1:27" x14ac:dyDescent="0.25">
      <c r="A628" s="27" t="s">
        <v>2096</v>
      </c>
      <c r="B628" s="28" t="s">
        <v>2097</v>
      </c>
      <c r="C628" s="28">
        <v>2021</v>
      </c>
      <c r="D628" s="28" t="s">
        <v>2098</v>
      </c>
      <c r="E628" s="28">
        <v>14</v>
      </c>
      <c r="G628" s="28" t="s">
        <v>2099</v>
      </c>
      <c r="H628" s="28">
        <v>3925</v>
      </c>
      <c r="I628" s="28" t="s">
        <v>2100</v>
      </c>
      <c r="J628" s="11" t="s">
        <v>34</v>
      </c>
      <c r="K628" s="20" t="str">
        <f t="shared" si="86"/>
        <v>Link</v>
      </c>
      <c r="L628" s="21" t="str">
        <f t="shared" si="87"/>
        <v/>
      </c>
      <c r="M628" s="31" t="str">
        <f t="shared" si="88"/>
        <v>{Örsal, 2021 #3925}</v>
      </c>
      <c r="N628" s="4" t="s">
        <v>1</v>
      </c>
      <c r="O628" s="20" t="str">
        <f t="shared" si="89"/>
        <v>PDF</v>
      </c>
      <c r="P628" s="11" t="s">
        <v>2</v>
      </c>
      <c r="Q628" s="3" t="s">
        <v>36</v>
      </c>
      <c r="R628" s="276" t="s">
        <v>37</v>
      </c>
      <c r="S628" s="4" t="s">
        <v>76</v>
      </c>
      <c r="T628" s="20" t="str">
        <f t="shared" si="90"/>
        <v>PDF</v>
      </c>
      <c r="U628" s="11" t="s">
        <v>39</v>
      </c>
      <c r="V628" s="3" t="s">
        <v>36</v>
      </c>
      <c r="W628" s="3" t="s">
        <v>37</v>
      </c>
      <c r="Y628" s="13" t="str">
        <f>IF(R628="Include","No",IF(V628="Include","No",""))</f>
        <v/>
      </c>
      <c r="Z628" s="35" t="str">
        <f t="shared" si="91"/>
        <v>Exclude</v>
      </c>
      <c r="AA628" s="33" t="str">
        <f t="shared" si="92"/>
        <v>3. Wrong intervention</v>
      </c>
    </row>
    <row r="629" spans="1:27" x14ac:dyDescent="0.25">
      <c r="A629" s="27" t="s">
        <v>2096</v>
      </c>
      <c r="B629" s="28" t="s">
        <v>2097</v>
      </c>
      <c r="C629" s="28">
        <v>2021</v>
      </c>
      <c r="D629" s="28" t="s">
        <v>2098</v>
      </c>
      <c r="E629" s="28">
        <v>14</v>
      </c>
      <c r="G629" s="28" t="s">
        <v>2099</v>
      </c>
      <c r="H629" s="28">
        <v>3926</v>
      </c>
      <c r="I629" s="28" t="s">
        <v>2100</v>
      </c>
      <c r="J629" s="11" t="s">
        <v>34</v>
      </c>
      <c r="K629" s="20" t="str">
        <f t="shared" si="86"/>
        <v>Link</v>
      </c>
      <c r="L629" s="21" t="str">
        <f t="shared" si="87"/>
        <v/>
      </c>
      <c r="M629" s="31" t="str">
        <f t="shared" si="88"/>
        <v>{Örsal, 2021 #3926}</v>
      </c>
      <c r="N629" s="4" t="s">
        <v>1</v>
      </c>
      <c r="O629" s="20" t="str">
        <f t="shared" si="89"/>
        <v>PDF</v>
      </c>
      <c r="P629" s="11" t="s">
        <v>2</v>
      </c>
      <c r="Q629" s="3" t="s">
        <v>36</v>
      </c>
      <c r="R629" s="276" t="s">
        <v>41</v>
      </c>
      <c r="S629" s="4" t="s">
        <v>2101</v>
      </c>
      <c r="T629" s="20" t="str">
        <f t="shared" si="90"/>
        <v>PDF</v>
      </c>
      <c r="U629" s="11" t="s">
        <v>39</v>
      </c>
      <c r="V629" s="3" t="s">
        <v>36</v>
      </c>
      <c r="W629" s="3" t="s">
        <v>41</v>
      </c>
      <c r="Y629" s="13" t="str">
        <f>IF(R629="Include","No",IF(V629="Include","No",""))</f>
        <v/>
      </c>
      <c r="Z629" s="35" t="str">
        <f t="shared" si="91"/>
        <v>Exclude</v>
      </c>
      <c r="AA629" s="33" t="str">
        <f t="shared" si="92"/>
        <v>0. Duplicate</v>
      </c>
    </row>
    <row r="630" spans="1:27" x14ac:dyDescent="0.25">
      <c r="A630" s="27" t="s">
        <v>2102</v>
      </c>
      <c r="B630" s="28" t="s">
        <v>2103</v>
      </c>
      <c r="C630" s="28">
        <v>2010</v>
      </c>
      <c r="D630" s="28" t="s">
        <v>446</v>
      </c>
      <c r="E630" s="28">
        <v>10</v>
      </c>
      <c r="G630" s="28">
        <v>772</v>
      </c>
      <c r="H630" s="28">
        <v>4257</v>
      </c>
      <c r="I630" s="28" t="s">
        <v>2104</v>
      </c>
      <c r="J630" s="11" t="s">
        <v>34</v>
      </c>
      <c r="K630" s="20" t="str">
        <f t="shared" si="86"/>
        <v>Link</v>
      </c>
      <c r="L630" s="21" t="str">
        <f t="shared" si="87"/>
        <v/>
      </c>
      <c r="M630" s="31" t="str">
        <f t="shared" si="88"/>
        <v>{Ortega, 2010 #4257}</v>
      </c>
      <c r="N630" s="4" t="s">
        <v>4</v>
      </c>
      <c r="O630" s="20" t="str">
        <f t="shared" si="89"/>
        <v>PDF</v>
      </c>
      <c r="P630" s="11" t="s">
        <v>2</v>
      </c>
      <c r="Q630" s="3" t="s">
        <v>36</v>
      </c>
      <c r="R630" s="276" t="s">
        <v>37</v>
      </c>
      <c r="S630" s="4" t="s">
        <v>76</v>
      </c>
      <c r="T630" s="20" t="str">
        <f t="shared" si="90"/>
        <v>PDF</v>
      </c>
      <c r="U630" s="11" t="s">
        <v>39</v>
      </c>
      <c r="V630" s="3" t="s">
        <v>36</v>
      </c>
      <c r="W630" s="3" t="s">
        <v>37</v>
      </c>
      <c r="Z630" s="35" t="str">
        <f t="shared" si="91"/>
        <v>Exclude</v>
      </c>
      <c r="AA630" s="33" t="str">
        <f t="shared" si="92"/>
        <v>3. Wrong intervention</v>
      </c>
    </row>
    <row r="631" spans="1:27" x14ac:dyDescent="0.25">
      <c r="A631" s="27" t="s">
        <v>2105</v>
      </c>
      <c r="B631" s="28" t="s">
        <v>2106</v>
      </c>
      <c r="C631" s="28">
        <v>2018</v>
      </c>
      <c r="D631" s="28" t="s">
        <v>2107</v>
      </c>
      <c r="E631" s="28">
        <v>48</v>
      </c>
      <c r="F631" s="28">
        <v>1</v>
      </c>
      <c r="G631" s="28" t="s">
        <v>2108</v>
      </c>
      <c r="H631" s="28">
        <v>4155</v>
      </c>
      <c r="I631" s="28" t="s">
        <v>2109</v>
      </c>
      <c r="J631" s="11" t="s">
        <v>34</v>
      </c>
      <c r="K631" s="20" t="str">
        <f t="shared" si="86"/>
        <v>Link</v>
      </c>
      <c r="L631" s="21" t="str">
        <f t="shared" si="87"/>
        <v/>
      </c>
      <c r="M631" s="31" t="str">
        <f t="shared" si="88"/>
        <v>{Otto, 2018 #4155}</v>
      </c>
      <c r="N631" s="4" t="s">
        <v>1</v>
      </c>
      <c r="O631" s="20" t="str">
        <f t="shared" si="89"/>
        <v>PDF</v>
      </c>
      <c r="P631" s="11" t="s">
        <v>2</v>
      </c>
      <c r="Q631" s="3" t="s">
        <v>36</v>
      </c>
      <c r="R631" s="276" t="s">
        <v>37</v>
      </c>
      <c r="S631" s="4" t="s">
        <v>76</v>
      </c>
      <c r="T631" s="20" t="str">
        <f t="shared" si="90"/>
        <v>PDF</v>
      </c>
      <c r="U631" s="11" t="s">
        <v>39</v>
      </c>
      <c r="V631" s="3" t="s">
        <v>36</v>
      </c>
      <c r="W631" s="3" t="s">
        <v>37</v>
      </c>
      <c r="Y631" s="13" t="str">
        <f t="shared" ref="Y631:Y648" si="93">IF(R631="Include","No",IF(V631="Include","No",""))</f>
        <v/>
      </c>
      <c r="Z631" s="35" t="str">
        <f t="shared" si="91"/>
        <v>Exclude</v>
      </c>
      <c r="AA631" s="33" t="str">
        <f t="shared" si="92"/>
        <v>3. Wrong intervention</v>
      </c>
    </row>
    <row r="632" spans="1:27" x14ac:dyDescent="0.25">
      <c r="A632" s="27" t="s">
        <v>2110</v>
      </c>
      <c r="B632" s="28" t="s">
        <v>2111</v>
      </c>
      <c r="C632" s="28">
        <v>2014</v>
      </c>
      <c r="D632" s="28" t="s">
        <v>1759</v>
      </c>
      <c r="E632" s="28">
        <v>15</v>
      </c>
      <c r="F632" s="28">
        <v>12</v>
      </c>
      <c r="G632" s="28" t="s">
        <v>2112</v>
      </c>
      <c r="H632" s="28">
        <v>4053</v>
      </c>
      <c r="I632" s="28" t="s">
        <v>2113</v>
      </c>
      <c r="J632" s="11" t="s">
        <v>34</v>
      </c>
      <c r="K632" s="20" t="str">
        <f t="shared" si="86"/>
        <v>Link</v>
      </c>
      <c r="L632" s="21" t="str">
        <f t="shared" si="87"/>
        <v/>
      </c>
      <c r="M632" s="31" t="str">
        <f t="shared" si="88"/>
        <v>{Paek, 2014 #4053}</v>
      </c>
      <c r="N632" s="4" t="s">
        <v>1</v>
      </c>
      <c r="O632" s="20" t="str">
        <f t="shared" si="89"/>
        <v>PDF</v>
      </c>
      <c r="P632" s="11" t="s">
        <v>2</v>
      </c>
      <c r="Q632" s="3" t="s">
        <v>36</v>
      </c>
      <c r="R632" s="276" t="s">
        <v>37</v>
      </c>
      <c r="S632" s="4" t="s">
        <v>76</v>
      </c>
      <c r="T632" s="20" t="str">
        <f t="shared" si="90"/>
        <v>PDF</v>
      </c>
      <c r="U632" s="11" t="s">
        <v>39</v>
      </c>
      <c r="V632" s="3" t="s">
        <v>36</v>
      </c>
      <c r="W632" s="3" t="s">
        <v>37</v>
      </c>
      <c r="Y632" s="13" t="str">
        <f t="shared" si="93"/>
        <v/>
      </c>
      <c r="Z632" s="35" t="str">
        <f t="shared" si="91"/>
        <v>Exclude</v>
      </c>
      <c r="AA632" s="33" t="str">
        <f t="shared" si="92"/>
        <v>3. Wrong intervention</v>
      </c>
    </row>
    <row r="633" spans="1:27" x14ac:dyDescent="0.25">
      <c r="A633" s="27" t="s">
        <v>2114</v>
      </c>
      <c r="B633" s="28" t="s">
        <v>2115</v>
      </c>
      <c r="C633" s="28">
        <v>2020</v>
      </c>
      <c r="D633" s="28" t="s">
        <v>254</v>
      </c>
      <c r="E633" s="28">
        <v>8</v>
      </c>
      <c r="F633" s="28">
        <v>6</v>
      </c>
      <c r="G633" s="28" t="s">
        <v>2116</v>
      </c>
      <c r="H633" s="28">
        <v>3706</v>
      </c>
      <c r="I633" s="28" t="s">
        <v>2117</v>
      </c>
      <c r="J633" s="11" t="s">
        <v>34</v>
      </c>
      <c r="K633" s="20" t="str">
        <f t="shared" si="86"/>
        <v>Link</v>
      </c>
      <c r="L633" s="21" t="str">
        <f t="shared" si="87"/>
        <v/>
      </c>
      <c r="M633" s="31" t="str">
        <f t="shared" si="88"/>
        <v>{Pallejà-Millán, 2020 #3706}</v>
      </c>
      <c r="N633" s="4" t="s">
        <v>1</v>
      </c>
      <c r="O633" s="20" t="str">
        <f t="shared" si="89"/>
        <v>PDF</v>
      </c>
      <c r="P633" s="11" t="s">
        <v>2</v>
      </c>
      <c r="Q633" s="3" t="s">
        <v>36</v>
      </c>
      <c r="R633" s="276" t="s">
        <v>37</v>
      </c>
      <c r="S633" s="4" t="s">
        <v>76</v>
      </c>
      <c r="T633" s="20" t="str">
        <f t="shared" si="90"/>
        <v>PDF</v>
      </c>
      <c r="U633" s="11" t="s">
        <v>39</v>
      </c>
      <c r="V633" s="3" t="s">
        <v>36</v>
      </c>
      <c r="W633" s="3" t="s">
        <v>37</v>
      </c>
      <c r="Y633" s="13" t="str">
        <f t="shared" si="93"/>
        <v/>
      </c>
      <c r="Z633" s="35" t="str">
        <f t="shared" si="91"/>
        <v>Exclude</v>
      </c>
      <c r="AA633" s="33" t="str">
        <f t="shared" si="92"/>
        <v>3. Wrong intervention</v>
      </c>
    </row>
    <row r="634" spans="1:27" x14ac:dyDescent="0.25">
      <c r="A634" s="27" t="s">
        <v>2114</v>
      </c>
      <c r="B634" s="28" t="s">
        <v>2115</v>
      </c>
      <c r="C634" s="28">
        <v>2020</v>
      </c>
      <c r="D634" s="28" t="s">
        <v>254</v>
      </c>
      <c r="E634" s="28">
        <v>8</v>
      </c>
      <c r="F634" s="28">
        <v>6</v>
      </c>
      <c r="G634" s="28" t="s">
        <v>2116</v>
      </c>
      <c r="H634" s="28">
        <v>3707</v>
      </c>
      <c r="I634" s="28" t="s">
        <v>2117</v>
      </c>
      <c r="J634" s="11" t="s">
        <v>34</v>
      </c>
      <c r="K634" s="20" t="str">
        <f t="shared" si="86"/>
        <v>Link</v>
      </c>
      <c r="L634" s="21" t="str">
        <f t="shared" si="87"/>
        <v/>
      </c>
      <c r="M634" s="31" t="str">
        <f t="shared" si="88"/>
        <v>{Pallejà-Millán, 2020 #3707}</v>
      </c>
      <c r="N634" s="4" t="s">
        <v>1</v>
      </c>
      <c r="O634" s="20" t="str">
        <f t="shared" si="89"/>
        <v>PDF</v>
      </c>
      <c r="P634" s="11" t="s">
        <v>2</v>
      </c>
      <c r="Q634" s="3" t="s">
        <v>36</v>
      </c>
      <c r="R634" s="276" t="s">
        <v>41</v>
      </c>
      <c r="S634" s="4" t="s">
        <v>2118</v>
      </c>
      <c r="T634" s="20" t="str">
        <f t="shared" si="90"/>
        <v>PDF</v>
      </c>
      <c r="U634" s="11" t="s">
        <v>39</v>
      </c>
      <c r="V634" s="3" t="s">
        <v>36</v>
      </c>
      <c r="W634" s="3" t="s">
        <v>41</v>
      </c>
      <c r="Y634" s="13" t="str">
        <f t="shared" si="93"/>
        <v/>
      </c>
      <c r="Z634" s="35" t="str">
        <f t="shared" si="91"/>
        <v>Exclude</v>
      </c>
      <c r="AA634" s="33" t="str">
        <f t="shared" si="92"/>
        <v>0. Duplicate</v>
      </c>
    </row>
    <row r="635" spans="1:27" x14ac:dyDescent="0.25">
      <c r="A635" s="27" t="s">
        <v>2119</v>
      </c>
      <c r="B635" s="28" t="s">
        <v>2120</v>
      </c>
      <c r="C635" s="28">
        <v>2022</v>
      </c>
      <c r="D635" s="28" t="s">
        <v>485</v>
      </c>
      <c r="E635" s="28">
        <v>232</v>
      </c>
      <c r="G635" s="28" t="s">
        <v>2121</v>
      </c>
      <c r="H635" s="28">
        <v>3996</v>
      </c>
      <c r="I635" s="28" t="s">
        <v>2122</v>
      </c>
      <c r="J635" s="11" t="s">
        <v>34</v>
      </c>
      <c r="K635" s="20" t="str">
        <f t="shared" si="86"/>
        <v>Link</v>
      </c>
      <c r="L635" s="21" t="str">
        <f t="shared" si="87"/>
        <v/>
      </c>
      <c r="M635" s="31" t="str">
        <f t="shared" si="88"/>
        <v>{Palmer, 2022 #3996}</v>
      </c>
      <c r="N635" s="4" t="s">
        <v>1</v>
      </c>
      <c r="O635" s="20" t="str">
        <f t="shared" si="89"/>
        <v>PDF</v>
      </c>
      <c r="P635" s="11" t="s">
        <v>2</v>
      </c>
      <c r="Q635" s="3" t="s">
        <v>36</v>
      </c>
      <c r="R635" s="276" t="s">
        <v>37</v>
      </c>
      <c r="S635" s="4" t="s">
        <v>76</v>
      </c>
      <c r="T635" s="20" t="str">
        <f t="shared" si="90"/>
        <v>PDF</v>
      </c>
      <c r="U635" s="11" t="s">
        <v>39</v>
      </c>
      <c r="V635" s="3" t="s">
        <v>36</v>
      </c>
      <c r="W635" s="3" t="s">
        <v>37</v>
      </c>
      <c r="Y635" s="13" t="str">
        <f t="shared" si="93"/>
        <v/>
      </c>
      <c r="Z635" s="35" t="str">
        <f t="shared" si="91"/>
        <v>Exclude</v>
      </c>
      <c r="AA635" s="33" t="str">
        <f t="shared" si="92"/>
        <v>3. Wrong intervention</v>
      </c>
    </row>
    <row r="636" spans="1:27" x14ac:dyDescent="0.25">
      <c r="A636" s="27" t="s">
        <v>2119</v>
      </c>
      <c r="B636" s="28" t="s">
        <v>2120</v>
      </c>
      <c r="C636" s="28">
        <v>2022</v>
      </c>
      <c r="D636" s="28" t="s">
        <v>485</v>
      </c>
      <c r="E636" s="28">
        <v>232</v>
      </c>
      <c r="G636" s="28" t="s">
        <v>2121</v>
      </c>
      <c r="H636" s="28">
        <v>3997</v>
      </c>
      <c r="I636" s="28" t="s">
        <v>2122</v>
      </c>
      <c r="J636" s="11" t="s">
        <v>34</v>
      </c>
      <c r="K636" s="20" t="str">
        <f t="shared" si="86"/>
        <v>Link</v>
      </c>
      <c r="L636" s="21" t="str">
        <f t="shared" si="87"/>
        <v/>
      </c>
      <c r="M636" s="31" t="str">
        <f t="shared" si="88"/>
        <v>{Palmer, 2022 #3997}</v>
      </c>
      <c r="N636" s="4" t="s">
        <v>1</v>
      </c>
      <c r="O636" s="20" t="str">
        <f t="shared" si="89"/>
        <v>PDF</v>
      </c>
      <c r="P636" s="11" t="s">
        <v>2</v>
      </c>
      <c r="Q636" s="3" t="s">
        <v>36</v>
      </c>
      <c r="R636" s="276" t="s">
        <v>41</v>
      </c>
      <c r="S636" s="4" t="s">
        <v>2123</v>
      </c>
      <c r="T636" s="20" t="str">
        <f t="shared" si="90"/>
        <v>PDF</v>
      </c>
      <c r="U636" s="11" t="s">
        <v>39</v>
      </c>
      <c r="V636" s="3" t="s">
        <v>36</v>
      </c>
      <c r="W636" s="3" t="s">
        <v>41</v>
      </c>
      <c r="Y636" s="13" t="str">
        <f t="shared" si="93"/>
        <v/>
      </c>
      <c r="Z636" s="35" t="str">
        <f t="shared" si="91"/>
        <v>Exclude</v>
      </c>
      <c r="AA636" s="33" t="str">
        <f t="shared" si="92"/>
        <v>0. Duplicate</v>
      </c>
    </row>
    <row r="637" spans="1:27" x14ac:dyDescent="0.25">
      <c r="A637" s="27" t="s">
        <v>2124</v>
      </c>
      <c r="B637" s="28" t="s">
        <v>2125</v>
      </c>
      <c r="C637" s="28">
        <v>2022</v>
      </c>
      <c r="D637" s="28" t="s">
        <v>695</v>
      </c>
      <c r="E637" s="28">
        <v>139</v>
      </c>
      <c r="G637" s="28" t="s">
        <v>2126</v>
      </c>
      <c r="H637" s="28">
        <v>4106</v>
      </c>
      <c r="I637" s="28" t="s">
        <v>2127</v>
      </c>
      <c r="J637" s="11" t="s">
        <v>34</v>
      </c>
      <c r="K637" s="20" t="str">
        <f t="shared" si="86"/>
        <v>Link</v>
      </c>
      <c r="L637" s="21" t="str">
        <f t="shared" si="87"/>
        <v/>
      </c>
      <c r="M637" s="31" t="str">
        <f t="shared" si="88"/>
        <v>{Palmer, 2022 #4106}</v>
      </c>
      <c r="N637" s="4" t="s">
        <v>1</v>
      </c>
      <c r="O637" s="20" t="str">
        <f t="shared" si="89"/>
        <v>PDF</v>
      </c>
      <c r="P637" s="11" t="s">
        <v>2</v>
      </c>
      <c r="Q637" s="3" t="s">
        <v>36</v>
      </c>
      <c r="R637" s="276" t="s">
        <v>37</v>
      </c>
      <c r="S637" s="4" t="s">
        <v>76</v>
      </c>
      <c r="T637" s="20" t="str">
        <f t="shared" si="90"/>
        <v>PDF</v>
      </c>
      <c r="U637" s="11" t="s">
        <v>39</v>
      </c>
      <c r="V637" s="3" t="s">
        <v>36</v>
      </c>
      <c r="W637" s="3" t="s">
        <v>37</v>
      </c>
      <c r="Y637" s="13" t="str">
        <f t="shared" si="93"/>
        <v/>
      </c>
      <c r="Z637" s="35" t="str">
        <f t="shared" si="91"/>
        <v>Exclude</v>
      </c>
      <c r="AA637" s="33" t="str">
        <f t="shared" si="92"/>
        <v>3. Wrong intervention</v>
      </c>
    </row>
    <row r="638" spans="1:27" x14ac:dyDescent="0.25">
      <c r="A638" s="27" t="s">
        <v>2128</v>
      </c>
      <c r="B638" s="28" t="s">
        <v>2129</v>
      </c>
      <c r="C638" s="28">
        <v>2015</v>
      </c>
      <c r="D638" s="28" t="s">
        <v>44</v>
      </c>
      <c r="E638" s="28">
        <v>110</v>
      </c>
      <c r="F638" s="28">
        <v>10</v>
      </c>
      <c r="G638" s="28" t="s">
        <v>2130</v>
      </c>
      <c r="H638" s="28">
        <v>4009</v>
      </c>
      <c r="I638" s="28" t="s">
        <v>2131</v>
      </c>
      <c r="J638" s="11" t="s">
        <v>34</v>
      </c>
      <c r="K638" s="20" t="str">
        <f t="shared" si="86"/>
        <v>Link</v>
      </c>
      <c r="L638" s="21" t="str">
        <f t="shared" si="87"/>
        <v/>
      </c>
      <c r="M638" s="31" t="str">
        <f t="shared" si="88"/>
        <v>{Pardavila-Belio, 2015 #4009}</v>
      </c>
      <c r="N638" s="4" t="s">
        <v>1</v>
      </c>
      <c r="O638" s="20" t="str">
        <f t="shared" si="89"/>
        <v>PDF</v>
      </c>
      <c r="P638" s="11" t="s">
        <v>2</v>
      </c>
      <c r="Q638" s="3" t="s">
        <v>36</v>
      </c>
      <c r="R638" s="276" t="s">
        <v>37</v>
      </c>
      <c r="S638" s="4" t="s">
        <v>76</v>
      </c>
      <c r="T638" s="20" t="str">
        <f t="shared" si="90"/>
        <v>PDF</v>
      </c>
      <c r="U638" s="11" t="s">
        <v>39</v>
      </c>
      <c r="V638" s="3" t="s">
        <v>36</v>
      </c>
      <c r="W638" s="3" t="s">
        <v>37</v>
      </c>
      <c r="Y638" s="13" t="str">
        <f t="shared" si="93"/>
        <v/>
      </c>
      <c r="Z638" s="35" t="str">
        <f t="shared" si="91"/>
        <v>Exclude</v>
      </c>
      <c r="AA638" s="33" t="str">
        <f t="shared" si="92"/>
        <v>3. Wrong intervention</v>
      </c>
    </row>
    <row r="639" spans="1:27" x14ac:dyDescent="0.25">
      <c r="A639" s="27" t="s">
        <v>2128</v>
      </c>
      <c r="B639" s="28" t="s">
        <v>2129</v>
      </c>
      <c r="C639" s="28">
        <v>2015</v>
      </c>
      <c r="D639" s="28" t="s">
        <v>454</v>
      </c>
      <c r="E639" s="28">
        <v>110</v>
      </c>
      <c r="F639" s="28">
        <v>10</v>
      </c>
      <c r="G639" s="28" t="s">
        <v>2130</v>
      </c>
      <c r="H639" s="28">
        <v>4011</v>
      </c>
      <c r="I639" s="28" t="s">
        <v>2131</v>
      </c>
      <c r="J639" s="11" t="s">
        <v>34</v>
      </c>
      <c r="K639" s="20" t="str">
        <f t="shared" si="86"/>
        <v>Link</v>
      </c>
      <c r="L639" s="21" t="str">
        <f t="shared" si="87"/>
        <v/>
      </c>
      <c r="M639" s="31" t="str">
        <f t="shared" si="88"/>
        <v>{Pardavila-Belio, 2015 #4011}</v>
      </c>
      <c r="N639" s="4" t="s">
        <v>1</v>
      </c>
      <c r="O639" s="20" t="str">
        <f t="shared" si="89"/>
        <v>PDF</v>
      </c>
      <c r="P639" s="11" t="s">
        <v>2</v>
      </c>
      <c r="Q639" s="3" t="s">
        <v>36</v>
      </c>
      <c r="R639" s="276" t="s">
        <v>41</v>
      </c>
      <c r="S639" s="4" t="s">
        <v>2132</v>
      </c>
      <c r="T639" s="20" t="str">
        <f t="shared" si="90"/>
        <v>PDF</v>
      </c>
      <c r="U639" s="11" t="s">
        <v>39</v>
      </c>
      <c r="V639" s="3" t="s">
        <v>36</v>
      </c>
      <c r="W639" s="3" t="s">
        <v>41</v>
      </c>
      <c r="Y639" s="13" t="str">
        <f t="shared" si="93"/>
        <v/>
      </c>
      <c r="Z639" s="35" t="str">
        <f t="shared" si="91"/>
        <v>Exclude</v>
      </c>
      <c r="AA639" s="33" t="str">
        <f t="shared" si="92"/>
        <v>0. Duplicate</v>
      </c>
    </row>
    <row r="640" spans="1:27" x14ac:dyDescent="0.25">
      <c r="A640" s="27" t="s">
        <v>2133</v>
      </c>
      <c r="B640" s="28" t="s">
        <v>2134</v>
      </c>
      <c r="C640" s="28">
        <v>2018</v>
      </c>
      <c r="D640" s="28" t="s">
        <v>2135</v>
      </c>
      <c r="E640" s="28">
        <v>113</v>
      </c>
      <c r="G640" s="28" t="s">
        <v>2136</v>
      </c>
      <c r="H640" s="28">
        <v>3872</v>
      </c>
      <c r="I640" s="28" t="s">
        <v>2137</v>
      </c>
      <c r="J640" s="11" t="s">
        <v>34</v>
      </c>
      <c r="K640" s="20" t="str">
        <f t="shared" si="86"/>
        <v>Link</v>
      </c>
      <c r="L640" s="21" t="str">
        <f t="shared" si="87"/>
        <v/>
      </c>
      <c r="M640" s="31" t="str">
        <f t="shared" si="88"/>
        <v>{Parisod, 2018 #3872}</v>
      </c>
      <c r="N640" s="4" t="s">
        <v>1</v>
      </c>
      <c r="O640" s="20" t="str">
        <f t="shared" si="89"/>
        <v>PDF</v>
      </c>
      <c r="P640" s="11" t="s">
        <v>2</v>
      </c>
      <c r="Q640" s="3" t="s">
        <v>36</v>
      </c>
      <c r="R640" s="276" t="s">
        <v>37</v>
      </c>
      <c r="S640" s="4" t="s">
        <v>76</v>
      </c>
      <c r="T640" s="20" t="str">
        <f t="shared" si="90"/>
        <v>PDF</v>
      </c>
      <c r="U640" s="11" t="s">
        <v>39</v>
      </c>
      <c r="V640" s="3" t="s">
        <v>36</v>
      </c>
      <c r="W640" s="3" t="s">
        <v>37</v>
      </c>
      <c r="Y640" s="13" t="str">
        <f t="shared" si="93"/>
        <v/>
      </c>
      <c r="Z640" s="35" t="str">
        <f t="shared" si="91"/>
        <v>Exclude</v>
      </c>
      <c r="AA640" s="33" t="str">
        <f t="shared" si="92"/>
        <v>3. Wrong intervention</v>
      </c>
    </row>
    <row r="641" spans="1:27" x14ac:dyDescent="0.25">
      <c r="A641" s="27" t="s">
        <v>2138</v>
      </c>
      <c r="B641" s="28" t="s">
        <v>2139</v>
      </c>
      <c r="C641" s="28">
        <v>2016</v>
      </c>
      <c r="D641" s="28" t="s">
        <v>2140</v>
      </c>
      <c r="E641" s="28">
        <v>40</v>
      </c>
      <c r="F641" s="28">
        <v>5</v>
      </c>
      <c r="G641" s="28" t="s">
        <v>2141</v>
      </c>
      <c r="H641" s="28">
        <v>4147</v>
      </c>
      <c r="I641" s="28" t="s">
        <v>2142</v>
      </c>
      <c r="J641" s="11" t="s">
        <v>34</v>
      </c>
      <c r="K641" s="20" t="str">
        <f t="shared" si="86"/>
        <v>Link</v>
      </c>
      <c r="L641" s="21" t="str">
        <f t="shared" si="87"/>
        <v/>
      </c>
      <c r="M641" s="31" t="str">
        <f t="shared" si="88"/>
        <v>{Park, 2016 #4147}</v>
      </c>
      <c r="N641" s="4" t="s">
        <v>1</v>
      </c>
      <c r="O641" s="20" t="str">
        <f t="shared" si="89"/>
        <v>PDF</v>
      </c>
      <c r="P641" s="11" t="s">
        <v>2</v>
      </c>
      <c r="Q641" s="3" t="s">
        <v>36</v>
      </c>
      <c r="R641" s="276" t="s">
        <v>37</v>
      </c>
      <c r="S641" s="4" t="s">
        <v>76</v>
      </c>
      <c r="T641" s="20" t="str">
        <f t="shared" si="90"/>
        <v>PDF</v>
      </c>
      <c r="U641" s="11" t="s">
        <v>39</v>
      </c>
      <c r="V641" s="3" t="s">
        <v>36</v>
      </c>
      <c r="W641" s="3" t="s">
        <v>37</v>
      </c>
      <c r="Y641" s="13" t="str">
        <f t="shared" si="93"/>
        <v/>
      </c>
      <c r="Z641" s="35" t="str">
        <f t="shared" si="91"/>
        <v>Exclude</v>
      </c>
      <c r="AA641" s="33" t="str">
        <f t="shared" si="92"/>
        <v>3. Wrong intervention</v>
      </c>
    </row>
    <row r="642" spans="1:27" x14ac:dyDescent="0.25">
      <c r="A642" s="27" t="s">
        <v>2143</v>
      </c>
      <c r="B642" s="28" t="s">
        <v>2144</v>
      </c>
      <c r="C642" s="28">
        <v>2014</v>
      </c>
      <c r="D642" s="28" t="s">
        <v>73</v>
      </c>
      <c r="E642" s="28">
        <v>16</v>
      </c>
      <c r="F642" s="28">
        <v>6</v>
      </c>
      <c r="G642" s="28" t="s">
        <v>2145</v>
      </c>
      <c r="H642" s="28">
        <v>4083</v>
      </c>
      <c r="I642" s="28" t="s">
        <v>2146</v>
      </c>
      <c r="J642" s="11" t="s">
        <v>34</v>
      </c>
      <c r="K642" s="20" t="str">
        <f t="shared" ref="K642:K705" si="94">IF(LEFT(I642,2)="10",HYPERLINK(_xlfn.CONCAT("https://doi.org/",I642),"Link"),IF(I642="","",HYPERLINK(I642,"Link")))</f>
        <v>Link</v>
      </c>
      <c r="L642" s="21" t="str">
        <f t="shared" ref="L642:L705" si="95">IF(A642&lt;&gt;"",IF(J642="No",_xlfn.CONCAT(IF(ISERROR(FIND(",",A642))=FALSE,LEFT(A642,FIND(",",A642)-1),A642),"-",C642,"-",H642),""),"")</f>
        <v/>
      </c>
      <c r="M642" s="31" t="str">
        <f t="shared" ref="M642:M705" si="96">IF(A642&lt;&gt;"",_xlfn.CONCAT("{",IF(ISERROR(FIND(",",A642))=FALSE,LEFT(A642,FIND(",",A642)-1),A642),", ",C642," #",H642,"}"),"")</f>
        <v>{Patten, 2014 #4083}</v>
      </c>
      <c r="N642" s="4" t="s">
        <v>1</v>
      </c>
      <c r="O642" s="20" t="str">
        <f t="shared" ref="O642:O705" si="97">IF(J642="Yes",IF(P642&lt;&gt;"",HYPERLINK(_xlfn.CONCAT(VLOOKUP(P642,AF:AG,2,FALSE),"\",IF(ISERROR(FIND(",",A642))=FALSE,LEFT(A642,FIND(",",A642)-1),A642),"-",C642,"-",H642,".pdf"),"PDF"),""),"")</f>
        <v>PDF</v>
      </c>
      <c r="P642" s="11" t="s">
        <v>2</v>
      </c>
      <c r="Q642" s="3" t="s">
        <v>36</v>
      </c>
      <c r="R642" s="276" t="s">
        <v>37</v>
      </c>
      <c r="S642" s="4" t="s">
        <v>76</v>
      </c>
      <c r="T642" s="20" t="str">
        <f t="shared" ref="T642:T705" si="98">IF(J642="Yes",IF(U642&lt;&gt;"",HYPERLINK(_xlfn.CONCAT(VLOOKUP(U642,AF:AG,2,FALSE),"\",IF(ISERROR(FIND(",",A642))=FALSE,LEFT(A642,FIND(",",A642)-1),A642),"-",C642,"-",H642,".pdf"),"PDF"),""),"")</f>
        <v>PDF</v>
      </c>
      <c r="U642" s="11" t="s">
        <v>39</v>
      </c>
      <c r="V642" s="3" t="s">
        <v>36</v>
      </c>
      <c r="W642" s="3" t="s">
        <v>37</v>
      </c>
      <c r="Y642" s="13" t="str">
        <f t="shared" si="93"/>
        <v/>
      </c>
      <c r="Z642" s="35" t="str">
        <f t="shared" ref="Z642:Z705" si="99">IF(J642="Yes",IF(Q642="","",IF(Q642="Include",IF(V642="",IF(Y642="No","Check for supplement","Include"),IF(V642="Exclude","Consensus required",IF(V642="Include",IF(Y642="No","Check for supplement","Include"),"Check required"))),IF(Q642="Exclude",IF(V642="","Check required",IF(V642="Exclude","Exclude",IF(V642="Include","Consensus required","Check required"))),"Check required"))),IF(L642="","","Find PDF"))</f>
        <v>Exclude</v>
      </c>
      <c r="AA642" s="33" t="str">
        <f t="shared" ref="AA642:AA705" si="100">IF(Z642="Exclude",R642,"")</f>
        <v>3. Wrong intervention</v>
      </c>
    </row>
    <row r="643" spans="1:27" x14ac:dyDescent="0.25">
      <c r="A643" s="27" t="s">
        <v>2147</v>
      </c>
      <c r="B643" s="28" t="s">
        <v>2148</v>
      </c>
      <c r="C643" s="28">
        <v>2017</v>
      </c>
      <c r="D643" s="28" t="s">
        <v>78</v>
      </c>
      <c r="E643" s="28">
        <v>19</v>
      </c>
      <c r="F643" s="28">
        <v>1</v>
      </c>
      <c r="G643" s="28" t="s">
        <v>2149</v>
      </c>
      <c r="H643" s="28">
        <v>4090</v>
      </c>
      <c r="I643" s="28" t="s">
        <v>2150</v>
      </c>
      <c r="J643" s="11" t="s">
        <v>34</v>
      </c>
      <c r="K643" s="20" t="str">
        <f t="shared" si="94"/>
        <v>Link</v>
      </c>
      <c r="L643" s="21" t="str">
        <f t="shared" si="95"/>
        <v/>
      </c>
      <c r="M643" s="31" t="str">
        <f t="shared" si="96"/>
        <v>{Patten, 2017 #4090}</v>
      </c>
      <c r="N643" s="4" t="s">
        <v>1</v>
      </c>
      <c r="O643" s="20" t="str">
        <f t="shared" si="97"/>
        <v>PDF</v>
      </c>
      <c r="P643" s="11" t="s">
        <v>2</v>
      </c>
      <c r="Q643" s="3" t="s">
        <v>36</v>
      </c>
      <c r="R643" s="276" t="s">
        <v>37</v>
      </c>
      <c r="S643" s="4" t="s">
        <v>76</v>
      </c>
      <c r="T643" s="20" t="str">
        <f t="shared" si="98"/>
        <v>PDF</v>
      </c>
      <c r="U643" s="11" t="s">
        <v>39</v>
      </c>
      <c r="V643" s="3" t="s">
        <v>36</v>
      </c>
      <c r="W643" s="3" t="s">
        <v>37</v>
      </c>
      <c r="Y643" s="13" t="str">
        <f t="shared" si="93"/>
        <v/>
      </c>
      <c r="Z643" s="35" t="str">
        <f t="shared" si="99"/>
        <v>Exclude</v>
      </c>
      <c r="AA643" s="33" t="str">
        <f t="shared" si="100"/>
        <v>3. Wrong intervention</v>
      </c>
    </row>
    <row r="644" spans="1:27" x14ac:dyDescent="0.25">
      <c r="A644" s="27" t="s">
        <v>2151</v>
      </c>
      <c r="B644" s="28" t="s">
        <v>2152</v>
      </c>
      <c r="C644" s="28">
        <v>2018</v>
      </c>
      <c r="D644" s="28" t="s">
        <v>926</v>
      </c>
      <c r="E644" s="28">
        <v>102</v>
      </c>
      <c r="F644" s="28">
        <v>3</v>
      </c>
      <c r="G644" s="28" t="s">
        <v>2153</v>
      </c>
      <c r="H644" s="28">
        <v>3629</v>
      </c>
      <c r="I644" s="28" t="s">
        <v>2154</v>
      </c>
      <c r="J644" s="11" t="s">
        <v>34</v>
      </c>
      <c r="K644" s="20" t="str">
        <f t="shared" si="94"/>
        <v>Link</v>
      </c>
      <c r="L644" s="21" t="str">
        <f t="shared" si="95"/>
        <v/>
      </c>
      <c r="M644" s="31" t="str">
        <f t="shared" si="96"/>
        <v>{Patten, 2018 #3629}</v>
      </c>
      <c r="N644" s="4" t="s">
        <v>1</v>
      </c>
      <c r="O644" s="20" t="str">
        <f t="shared" si="97"/>
        <v>PDF</v>
      </c>
      <c r="P644" s="11" t="s">
        <v>2</v>
      </c>
      <c r="Q644" s="3" t="s">
        <v>36</v>
      </c>
      <c r="R644" s="276" t="s">
        <v>37</v>
      </c>
      <c r="S644" s="4" t="s">
        <v>76</v>
      </c>
      <c r="T644" s="20" t="str">
        <f t="shared" si="98"/>
        <v>PDF</v>
      </c>
      <c r="U644" s="11" t="s">
        <v>39</v>
      </c>
      <c r="V644" s="3" t="s">
        <v>36</v>
      </c>
      <c r="W644" s="3" t="s">
        <v>37</v>
      </c>
      <c r="Y644" s="13" t="str">
        <f t="shared" si="93"/>
        <v/>
      </c>
      <c r="Z644" s="35" t="str">
        <f t="shared" si="99"/>
        <v>Exclude</v>
      </c>
      <c r="AA644" s="33" t="str">
        <f t="shared" si="100"/>
        <v>3. Wrong intervention</v>
      </c>
    </row>
    <row r="645" spans="1:27" x14ac:dyDescent="0.25">
      <c r="A645" s="27" t="s">
        <v>2151</v>
      </c>
      <c r="B645" s="28" t="s">
        <v>2152</v>
      </c>
      <c r="C645" s="28">
        <v>2018</v>
      </c>
      <c r="D645" s="28" t="s">
        <v>926</v>
      </c>
      <c r="E645" s="28">
        <v>102</v>
      </c>
      <c r="F645" s="28">
        <v>3</v>
      </c>
      <c r="G645" s="28" t="s">
        <v>2153</v>
      </c>
      <c r="H645" s="28">
        <v>3630</v>
      </c>
      <c r="I645" s="28" t="s">
        <v>2154</v>
      </c>
      <c r="J645" s="11" t="s">
        <v>34</v>
      </c>
      <c r="K645" s="20" t="str">
        <f t="shared" si="94"/>
        <v>Link</v>
      </c>
      <c r="L645" s="21" t="str">
        <f t="shared" si="95"/>
        <v/>
      </c>
      <c r="M645" s="31" t="str">
        <f t="shared" si="96"/>
        <v>{Patten, 2018 #3630}</v>
      </c>
      <c r="N645" s="4" t="s">
        <v>1</v>
      </c>
      <c r="O645" s="20" t="str">
        <f t="shared" si="97"/>
        <v>PDF</v>
      </c>
      <c r="P645" s="11" t="s">
        <v>2</v>
      </c>
      <c r="Q645" s="3" t="s">
        <v>36</v>
      </c>
      <c r="R645" s="276" t="s">
        <v>41</v>
      </c>
      <c r="S645" s="4" t="s">
        <v>2155</v>
      </c>
      <c r="T645" s="20" t="str">
        <f t="shared" si="98"/>
        <v>PDF</v>
      </c>
      <c r="U645" s="11" t="s">
        <v>39</v>
      </c>
      <c r="V645" s="3" t="s">
        <v>36</v>
      </c>
      <c r="W645" s="3" t="s">
        <v>41</v>
      </c>
      <c r="Y645" s="13" t="str">
        <f t="shared" si="93"/>
        <v/>
      </c>
      <c r="Z645" s="35" t="str">
        <f t="shared" si="99"/>
        <v>Exclude</v>
      </c>
      <c r="AA645" s="33" t="str">
        <f t="shared" si="100"/>
        <v>0. Duplicate</v>
      </c>
    </row>
    <row r="646" spans="1:27" x14ac:dyDescent="0.25">
      <c r="A646" s="27" t="s">
        <v>2156</v>
      </c>
      <c r="B646" s="28" t="s">
        <v>2157</v>
      </c>
      <c r="C646" s="28">
        <v>2020</v>
      </c>
      <c r="D646" s="28" t="s">
        <v>2158</v>
      </c>
      <c r="E646" s="28">
        <v>17</v>
      </c>
      <c r="F646" s="28">
        <v>24</v>
      </c>
      <c r="G646" s="28">
        <v>9302</v>
      </c>
      <c r="H646" s="28">
        <v>3940</v>
      </c>
      <c r="I646" s="28" t="s">
        <v>2159</v>
      </c>
      <c r="J646" s="11" t="s">
        <v>34</v>
      </c>
      <c r="K646" s="20" t="str">
        <f t="shared" si="94"/>
        <v>Link</v>
      </c>
      <c r="L646" s="21" t="str">
        <f t="shared" si="95"/>
        <v/>
      </c>
      <c r="M646" s="31" t="str">
        <f t="shared" si="96"/>
        <v>{Patten, 2020 #3940}</v>
      </c>
      <c r="N646" s="4" t="s">
        <v>1</v>
      </c>
      <c r="O646" s="20" t="str">
        <f t="shared" si="97"/>
        <v>PDF</v>
      </c>
      <c r="P646" s="11" t="s">
        <v>2</v>
      </c>
      <c r="Q646" s="3" t="s">
        <v>36</v>
      </c>
      <c r="R646" s="276" t="s">
        <v>37</v>
      </c>
      <c r="S646" s="4" t="s">
        <v>76</v>
      </c>
      <c r="T646" s="20" t="str">
        <f t="shared" si="98"/>
        <v>PDF</v>
      </c>
      <c r="U646" s="11" t="s">
        <v>39</v>
      </c>
      <c r="V646" s="3" t="s">
        <v>36</v>
      </c>
      <c r="W646" s="3" t="s">
        <v>37</v>
      </c>
      <c r="Y646" s="13" t="str">
        <f t="shared" si="93"/>
        <v/>
      </c>
      <c r="Z646" s="35" t="str">
        <f t="shared" si="99"/>
        <v>Exclude</v>
      </c>
      <c r="AA646" s="33" t="str">
        <f t="shared" si="100"/>
        <v>3. Wrong intervention</v>
      </c>
    </row>
    <row r="647" spans="1:27" x14ac:dyDescent="0.25">
      <c r="A647" s="27" t="s">
        <v>2160</v>
      </c>
      <c r="B647" s="28" t="s">
        <v>2161</v>
      </c>
      <c r="C647" s="28">
        <v>2022</v>
      </c>
      <c r="D647" s="28" t="s">
        <v>73</v>
      </c>
      <c r="E647" s="28">
        <v>25</v>
      </c>
      <c r="F647" s="28">
        <v>4</v>
      </c>
      <c r="G647" s="28" t="s">
        <v>2162</v>
      </c>
      <c r="H647" s="28">
        <v>3609</v>
      </c>
      <c r="I647" s="28" t="s">
        <v>2163</v>
      </c>
      <c r="J647" s="11" t="s">
        <v>34</v>
      </c>
      <c r="K647" s="20" t="str">
        <f t="shared" si="94"/>
        <v>Link</v>
      </c>
      <c r="L647" s="21" t="str">
        <f t="shared" si="95"/>
        <v/>
      </c>
      <c r="M647" s="31" t="str">
        <f t="shared" si="96"/>
        <v>{Patten, 2022 #3609}</v>
      </c>
      <c r="N647" s="4" t="s">
        <v>1</v>
      </c>
      <c r="O647" s="20" t="str">
        <f t="shared" si="97"/>
        <v>PDF</v>
      </c>
      <c r="P647" s="11" t="s">
        <v>2</v>
      </c>
      <c r="Q647" s="3" t="s">
        <v>36</v>
      </c>
      <c r="R647" s="276" t="s">
        <v>37</v>
      </c>
      <c r="S647" s="4" t="s">
        <v>76</v>
      </c>
      <c r="T647" s="20" t="str">
        <f t="shared" si="98"/>
        <v>PDF</v>
      </c>
      <c r="U647" s="11" t="s">
        <v>39</v>
      </c>
      <c r="V647" s="3" t="s">
        <v>36</v>
      </c>
      <c r="W647" s="3" t="s">
        <v>37</v>
      </c>
      <c r="Y647" s="13" t="str">
        <f t="shared" si="93"/>
        <v/>
      </c>
      <c r="Z647" s="35" t="str">
        <f t="shared" si="99"/>
        <v>Exclude</v>
      </c>
      <c r="AA647" s="33" t="str">
        <f t="shared" si="100"/>
        <v>3. Wrong intervention</v>
      </c>
    </row>
    <row r="648" spans="1:27" x14ac:dyDescent="0.25">
      <c r="A648" s="27" t="s">
        <v>2160</v>
      </c>
      <c r="B648" s="28" t="s">
        <v>2161</v>
      </c>
      <c r="C648" s="28">
        <v>2023</v>
      </c>
      <c r="D648" s="28" t="s">
        <v>78</v>
      </c>
      <c r="E648" s="28">
        <v>25</v>
      </c>
      <c r="F648" s="28">
        <v>4</v>
      </c>
      <c r="G648" s="28" t="s">
        <v>2162</v>
      </c>
      <c r="H648" s="28">
        <v>3848</v>
      </c>
      <c r="I648" s="28" t="s">
        <v>2163</v>
      </c>
      <c r="J648" s="11" t="s">
        <v>34</v>
      </c>
      <c r="K648" s="20" t="str">
        <f t="shared" si="94"/>
        <v>Link</v>
      </c>
      <c r="L648" s="21" t="str">
        <f t="shared" si="95"/>
        <v/>
      </c>
      <c r="M648" s="31" t="str">
        <f t="shared" si="96"/>
        <v>{Patten, 2023 #3848}</v>
      </c>
      <c r="N648" s="4" t="s">
        <v>1</v>
      </c>
      <c r="O648" s="20" t="str">
        <f t="shared" si="97"/>
        <v>PDF</v>
      </c>
      <c r="P648" s="11" t="s">
        <v>2</v>
      </c>
      <c r="Q648" s="3" t="s">
        <v>36</v>
      </c>
      <c r="R648" s="276" t="s">
        <v>41</v>
      </c>
      <c r="S648" s="4" t="s">
        <v>2164</v>
      </c>
      <c r="T648" s="20" t="str">
        <f t="shared" si="98"/>
        <v>PDF</v>
      </c>
      <c r="U648" s="11" t="s">
        <v>39</v>
      </c>
      <c r="V648" s="3" t="s">
        <v>36</v>
      </c>
      <c r="W648" s="3" t="s">
        <v>41</v>
      </c>
      <c r="Y648" s="13" t="str">
        <f t="shared" si="93"/>
        <v/>
      </c>
      <c r="Z648" s="35" t="str">
        <f t="shared" si="99"/>
        <v>Exclude</v>
      </c>
      <c r="AA648" s="33" t="str">
        <f t="shared" si="100"/>
        <v>0. Duplicate</v>
      </c>
    </row>
    <row r="649" spans="1:27" x14ac:dyDescent="0.25">
      <c r="A649" s="27" t="s">
        <v>2165</v>
      </c>
      <c r="B649" s="28" t="s">
        <v>2166</v>
      </c>
      <c r="C649" s="28">
        <v>2017</v>
      </c>
      <c r="D649" s="28" t="s">
        <v>186</v>
      </c>
      <c r="E649" s="28">
        <v>72</v>
      </c>
      <c r="G649" s="28" t="s">
        <v>2167</v>
      </c>
      <c r="H649" s="28">
        <v>7400</v>
      </c>
      <c r="I649" s="28" t="s">
        <v>2168</v>
      </c>
      <c r="J649" s="11" t="s">
        <v>34</v>
      </c>
      <c r="K649" s="20" t="str">
        <f t="shared" si="94"/>
        <v>Link</v>
      </c>
      <c r="L649" s="21" t="str">
        <f t="shared" si="95"/>
        <v/>
      </c>
      <c r="M649" s="31" t="str">
        <f t="shared" si="96"/>
        <v>{Paz Castro, 2017 #7400}</v>
      </c>
      <c r="N649" s="4" t="s">
        <v>238</v>
      </c>
      <c r="O649" s="20" t="str">
        <f t="shared" si="97"/>
        <v>PDF</v>
      </c>
      <c r="P649" s="11" t="s">
        <v>2</v>
      </c>
      <c r="Q649" s="3" t="s">
        <v>36</v>
      </c>
      <c r="R649" s="276" t="s">
        <v>40</v>
      </c>
      <c r="S649" s="4" t="s">
        <v>110</v>
      </c>
      <c r="T649" s="20" t="str">
        <f t="shared" si="98"/>
        <v>PDF</v>
      </c>
      <c r="U649" s="11" t="s">
        <v>39</v>
      </c>
      <c r="V649" s="3" t="s">
        <v>36</v>
      </c>
      <c r="W649" s="3" t="s">
        <v>40</v>
      </c>
      <c r="Z649" s="35" t="str">
        <f t="shared" si="99"/>
        <v>Exclude</v>
      </c>
      <c r="AA649" s="33" t="str">
        <f t="shared" si="100"/>
        <v>5. Wrong study design</v>
      </c>
    </row>
    <row r="650" spans="1:27" x14ac:dyDescent="0.25">
      <c r="A650" s="27" t="s">
        <v>2169</v>
      </c>
      <c r="B650" s="28" t="s">
        <v>2170</v>
      </c>
      <c r="C650" s="28">
        <v>2019</v>
      </c>
      <c r="D650" s="28" t="s">
        <v>2171</v>
      </c>
      <c r="E650" s="28">
        <v>11</v>
      </c>
      <c r="F650" s="28">
        <v>3</v>
      </c>
      <c r="G650" s="28" t="s">
        <v>2172</v>
      </c>
      <c r="H650" s="28">
        <v>3963</v>
      </c>
      <c r="I650" s="28" t="s">
        <v>2173</v>
      </c>
      <c r="J650" s="11" t="s">
        <v>34</v>
      </c>
      <c r="K650" s="20" t="str">
        <f t="shared" si="94"/>
        <v>Link</v>
      </c>
      <c r="L650" s="21" t="str">
        <f t="shared" si="95"/>
        <v/>
      </c>
      <c r="M650" s="31" t="str">
        <f t="shared" si="96"/>
        <v>{Pbert, 2019 #3963}</v>
      </c>
      <c r="N650" s="4" t="s">
        <v>1</v>
      </c>
      <c r="O650" s="20" t="str">
        <f t="shared" si="97"/>
        <v>PDF</v>
      </c>
      <c r="P650" s="11" t="s">
        <v>2</v>
      </c>
      <c r="Q650" s="3" t="s">
        <v>36</v>
      </c>
      <c r="R650" s="276" t="s">
        <v>37</v>
      </c>
      <c r="S650" s="4" t="s">
        <v>76</v>
      </c>
      <c r="T650" s="20" t="str">
        <f t="shared" si="98"/>
        <v>PDF</v>
      </c>
      <c r="U650" s="11" t="s">
        <v>39</v>
      </c>
      <c r="V650" s="3" t="s">
        <v>36</v>
      </c>
      <c r="W650" s="3" t="s">
        <v>37</v>
      </c>
      <c r="Y650" s="13" t="str">
        <f t="shared" ref="Y650:Y658" si="101">IF(R650="Include","No",IF(V650="Include","No",""))</f>
        <v/>
      </c>
      <c r="Z650" s="35" t="str">
        <f t="shared" si="99"/>
        <v>Exclude</v>
      </c>
      <c r="AA650" s="33" t="str">
        <f t="shared" si="100"/>
        <v>3. Wrong intervention</v>
      </c>
    </row>
    <row r="651" spans="1:27" x14ac:dyDescent="0.25">
      <c r="A651" s="27" t="s">
        <v>2169</v>
      </c>
      <c r="B651" s="28" t="s">
        <v>2170</v>
      </c>
      <c r="C651" s="28">
        <v>2019</v>
      </c>
      <c r="D651" s="28" t="s">
        <v>2171</v>
      </c>
      <c r="E651" s="28">
        <v>11</v>
      </c>
      <c r="F651" s="28">
        <v>3</v>
      </c>
      <c r="G651" s="28" t="s">
        <v>2172</v>
      </c>
      <c r="H651" s="28">
        <v>3964</v>
      </c>
      <c r="I651" s="28" t="s">
        <v>2173</v>
      </c>
      <c r="J651" s="11" t="s">
        <v>34</v>
      </c>
      <c r="K651" s="20" t="str">
        <f t="shared" si="94"/>
        <v>Link</v>
      </c>
      <c r="L651" s="21" t="str">
        <f t="shared" si="95"/>
        <v/>
      </c>
      <c r="M651" s="31" t="str">
        <f t="shared" si="96"/>
        <v>{Pbert, 2019 #3964}</v>
      </c>
      <c r="N651" s="4" t="s">
        <v>1</v>
      </c>
      <c r="O651" s="20" t="str">
        <f t="shared" si="97"/>
        <v>PDF</v>
      </c>
      <c r="P651" s="11" t="s">
        <v>2</v>
      </c>
      <c r="Q651" s="3" t="s">
        <v>36</v>
      </c>
      <c r="R651" s="276" t="s">
        <v>41</v>
      </c>
      <c r="S651" s="4" t="s">
        <v>2174</v>
      </c>
      <c r="T651" s="20" t="str">
        <f t="shared" si="98"/>
        <v>PDF</v>
      </c>
      <c r="U651" s="11" t="s">
        <v>39</v>
      </c>
      <c r="V651" s="3" t="s">
        <v>36</v>
      </c>
      <c r="W651" s="3" t="s">
        <v>41</v>
      </c>
      <c r="Y651" s="13" t="str">
        <f t="shared" si="101"/>
        <v/>
      </c>
      <c r="Z651" s="35" t="str">
        <f t="shared" si="99"/>
        <v>Exclude</v>
      </c>
      <c r="AA651" s="33" t="str">
        <f t="shared" si="100"/>
        <v>0. Duplicate</v>
      </c>
    </row>
    <row r="652" spans="1:27" x14ac:dyDescent="0.25">
      <c r="A652" s="27" t="s">
        <v>2169</v>
      </c>
      <c r="B652" s="28" t="s">
        <v>2170</v>
      </c>
      <c r="C652" s="28">
        <v>2019</v>
      </c>
      <c r="D652" s="28" t="s">
        <v>2171</v>
      </c>
      <c r="E652" s="28">
        <v>11</v>
      </c>
      <c r="F652" s="28">
        <v>3</v>
      </c>
      <c r="G652" s="28" t="s">
        <v>2172</v>
      </c>
      <c r="H652" s="28">
        <v>3965</v>
      </c>
      <c r="I652" s="28" t="s">
        <v>2173</v>
      </c>
      <c r="J652" s="11" t="s">
        <v>34</v>
      </c>
      <c r="K652" s="20" t="str">
        <f t="shared" si="94"/>
        <v>Link</v>
      </c>
      <c r="L652" s="21" t="str">
        <f t="shared" si="95"/>
        <v/>
      </c>
      <c r="M652" s="31" t="str">
        <f t="shared" si="96"/>
        <v>{Pbert, 2019 #3965}</v>
      </c>
      <c r="N652" s="4" t="s">
        <v>1</v>
      </c>
      <c r="O652" s="20" t="str">
        <f t="shared" si="97"/>
        <v>PDF</v>
      </c>
      <c r="P652" s="11" t="s">
        <v>2</v>
      </c>
      <c r="Q652" s="3" t="s">
        <v>36</v>
      </c>
      <c r="R652" s="276" t="s">
        <v>41</v>
      </c>
      <c r="S652" s="4" t="s">
        <v>2174</v>
      </c>
      <c r="T652" s="20" t="str">
        <f t="shared" si="98"/>
        <v>PDF</v>
      </c>
      <c r="U652" s="11" t="s">
        <v>39</v>
      </c>
      <c r="V652" s="3" t="s">
        <v>36</v>
      </c>
      <c r="W652" s="3" t="s">
        <v>41</v>
      </c>
      <c r="Y652" s="13" t="str">
        <f t="shared" si="101"/>
        <v/>
      </c>
      <c r="Z652" s="35" t="str">
        <f t="shared" si="99"/>
        <v>Exclude</v>
      </c>
      <c r="AA652" s="33" t="str">
        <f t="shared" si="100"/>
        <v>0. Duplicate</v>
      </c>
    </row>
    <row r="653" spans="1:27" x14ac:dyDescent="0.25">
      <c r="A653" s="27" t="s">
        <v>2175</v>
      </c>
      <c r="B653" s="28" t="s">
        <v>2176</v>
      </c>
      <c r="C653" s="28">
        <v>2016</v>
      </c>
      <c r="D653" s="28" t="s">
        <v>396</v>
      </c>
      <c r="E653" s="28">
        <v>26</v>
      </c>
      <c r="F653" s="28">
        <v>2</v>
      </c>
      <c r="G653" s="28" t="s">
        <v>2177</v>
      </c>
      <c r="H653" s="28">
        <v>3675</v>
      </c>
      <c r="I653" s="28" t="s">
        <v>2178</v>
      </c>
      <c r="J653" s="11" t="s">
        <v>34</v>
      </c>
      <c r="K653" s="20" t="str">
        <f t="shared" si="94"/>
        <v>Link</v>
      </c>
      <c r="L653" s="21" t="str">
        <f t="shared" si="95"/>
        <v/>
      </c>
      <c r="M653" s="31" t="str">
        <f t="shared" si="96"/>
        <v>{Pechmann, 2016 #3675}</v>
      </c>
      <c r="N653" s="4" t="s">
        <v>1</v>
      </c>
      <c r="O653" s="20" t="str">
        <f t="shared" si="97"/>
        <v>PDF</v>
      </c>
      <c r="P653" s="11" t="s">
        <v>2</v>
      </c>
      <c r="Q653" s="3" t="s">
        <v>36</v>
      </c>
      <c r="R653" s="276" t="s">
        <v>41</v>
      </c>
      <c r="S653" s="4" t="s">
        <v>2179</v>
      </c>
      <c r="T653" s="20" t="str">
        <f t="shared" si="98"/>
        <v>PDF</v>
      </c>
      <c r="U653" s="11" t="s">
        <v>39</v>
      </c>
      <c r="V653" s="3" t="s">
        <v>36</v>
      </c>
      <c r="W653" s="3" t="s">
        <v>37</v>
      </c>
      <c r="Y653" s="13" t="str">
        <f t="shared" si="101"/>
        <v/>
      </c>
      <c r="Z653" s="35" t="str">
        <f t="shared" si="99"/>
        <v>Exclude</v>
      </c>
      <c r="AA653" s="33" t="str">
        <f t="shared" si="100"/>
        <v>0. Duplicate</v>
      </c>
    </row>
    <row r="654" spans="1:27" x14ac:dyDescent="0.25">
      <c r="A654" s="27" t="s">
        <v>2175</v>
      </c>
      <c r="B654" s="28" t="s">
        <v>2176</v>
      </c>
      <c r="C654" s="28">
        <v>2017</v>
      </c>
      <c r="D654" s="28" t="s">
        <v>399</v>
      </c>
      <c r="E654" s="28">
        <v>26</v>
      </c>
      <c r="F654" s="28">
        <v>2</v>
      </c>
      <c r="G654" s="28" t="s">
        <v>2177</v>
      </c>
      <c r="H654" s="28">
        <v>3747</v>
      </c>
      <c r="I654" s="28" t="s">
        <v>2178</v>
      </c>
      <c r="J654" s="11" t="s">
        <v>34</v>
      </c>
      <c r="K654" s="20" t="str">
        <f t="shared" si="94"/>
        <v>Link</v>
      </c>
      <c r="L654" s="21" t="str">
        <f t="shared" si="95"/>
        <v/>
      </c>
      <c r="M654" s="31" t="str">
        <f t="shared" si="96"/>
        <v>{Pechmann, 2017 #3747}</v>
      </c>
      <c r="N654" s="4" t="s">
        <v>1</v>
      </c>
      <c r="O654" s="20" t="str">
        <f t="shared" si="97"/>
        <v>PDF</v>
      </c>
      <c r="P654" s="11" t="s">
        <v>2</v>
      </c>
      <c r="Q654" s="3" t="s">
        <v>36</v>
      </c>
      <c r="R654" s="276" t="s">
        <v>37</v>
      </c>
      <c r="S654" s="4" t="s">
        <v>76</v>
      </c>
      <c r="T654" s="20" t="str">
        <f t="shared" si="98"/>
        <v>PDF</v>
      </c>
      <c r="U654" s="11" t="s">
        <v>39</v>
      </c>
      <c r="V654" s="3" t="s">
        <v>36</v>
      </c>
      <c r="W654" s="3" t="s">
        <v>41</v>
      </c>
      <c r="Y654" s="13" t="str">
        <f t="shared" si="101"/>
        <v/>
      </c>
      <c r="Z654" s="35" t="str">
        <f t="shared" si="99"/>
        <v>Exclude</v>
      </c>
      <c r="AA654" s="33" t="str">
        <f t="shared" si="100"/>
        <v>3. Wrong intervention</v>
      </c>
    </row>
    <row r="655" spans="1:27" x14ac:dyDescent="0.25">
      <c r="A655" s="27" t="s">
        <v>2180</v>
      </c>
      <c r="B655" s="28" t="s">
        <v>2181</v>
      </c>
      <c r="C655" s="28">
        <v>2017</v>
      </c>
      <c r="D655" s="28" t="s">
        <v>342</v>
      </c>
      <c r="E655" s="28">
        <v>18</v>
      </c>
      <c r="F655" s="28">
        <v>1</v>
      </c>
      <c r="G655" s="28" t="s">
        <v>2182</v>
      </c>
      <c r="H655" s="28">
        <v>4162</v>
      </c>
      <c r="I655" s="28" t="s">
        <v>2183</v>
      </c>
      <c r="J655" s="11" t="s">
        <v>34</v>
      </c>
      <c r="K655" s="20" t="str">
        <f t="shared" si="94"/>
        <v>Link</v>
      </c>
      <c r="L655" s="21" t="str">
        <f t="shared" si="95"/>
        <v/>
      </c>
      <c r="M655" s="31" t="str">
        <f t="shared" si="96"/>
        <v>{Peckham, 2017 #4162}</v>
      </c>
      <c r="N655" s="4" t="s">
        <v>1</v>
      </c>
      <c r="O655" s="20" t="str">
        <f t="shared" si="97"/>
        <v>PDF</v>
      </c>
      <c r="P655" s="11" t="s">
        <v>2</v>
      </c>
      <c r="Q655" s="3" t="s">
        <v>36</v>
      </c>
      <c r="R655" s="276" t="s">
        <v>70</v>
      </c>
      <c r="S655" s="4" t="s">
        <v>2184</v>
      </c>
      <c r="T655" s="20" t="str">
        <f t="shared" si="98"/>
        <v>PDF</v>
      </c>
      <c r="U655" s="11" t="s">
        <v>39</v>
      </c>
      <c r="V655" s="3" t="s">
        <v>36</v>
      </c>
      <c r="W655" s="3" t="s">
        <v>37</v>
      </c>
      <c r="Y655" s="13" t="str">
        <f t="shared" si="101"/>
        <v/>
      </c>
      <c r="Z655" s="35" t="str">
        <f t="shared" si="99"/>
        <v>Exclude</v>
      </c>
      <c r="AA655" s="33" t="str">
        <f t="shared" si="100"/>
        <v>4. Wrong setting</v>
      </c>
    </row>
    <row r="656" spans="1:27" x14ac:dyDescent="0.25">
      <c r="A656" s="27" t="s">
        <v>2185</v>
      </c>
      <c r="B656" s="28" t="s">
        <v>2186</v>
      </c>
      <c r="C656" s="28">
        <v>2019</v>
      </c>
      <c r="D656" s="28" t="s">
        <v>254</v>
      </c>
      <c r="E656" s="28">
        <v>7</v>
      </c>
      <c r="F656" s="28">
        <v>4</v>
      </c>
      <c r="G656" s="82">
        <v>42370</v>
      </c>
      <c r="H656" s="28">
        <v>3708</v>
      </c>
      <c r="I656" s="28" t="s">
        <v>2187</v>
      </c>
      <c r="J656" s="11" t="s">
        <v>34</v>
      </c>
      <c r="K656" s="20" t="str">
        <f t="shared" si="94"/>
        <v>Link</v>
      </c>
      <c r="L656" s="21" t="str">
        <f t="shared" si="95"/>
        <v/>
      </c>
      <c r="M656" s="31" t="str">
        <f t="shared" si="96"/>
        <v>{Peiris, 2019 #3708}</v>
      </c>
      <c r="N656" s="4" t="s">
        <v>1</v>
      </c>
      <c r="O656" s="20" t="str">
        <f t="shared" si="97"/>
        <v>PDF</v>
      </c>
      <c r="P656" s="11" t="s">
        <v>2</v>
      </c>
      <c r="Q656" s="3" t="s">
        <v>36</v>
      </c>
      <c r="R656" s="276" t="s">
        <v>37</v>
      </c>
      <c r="S656" s="4" t="s">
        <v>76</v>
      </c>
      <c r="T656" s="20" t="str">
        <f t="shared" si="98"/>
        <v>PDF</v>
      </c>
      <c r="U656" s="11" t="s">
        <v>39</v>
      </c>
      <c r="V656" s="3" t="s">
        <v>36</v>
      </c>
      <c r="W656" s="3" t="s">
        <v>37</v>
      </c>
      <c r="Y656" s="13" t="str">
        <f t="shared" si="101"/>
        <v/>
      </c>
      <c r="Z656" s="35" t="str">
        <f t="shared" si="99"/>
        <v>Exclude</v>
      </c>
      <c r="AA656" s="33" t="str">
        <f t="shared" si="100"/>
        <v>3. Wrong intervention</v>
      </c>
    </row>
    <row r="657" spans="1:27" x14ac:dyDescent="0.25">
      <c r="A657" s="27" t="s">
        <v>2188</v>
      </c>
      <c r="B657" s="28" t="s">
        <v>2189</v>
      </c>
      <c r="C657" s="28">
        <v>2013</v>
      </c>
      <c r="D657" s="28" t="s">
        <v>2190</v>
      </c>
      <c r="E657" s="28">
        <v>31</v>
      </c>
      <c r="F657" s="28">
        <v>3</v>
      </c>
      <c r="G657" s="28" t="s">
        <v>2191</v>
      </c>
      <c r="H657" s="28">
        <v>3973</v>
      </c>
      <c r="I657" s="28" t="s">
        <v>2192</v>
      </c>
      <c r="J657" s="11" t="s">
        <v>34</v>
      </c>
      <c r="K657" s="20" t="str">
        <f t="shared" si="94"/>
        <v>Link</v>
      </c>
      <c r="L657" s="21" t="str">
        <f t="shared" si="95"/>
        <v/>
      </c>
      <c r="M657" s="31" t="str">
        <f t="shared" si="96"/>
        <v>{Peng, 2013 #3973}</v>
      </c>
      <c r="N657" s="4" t="s">
        <v>1</v>
      </c>
      <c r="O657" s="20" t="str">
        <f t="shared" si="97"/>
        <v>PDF</v>
      </c>
      <c r="P657" s="11" t="s">
        <v>2</v>
      </c>
      <c r="Q657" s="3" t="s">
        <v>36</v>
      </c>
      <c r="R657" s="276" t="s">
        <v>37</v>
      </c>
      <c r="S657" s="4" t="s">
        <v>76</v>
      </c>
      <c r="T657" s="20" t="str">
        <f t="shared" si="98"/>
        <v>PDF</v>
      </c>
      <c r="U657" s="11" t="s">
        <v>39</v>
      </c>
      <c r="V657" s="3" t="s">
        <v>36</v>
      </c>
      <c r="W657" s="3" t="s">
        <v>37</v>
      </c>
      <c r="Y657" s="13" t="str">
        <f t="shared" si="101"/>
        <v/>
      </c>
      <c r="Z657" s="35" t="str">
        <f t="shared" si="99"/>
        <v>Exclude</v>
      </c>
      <c r="AA657" s="33" t="str">
        <f t="shared" si="100"/>
        <v>3. Wrong intervention</v>
      </c>
    </row>
    <row r="658" spans="1:27" x14ac:dyDescent="0.25">
      <c r="A658" s="27" t="s">
        <v>2193</v>
      </c>
      <c r="B658" s="28" t="s">
        <v>2194</v>
      </c>
      <c r="C658" s="28">
        <v>2018</v>
      </c>
      <c r="D658" s="28" t="s">
        <v>655</v>
      </c>
      <c r="E658" s="28">
        <v>96</v>
      </c>
      <c r="G658" s="28" t="s">
        <v>2195</v>
      </c>
      <c r="H658" s="28">
        <v>3873</v>
      </c>
      <c r="I658" s="28" t="s">
        <v>2196</v>
      </c>
      <c r="J658" s="11" t="s">
        <v>34</v>
      </c>
      <c r="K658" s="20" t="str">
        <f t="shared" si="94"/>
        <v>Link</v>
      </c>
      <c r="L658" s="21" t="str">
        <f t="shared" si="95"/>
        <v/>
      </c>
      <c r="M658" s="31" t="str">
        <f t="shared" si="96"/>
        <v>{Pericot-Valverde, 2018 #3873}</v>
      </c>
      <c r="N658" s="4" t="s">
        <v>1</v>
      </c>
      <c r="O658" s="20" t="str">
        <f t="shared" si="97"/>
        <v>PDF</v>
      </c>
      <c r="P658" s="11" t="s">
        <v>2</v>
      </c>
      <c r="Q658" s="3" t="s">
        <v>36</v>
      </c>
      <c r="R658" s="276" t="s">
        <v>37</v>
      </c>
      <c r="S658" s="4" t="s">
        <v>76</v>
      </c>
      <c r="T658" s="20" t="str">
        <f t="shared" si="98"/>
        <v>PDF</v>
      </c>
      <c r="U658" s="11" t="s">
        <v>39</v>
      </c>
      <c r="V658" s="3" t="s">
        <v>36</v>
      </c>
      <c r="W658" s="3" t="s">
        <v>37</v>
      </c>
      <c r="Y658" s="13" t="str">
        <f t="shared" si="101"/>
        <v/>
      </c>
      <c r="Z658" s="35" t="str">
        <f t="shared" si="99"/>
        <v>Exclude</v>
      </c>
      <c r="AA658" s="33" t="str">
        <f t="shared" si="100"/>
        <v>3. Wrong intervention</v>
      </c>
    </row>
    <row r="659" spans="1:27" x14ac:dyDescent="0.25">
      <c r="A659" s="27" t="s">
        <v>2197</v>
      </c>
      <c r="B659" s="28" t="s">
        <v>2198</v>
      </c>
      <c r="C659" s="28">
        <v>2024</v>
      </c>
      <c r="D659" s="28" t="s">
        <v>2199</v>
      </c>
      <c r="E659" s="28">
        <v>189</v>
      </c>
      <c r="F659" s="80">
        <v>45939</v>
      </c>
      <c r="G659" s="28" t="s">
        <v>2200</v>
      </c>
      <c r="H659" s="28">
        <v>4248</v>
      </c>
      <c r="I659" s="28" t="s">
        <v>2201</v>
      </c>
      <c r="J659" s="11" t="s">
        <v>34</v>
      </c>
      <c r="K659" s="20" t="str">
        <f t="shared" si="94"/>
        <v>Link</v>
      </c>
      <c r="L659" s="21" t="str">
        <f t="shared" si="95"/>
        <v/>
      </c>
      <c r="M659" s="31" t="str">
        <f t="shared" si="96"/>
        <v>{Perisse, 2024 #4248}</v>
      </c>
      <c r="N659" s="4" t="s">
        <v>4</v>
      </c>
      <c r="O659" s="20" t="str">
        <f t="shared" si="97"/>
        <v>PDF</v>
      </c>
      <c r="P659" s="11" t="s">
        <v>2</v>
      </c>
      <c r="Q659" s="3" t="s">
        <v>36</v>
      </c>
      <c r="R659" s="276" t="s">
        <v>37</v>
      </c>
      <c r="S659" s="4" t="s">
        <v>76</v>
      </c>
      <c r="T659" s="20" t="str">
        <f t="shared" si="98"/>
        <v>PDF</v>
      </c>
      <c r="U659" s="11" t="s">
        <v>39</v>
      </c>
      <c r="V659" s="3" t="s">
        <v>36</v>
      </c>
      <c r="W659" s="3" t="s">
        <v>37</v>
      </c>
      <c r="Z659" s="35" t="str">
        <f t="shared" si="99"/>
        <v>Exclude</v>
      </c>
      <c r="AA659" s="33" t="str">
        <f t="shared" si="100"/>
        <v>3. Wrong intervention</v>
      </c>
    </row>
    <row r="660" spans="1:27" x14ac:dyDescent="0.25">
      <c r="A660" s="27" t="s">
        <v>2202</v>
      </c>
      <c r="B660" s="28" t="s">
        <v>2203</v>
      </c>
      <c r="C660" s="28">
        <v>2019</v>
      </c>
      <c r="D660" s="28" t="s">
        <v>1381</v>
      </c>
      <c r="E660" s="28">
        <v>5</v>
      </c>
      <c r="G660" s="28">
        <v>2055207619880670</v>
      </c>
      <c r="H660" s="28">
        <v>3899</v>
      </c>
      <c r="I660" s="28" t="s">
        <v>2204</v>
      </c>
      <c r="J660" s="11" t="s">
        <v>34</v>
      </c>
      <c r="K660" s="20" t="str">
        <f t="shared" si="94"/>
        <v>Link</v>
      </c>
      <c r="L660" s="21" t="str">
        <f t="shared" si="95"/>
        <v/>
      </c>
      <c r="M660" s="31" t="str">
        <f t="shared" si="96"/>
        <v>{Perski, 2019 #3899}</v>
      </c>
      <c r="N660" s="4" t="s">
        <v>3030</v>
      </c>
      <c r="O660" s="20" t="str">
        <f t="shared" si="97"/>
        <v>PDF</v>
      </c>
      <c r="P660" s="11" t="s">
        <v>2</v>
      </c>
      <c r="Q660" s="3" t="s">
        <v>3016</v>
      </c>
      <c r="R660" s="276" t="s">
        <v>3070</v>
      </c>
      <c r="S660" s="4" t="s">
        <v>3070</v>
      </c>
      <c r="T660" s="20" t="str">
        <f t="shared" si="98"/>
        <v>PDF</v>
      </c>
      <c r="U660" s="11" t="s">
        <v>39</v>
      </c>
      <c r="V660" s="3" t="s">
        <v>3016</v>
      </c>
      <c r="Y660" s="13" t="s">
        <v>34</v>
      </c>
      <c r="Z660" s="35" t="str">
        <f t="shared" si="99"/>
        <v>Include</v>
      </c>
      <c r="AA660" s="33" t="str">
        <f t="shared" si="100"/>
        <v/>
      </c>
    </row>
    <row r="661" spans="1:27" x14ac:dyDescent="0.25">
      <c r="A661" s="27" t="s">
        <v>2202</v>
      </c>
      <c r="B661" s="28" t="s">
        <v>2203</v>
      </c>
      <c r="C661" s="28">
        <v>2019</v>
      </c>
      <c r="D661" s="28" t="s">
        <v>1381</v>
      </c>
      <c r="E661" s="28">
        <v>5</v>
      </c>
      <c r="G661" s="28">
        <v>2055207619880670</v>
      </c>
      <c r="H661" s="28">
        <v>3900</v>
      </c>
      <c r="I661" s="28" t="s">
        <v>2204</v>
      </c>
      <c r="J661" s="11" t="s">
        <v>34</v>
      </c>
      <c r="K661" s="20" t="str">
        <f t="shared" si="94"/>
        <v>Link</v>
      </c>
      <c r="L661" s="21" t="str">
        <f t="shared" si="95"/>
        <v/>
      </c>
      <c r="M661" s="31" t="str">
        <f t="shared" si="96"/>
        <v>{Perski, 2019 #3900}</v>
      </c>
      <c r="N661" s="4" t="s">
        <v>1</v>
      </c>
      <c r="O661" s="20" t="str">
        <f t="shared" si="97"/>
        <v>PDF</v>
      </c>
      <c r="P661" s="11" t="s">
        <v>2</v>
      </c>
      <c r="Q661" s="3" t="s">
        <v>36</v>
      </c>
      <c r="R661" s="276" t="s">
        <v>41</v>
      </c>
      <c r="S661" s="4" t="s">
        <v>2205</v>
      </c>
      <c r="T661" s="20" t="str">
        <f t="shared" si="98"/>
        <v>PDF</v>
      </c>
      <c r="U661" s="11" t="s">
        <v>39</v>
      </c>
      <c r="V661" s="3" t="s">
        <v>36</v>
      </c>
      <c r="W661" s="3" t="s">
        <v>41</v>
      </c>
      <c r="Y661" s="13" t="str">
        <f>IF(R661="Include","No",IF(V661="Include","No",""))</f>
        <v/>
      </c>
      <c r="Z661" s="35" t="str">
        <f t="shared" si="99"/>
        <v>Exclude</v>
      </c>
      <c r="AA661" s="33" t="str">
        <f t="shared" si="100"/>
        <v>0. Duplicate</v>
      </c>
    </row>
    <row r="662" spans="1:27" x14ac:dyDescent="0.25">
      <c r="A662" s="27" t="s">
        <v>2202</v>
      </c>
      <c r="B662" s="28" t="s">
        <v>2203</v>
      </c>
      <c r="C662" s="28">
        <v>2019</v>
      </c>
      <c r="D662" s="28" t="s">
        <v>1378</v>
      </c>
      <c r="E662" s="28">
        <v>5</v>
      </c>
      <c r="G662" s="28" t="s">
        <v>2206</v>
      </c>
      <c r="H662" s="28">
        <v>3922</v>
      </c>
      <c r="I662" s="28" t="s">
        <v>2204</v>
      </c>
      <c r="J662" s="11" t="s">
        <v>34</v>
      </c>
      <c r="K662" s="20" t="str">
        <f t="shared" si="94"/>
        <v>Link</v>
      </c>
      <c r="L662" s="21" t="str">
        <f t="shared" si="95"/>
        <v/>
      </c>
      <c r="M662" s="31" t="str">
        <f t="shared" si="96"/>
        <v>{Perski, 2019 #3922}</v>
      </c>
      <c r="N662" s="4" t="s">
        <v>1</v>
      </c>
      <c r="O662" s="20" t="str">
        <f t="shared" si="97"/>
        <v>PDF</v>
      </c>
      <c r="P662" s="11" t="s">
        <v>2</v>
      </c>
      <c r="Q662" s="3" t="s">
        <v>36</v>
      </c>
      <c r="R662" s="276" t="s">
        <v>41</v>
      </c>
      <c r="S662" s="4" t="s">
        <v>2205</v>
      </c>
      <c r="T662" s="20" t="str">
        <f t="shared" si="98"/>
        <v>PDF</v>
      </c>
      <c r="U662" s="11" t="s">
        <v>39</v>
      </c>
      <c r="V662" s="3" t="s">
        <v>36</v>
      </c>
      <c r="W662" s="3" t="s">
        <v>41</v>
      </c>
      <c r="Y662" s="13" t="str">
        <f>IF(R662="Include","No",IF(V662="Include","No",""))</f>
        <v/>
      </c>
      <c r="Z662" s="35" t="str">
        <f t="shared" si="99"/>
        <v>Exclude</v>
      </c>
      <c r="AA662" s="33" t="str">
        <f t="shared" si="100"/>
        <v>0. Duplicate</v>
      </c>
    </row>
    <row r="663" spans="1:27" x14ac:dyDescent="0.25">
      <c r="A663" s="27" t="s">
        <v>2202</v>
      </c>
      <c r="B663" s="28" t="s">
        <v>2203</v>
      </c>
      <c r="C663" s="28">
        <v>2019</v>
      </c>
      <c r="D663" s="28" t="s">
        <v>1381</v>
      </c>
      <c r="E663" s="28">
        <v>5</v>
      </c>
      <c r="G663" s="28">
        <v>2055207619880670</v>
      </c>
      <c r="H663" s="28">
        <v>4212</v>
      </c>
      <c r="I663" s="28" t="s">
        <v>2204</v>
      </c>
      <c r="J663" s="11" t="s">
        <v>34</v>
      </c>
      <c r="K663" s="20" t="str">
        <f t="shared" si="94"/>
        <v>Link</v>
      </c>
      <c r="L663" s="21" t="str">
        <f t="shared" si="95"/>
        <v/>
      </c>
      <c r="M663" s="31" t="str">
        <f t="shared" si="96"/>
        <v>{Perski, 2019 #4212}</v>
      </c>
      <c r="N663" s="4" t="s">
        <v>4</v>
      </c>
      <c r="O663" s="20" t="str">
        <f t="shared" si="97"/>
        <v>PDF</v>
      </c>
      <c r="P663" s="11" t="s">
        <v>2</v>
      </c>
      <c r="Q663" s="3" t="s">
        <v>36</v>
      </c>
      <c r="R663" s="276" t="s">
        <v>41</v>
      </c>
      <c r="S663" s="4" t="s">
        <v>2205</v>
      </c>
      <c r="T663" s="20" t="str">
        <f t="shared" si="98"/>
        <v>PDF</v>
      </c>
      <c r="U663" s="11" t="s">
        <v>39</v>
      </c>
      <c r="V663" s="3" t="s">
        <v>36</v>
      </c>
      <c r="W663" s="3" t="s">
        <v>41</v>
      </c>
      <c r="Z663" s="35" t="str">
        <f t="shared" si="99"/>
        <v>Exclude</v>
      </c>
      <c r="AA663" s="33" t="str">
        <f t="shared" si="100"/>
        <v>0. Duplicate</v>
      </c>
    </row>
    <row r="664" spans="1:27" x14ac:dyDescent="0.25">
      <c r="A664" s="27" t="s">
        <v>2207</v>
      </c>
      <c r="B664" s="28" t="s">
        <v>2208</v>
      </c>
      <c r="C664" s="28">
        <v>2018</v>
      </c>
      <c r="D664" s="28" t="s">
        <v>724</v>
      </c>
      <c r="E664" s="28">
        <v>15</v>
      </c>
      <c r="F664" s="28">
        <v>11</v>
      </c>
      <c r="G664" s="28" t="s">
        <v>2209</v>
      </c>
      <c r="H664" s="28">
        <v>3972</v>
      </c>
      <c r="I664" s="28" t="s">
        <v>2210</v>
      </c>
      <c r="J664" s="11" t="s">
        <v>34</v>
      </c>
      <c r="K664" s="20" t="str">
        <f t="shared" si="94"/>
        <v>Link</v>
      </c>
      <c r="L664" s="21" t="str">
        <f t="shared" si="95"/>
        <v/>
      </c>
      <c r="M664" s="31" t="str">
        <f t="shared" si="96"/>
        <v>{Peters, 2018 #3972}</v>
      </c>
      <c r="N664" s="4" t="s">
        <v>1</v>
      </c>
      <c r="O664" s="20" t="str">
        <f t="shared" si="97"/>
        <v>PDF</v>
      </c>
      <c r="P664" s="11" t="s">
        <v>2</v>
      </c>
      <c r="Q664" s="3" t="s">
        <v>36</v>
      </c>
      <c r="R664" s="276" t="s">
        <v>37</v>
      </c>
      <c r="S664" s="4" t="s">
        <v>76</v>
      </c>
      <c r="T664" s="20" t="str">
        <f t="shared" si="98"/>
        <v>PDF</v>
      </c>
      <c r="U664" s="11" t="s">
        <v>39</v>
      </c>
      <c r="V664" s="3" t="s">
        <v>36</v>
      </c>
      <c r="W664" s="3" t="s">
        <v>37</v>
      </c>
      <c r="Y664" s="13" t="str">
        <f>IF(R664="Include","No",IF(V664="Include","No",""))</f>
        <v/>
      </c>
      <c r="Z664" s="35" t="str">
        <f t="shared" si="99"/>
        <v>Exclude</v>
      </c>
      <c r="AA664" s="33" t="str">
        <f t="shared" si="100"/>
        <v>3. Wrong intervention</v>
      </c>
    </row>
    <row r="665" spans="1:27" x14ac:dyDescent="0.25">
      <c r="A665" s="27" t="s">
        <v>2211</v>
      </c>
      <c r="B665" s="28" t="s">
        <v>2212</v>
      </c>
      <c r="C665" s="28">
        <v>2023</v>
      </c>
      <c r="D665" s="28" t="s">
        <v>2158</v>
      </c>
      <c r="E665" s="28">
        <v>20</v>
      </c>
      <c r="F665" s="28">
        <v>3</v>
      </c>
      <c r="G665" s="28" t="s">
        <v>2213</v>
      </c>
      <c r="H665" s="28">
        <v>7410</v>
      </c>
      <c r="I665" s="28" t="s">
        <v>2214</v>
      </c>
      <c r="J665" s="11" t="s">
        <v>34</v>
      </c>
      <c r="K665" s="20" t="str">
        <f t="shared" si="94"/>
        <v>Link</v>
      </c>
      <c r="L665" s="21" t="str">
        <f t="shared" si="95"/>
        <v/>
      </c>
      <c r="M665" s="31" t="str">
        <f t="shared" si="96"/>
        <v>{Pietsch, 2023 #7410}</v>
      </c>
      <c r="N665" s="4" t="s">
        <v>238</v>
      </c>
      <c r="O665" s="20" t="str">
        <f t="shared" si="97"/>
        <v>PDF</v>
      </c>
      <c r="P665" s="11" t="s">
        <v>2</v>
      </c>
      <c r="Q665" s="3" t="s">
        <v>36</v>
      </c>
      <c r="R665" s="276" t="s">
        <v>37</v>
      </c>
      <c r="S665" s="4" t="s">
        <v>76</v>
      </c>
      <c r="T665" s="20" t="str">
        <f t="shared" si="98"/>
        <v>PDF</v>
      </c>
      <c r="U665" s="11" t="s">
        <v>39</v>
      </c>
      <c r="V665" s="3" t="s">
        <v>36</v>
      </c>
      <c r="W665" s="3" t="s">
        <v>37</v>
      </c>
      <c r="Z665" s="35" t="str">
        <f t="shared" si="99"/>
        <v>Exclude</v>
      </c>
      <c r="AA665" s="33" t="str">
        <f t="shared" si="100"/>
        <v>3. Wrong intervention</v>
      </c>
    </row>
    <row r="666" spans="1:27" x14ac:dyDescent="0.25">
      <c r="A666" s="27" t="s">
        <v>2215</v>
      </c>
      <c r="B666" s="28" t="s">
        <v>2216</v>
      </c>
      <c r="C666" s="28">
        <v>2021</v>
      </c>
      <c r="D666" s="28" t="s">
        <v>2217</v>
      </c>
      <c r="E666" s="28">
        <v>9</v>
      </c>
      <c r="G666" s="28" t="s">
        <v>2218</v>
      </c>
      <c r="H666" s="28">
        <v>3637</v>
      </c>
      <c r="I666" s="28" t="s">
        <v>2219</v>
      </c>
      <c r="J666" s="11" t="s">
        <v>34</v>
      </c>
      <c r="K666" s="20" t="str">
        <f t="shared" si="94"/>
        <v>Link</v>
      </c>
      <c r="L666" s="21" t="str">
        <f t="shared" si="95"/>
        <v/>
      </c>
      <c r="M666" s="31" t="str">
        <f t="shared" si="96"/>
        <v>{Pischke, 2021 #3637}</v>
      </c>
      <c r="N666" s="4" t="s">
        <v>1</v>
      </c>
      <c r="O666" s="20" t="str">
        <f t="shared" si="97"/>
        <v>PDF</v>
      </c>
      <c r="P666" s="11" t="s">
        <v>2</v>
      </c>
      <c r="Q666" s="3" t="s">
        <v>36</v>
      </c>
      <c r="R666" s="276" t="s">
        <v>37</v>
      </c>
      <c r="S666" s="4" t="s">
        <v>76</v>
      </c>
      <c r="T666" s="20" t="str">
        <f t="shared" si="98"/>
        <v>PDF</v>
      </c>
      <c r="U666" s="11" t="s">
        <v>39</v>
      </c>
      <c r="V666" s="3" t="s">
        <v>36</v>
      </c>
      <c r="W666" s="3" t="s">
        <v>37</v>
      </c>
      <c r="Y666" s="13" t="str">
        <f>IF(R666="Include","No",IF(V666="Include","No",""))</f>
        <v/>
      </c>
      <c r="Z666" s="35" t="str">
        <f t="shared" si="99"/>
        <v>Exclude</v>
      </c>
      <c r="AA666" s="33" t="str">
        <f t="shared" si="100"/>
        <v>3. Wrong intervention</v>
      </c>
    </row>
    <row r="667" spans="1:27" x14ac:dyDescent="0.25">
      <c r="A667" s="27" t="s">
        <v>2220</v>
      </c>
      <c r="B667" s="28" t="s">
        <v>2221</v>
      </c>
      <c r="C667" s="28">
        <v>2016</v>
      </c>
      <c r="D667" s="28" t="s">
        <v>342</v>
      </c>
      <c r="E667" s="28">
        <v>17</v>
      </c>
      <c r="G667" s="28">
        <v>174</v>
      </c>
      <c r="H667" s="28">
        <v>4346</v>
      </c>
      <c r="I667" s="28" t="s">
        <v>2222</v>
      </c>
      <c r="J667" s="11" t="s">
        <v>34</v>
      </c>
      <c r="K667" s="20" t="str">
        <f t="shared" si="94"/>
        <v>Link</v>
      </c>
      <c r="L667" s="21" t="str">
        <f t="shared" si="95"/>
        <v/>
      </c>
      <c r="M667" s="31" t="str">
        <f t="shared" si="96"/>
        <v>{Pita-Fernandez, 2016 #4346}</v>
      </c>
      <c r="N667" s="4" t="s">
        <v>4</v>
      </c>
      <c r="O667" s="20" t="str">
        <f t="shared" si="97"/>
        <v>PDF</v>
      </c>
      <c r="P667" s="11" t="s">
        <v>2</v>
      </c>
      <c r="Q667" s="3" t="s">
        <v>36</v>
      </c>
      <c r="R667" s="276" t="s">
        <v>37</v>
      </c>
      <c r="S667" s="4" t="s">
        <v>76</v>
      </c>
      <c r="T667" s="20" t="str">
        <f t="shared" si="98"/>
        <v>PDF</v>
      </c>
      <c r="U667" s="11" t="s">
        <v>39</v>
      </c>
      <c r="V667" s="3" t="s">
        <v>36</v>
      </c>
      <c r="W667" s="3" t="s">
        <v>37</v>
      </c>
      <c r="Z667" s="35" t="str">
        <f t="shared" si="99"/>
        <v>Exclude</v>
      </c>
      <c r="AA667" s="33" t="str">
        <f t="shared" si="100"/>
        <v>3. Wrong intervention</v>
      </c>
    </row>
    <row r="668" spans="1:27" x14ac:dyDescent="0.25">
      <c r="A668" s="27" t="s">
        <v>2223</v>
      </c>
      <c r="B668" s="28" t="s">
        <v>2224</v>
      </c>
      <c r="C668" s="28">
        <v>2014</v>
      </c>
      <c r="D668" s="28" t="s">
        <v>538</v>
      </c>
      <c r="E668" s="28">
        <v>2</v>
      </c>
      <c r="F668" s="28">
        <v>2</v>
      </c>
      <c r="G668" s="28" t="s">
        <v>2225</v>
      </c>
      <c r="H668" s="28">
        <v>5910</v>
      </c>
      <c r="I668" s="28" t="s">
        <v>2226</v>
      </c>
      <c r="J668" s="11" t="s">
        <v>34</v>
      </c>
      <c r="K668" s="20" t="str">
        <f t="shared" si="94"/>
        <v>Link</v>
      </c>
      <c r="L668" s="21" t="str">
        <f t="shared" si="95"/>
        <v/>
      </c>
      <c r="M668" s="31" t="str">
        <f t="shared" si="96"/>
        <v>{Ploderer, 2014 #5910}</v>
      </c>
      <c r="N668" s="4" t="s">
        <v>35</v>
      </c>
      <c r="O668" s="20" t="str">
        <f t="shared" si="97"/>
        <v>PDF</v>
      </c>
      <c r="P668" s="11" t="s">
        <v>2</v>
      </c>
      <c r="Q668" s="3" t="s">
        <v>36</v>
      </c>
      <c r="R668" s="276" t="s">
        <v>40</v>
      </c>
      <c r="S668" s="4" t="s">
        <v>110</v>
      </c>
      <c r="T668" s="20" t="str">
        <f t="shared" si="98"/>
        <v>PDF</v>
      </c>
      <c r="U668" s="11" t="s">
        <v>39</v>
      </c>
      <c r="V668" s="3" t="s">
        <v>36</v>
      </c>
      <c r="W668" s="3" t="s">
        <v>40</v>
      </c>
      <c r="Z668" s="35" t="str">
        <f t="shared" si="99"/>
        <v>Exclude</v>
      </c>
      <c r="AA668" s="33" t="str">
        <f t="shared" si="100"/>
        <v>5. Wrong study design</v>
      </c>
    </row>
    <row r="669" spans="1:27" x14ac:dyDescent="0.25">
      <c r="A669" s="27" t="s">
        <v>2223</v>
      </c>
      <c r="B669" s="28" t="s">
        <v>2224</v>
      </c>
      <c r="C669" s="28">
        <v>2014</v>
      </c>
      <c r="D669" s="28" t="s">
        <v>538</v>
      </c>
      <c r="E669" s="28">
        <v>2</v>
      </c>
      <c r="F669" s="28">
        <v>2</v>
      </c>
      <c r="G669" s="28" t="s">
        <v>2225</v>
      </c>
      <c r="H669" s="28">
        <v>5919</v>
      </c>
      <c r="I669" s="28" t="s">
        <v>2226</v>
      </c>
      <c r="J669" s="11" t="s">
        <v>34</v>
      </c>
      <c r="K669" s="20" t="str">
        <f t="shared" si="94"/>
        <v>Link</v>
      </c>
      <c r="L669" s="21" t="str">
        <f t="shared" si="95"/>
        <v/>
      </c>
      <c r="M669" s="31" t="str">
        <f t="shared" si="96"/>
        <v>{Ploderer, 2014 #5919}</v>
      </c>
      <c r="N669" s="4" t="s">
        <v>35</v>
      </c>
      <c r="O669" s="20" t="str">
        <f t="shared" si="97"/>
        <v>PDF</v>
      </c>
      <c r="P669" s="11" t="s">
        <v>2</v>
      </c>
      <c r="Q669" s="3" t="s">
        <v>36</v>
      </c>
      <c r="R669" s="276" t="s">
        <v>41</v>
      </c>
      <c r="S669" s="4" t="s">
        <v>2227</v>
      </c>
      <c r="T669" s="20" t="str">
        <f t="shared" si="98"/>
        <v>PDF</v>
      </c>
      <c r="U669" s="11" t="s">
        <v>39</v>
      </c>
      <c r="V669" s="3" t="s">
        <v>36</v>
      </c>
      <c r="W669" s="3" t="s">
        <v>41</v>
      </c>
      <c r="Z669" s="35" t="str">
        <f t="shared" si="99"/>
        <v>Exclude</v>
      </c>
      <c r="AA669" s="33" t="str">
        <f t="shared" si="100"/>
        <v>0. Duplicate</v>
      </c>
    </row>
    <row r="670" spans="1:27" x14ac:dyDescent="0.25">
      <c r="A670" s="27" t="s">
        <v>2228</v>
      </c>
      <c r="B670" s="28" t="s">
        <v>2229</v>
      </c>
      <c r="C670" s="28">
        <v>2015</v>
      </c>
      <c r="D670" s="28" t="s">
        <v>2230</v>
      </c>
      <c r="E670" s="28">
        <v>24</v>
      </c>
      <c r="F670" s="28">
        <v>2</v>
      </c>
      <c r="G670" s="28" t="s">
        <v>2231</v>
      </c>
      <c r="H670" s="28">
        <v>3680</v>
      </c>
      <c r="I670" s="28" t="s">
        <v>2232</v>
      </c>
      <c r="J670" s="11" t="s">
        <v>34</v>
      </c>
      <c r="K670" s="20" t="str">
        <f t="shared" si="94"/>
        <v>Link</v>
      </c>
      <c r="L670" s="21" t="str">
        <f t="shared" si="95"/>
        <v/>
      </c>
      <c r="M670" s="31" t="str">
        <f t="shared" si="96"/>
        <v>{Pollak, 2015 #3680}</v>
      </c>
      <c r="N670" s="4" t="s">
        <v>1</v>
      </c>
      <c r="O670" s="20" t="str">
        <f t="shared" si="97"/>
        <v>PDF</v>
      </c>
      <c r="P670" s="11" t="s">
        <v>2</v>
      </c>
      <c r="Q670" s="3" t="s">
        <v>36</v>
      </c>
      <c r="R670" s="276" t="s">
        <v>37</v>
      </c>
      <c r="S670" s="4" t="s">
        <v>76</v>
      </c>
      <c r="T670" s="20" t="str">
        <f t="shared" si="98"/>
        <v>PDF</v>
      </c>
      <c r="U670" s="11" t="s">
        <v>39</v>
      </c>
      <c r="V670" s="3" t="s">
        <v>36</v>
      </c>
      <c r="W670" s="3" t="s">
        <v>37</v>
      </c>
      <c r="Y670" s="13" t="str">
        <f>IF(R670="Include","No",IF(V670="Include","No",""))</f>
        <v/>
      </c>
      <c r="Z670" s="35" t="str">
        <f t="shared" si="99"/>
        <v>Exclude</v>
      </c>
      <c r="AA670" s="33" t="str">
        <f t="shared" si="100"/>
        <v>3. Wrong intervention</v>
      </c>
    </row>
    <row r="671" spans="1:27" x14ac:dyDescent="0.25">
      <c r="A671" s="27" t="s">
        <v>2233</v>
      </c>
      <c r="B671" s="28" t="s">
        <v>2234</v>
      </c>
      <c r="C671" s="28">
        <v>2019</v>
      </c>
      <c r="D671" s="28" t="s">
        <v>73</v>
      </c>
      <c r="E671" s="28">
        <v>22</v>
      </c>
      <c r="F671" s="28">
        <v>7</v>
      </c>
      <c r="G671" s="28" t="s">
        <v>2235</v>
      </c>
      <c r="H671" s="28">
        <v>4081</v>
      </c>
      <c r="I671" s="28" t="s">
        <v>2236</v>
      </c>
      <c r="J671" s="11" t="s">
        <v>34</v>
      </c>
      <c r="K671" s="20" t="str">
        <f t="shared" si="94"/>
        <v>Link</v>
      </c>
      <c r="L671" s="21" t="str">
        <f t="shared" si="95"/>
        <v/>
      </c>
      <c r="M671" s="31" t="str">
        <f t="shared" si="96"/>
        <v>{Pollak, 2019 #4081}</v>
      </c>
      <c r="N671" s="4" t="s">
        <v>1</v>
      </c>
      <c r="O671" s="20" t="str">
        <f t="shared" si="97"/>
        <v>PDF</v>
      </c>
      <c r="P671" s="11" t="s">
        <v>2</v>
      </c>
      <c r="Q671" s="3" t="s">
        <v>36</v>
      </c>
      <c r="R671" s="276" t="s">
        <v>37</v>
      </c>
      <c r="S671" s="4" t="s">
        <v>76</v>
      </c>
      <c r="T671" s="20" t="str">
        <f t="shared" si="98"/>
        <v>PDF</v>
      </c>
      <c r="U671" s="11" t="s">
        <v>39</v>
      </c>
      <c r="V671" s="3" t="s">
        <v>36</v>
      </c>
      <c r="W671" s="3" t="s">
        <v>37</v>
      </c>
      <c r="Y671" s="13" t="str">
        <f>IF(R671="Include","No",IF(V671="Include","No",""))</f>
        <v/>
      </c>
      <c r="Z671" s="35" t="str">
        <f t="shared" si="99"/>
        <v>Exclude</v>
      </c>
      <c r="AA671" s="33" t="str">
        <f t="shared" si="100"/>
        <v>3. Wrong intervention</v>
      </c>
    </row>
    <row r="672" spans="1:27" x14ac:dyDescent="0.25">
      <c r="A672" s="27" t="s">
        <v>2233</v>
      </c>
      <c r="B672" s="28" t="s">
        <v>2234</v>
      </c>
      <c r="C672" s="28">
        <v>2019</v>
      </c>
      <c r="D672" s="28" t="s">
        <v>73</v>
      </c>
      <c r="E672" s="28">
        <v>22</v>
      </c>
      <c r="F672" s="28">
        <v>7</v>
      </c>
      <c r="G672" s="28" t="s">
        <v>2235</v>
      </c>
      <c r="H672" s="28">
        <v>4082</v>
      </c>
      <c r="I672" s="28" t="s">
        <v>2236</v>
      </c>
      <c r="J672" s="11" t="s">
        <v>34</v>
      </c>
      <c r="K672" s="20" t="str">
        <f t="shared" si="94"/>
        <v>Link</v>
      </c>
      <c r="L672" s="21" t="str">
        <f t="shared" si="95"/>
        <v/>
      </c>
      <c r="M672" s="31" t="str">
        <f t="shared" si="96"/>
        <v>{Pollak, 2019 #4082}</v>
      </c>
      <c r="N672" s="4" t="s">
        <v>1</v>
      </c>
      <c r="O672" s="20" t="str">
        <f t="shared" si="97"/>
        <v>PDF</v>
      </c>
      <c r="P672" s="11" t="s">
        <v>2</v>
      </c>
      <c r="Q672" s="3" t="s">
        <v>36</v>
      </c>
      <c r="R672" s="276" t="s">
        <v>41</v>
      </c>
      <c r="S672" s="4" t="s">
        <v>2237</v>
      </c>
      <c r="T672" s="20" t="str">
        <f t="shared" si="98"/>
        <v>PDF</v>
      </c>
      <c r="U672" s="11" t="s">
        <v>39</v>
      </c>
      <c r="V672" s="3" t="s">
        <v>36</v>
      </c>
      <c r="W672" s="3" t="s">
        <v>41</v>
      </c>
      <c r="Y672" s="13" t="str">
        <f>IF(R672="Include","No",IF(V672="Include","No",""))</f>
        <v/>
      </c>
      <c r="Z672" s="35" t="str">
        <f t="shared" si="99"/>
        <v>Exclude</v>
      </c>
      <c r="AA672" s="33" t="str">
        <f t="shared" si="100"/>
        <v>0. Duplicate</v>
      </c>
    </row>
    <row r="673" spans="1:27" x14ac:dyDescent="0.25">
      <c r="A673" s="27" t="s">
        <v>2238</v>
      </c>
      <c r="B673" s="28" t="s">
        <v>2239</v>
      </c>
      <c r="C673" s="28">
        <v>2016</v>
      </c>
      <c r="D673" s="28" t="s">
        <v>1541</v>
      </c>
      <c r="E673" s="28">
        <v>50</v>
      </c>
      <c r="F673" s="28">
        <v>3</v>
      </c>
      <c r="G673" s="28" t="s">
        <v>2240</v>
      </c>
      <c r="H673" s="28">
        <v>3689</v>
      </c>
      <c r="I673" s="28" t="s">
        <v>2241</v>
      </c>
      <c r="J673" s="11" t="s">
        <v>34</v>
      </c>
      <c r="K673" s="20" t="str">
        <f t="shared" si="94"/>
        <v>Link</v>
      </c>
      <c r="L673" s="21" t="str">
        <f t="shared" si="95"/>
        <v/>
      </c>
      <c r="M673" s="31" t="str">
        <f t="shared" si="96"/>
        <v>{Prapavessis, 2016 #3689}</v>
      </c>
      <c r="N673" s="4" t="s">
        <v>1</v>
      </c>
      <c r="O673" s="20" t="str">
        <f t="shared" si="97"/>
        <v>PDF</v>
      </c>
      <c r="P673" s="11" t="s">
        <v>2</v>
      </c>
      <c r="Q673" s="3" t="s">
        <v>36</v>
      </c>
      <c r="R673" s="276" t="s">
        <v>37</v>
      </c>
      <c r="S673" s="4" t="s">
        <v>76</v>
      </c>
      <c r="T673" s="20" t="str">
        <f t="shared" si="98"/>
        <v>PDF</v>
      </c>
      <c r="U673" s="11" t="s">
        <v>39</v>
      </c>
      <c r="V673" s="3" t="s">
        <v>36</v>
      </c>
      <c r="W673" s="3" t="s">
        <v>37</v>
      </c>
      <c r="Y673" s="13" t="str">
        <f>IF(R673="Include","No",IF(V673="Include","No",""))</f>
        <v/>
      </c>
      <c r="Z673" s="35" t="str">
        <f t="shared" si="99"/>
        <v>Exclude</v>
      </c>
      <c r="AA673" s="33" t="str">
        <f t="shared" si="100"/>
        <v>3. Wrong intervention</v>
      </c>
    </row>
    <row r="674" spans="1:27" x14ac:dyDescent="0.25">
      <c r="A674" s="27" t="s">
        <v>2242</v>
      </c>
      <c r="B674" s="28" t="s">
        <v>2243</v>
      </c>
      <c r="C674" s="28">
        <v>2023</v>
      </c>
      <c r="D674" s="28" t="s">
        <v>213</v>
      </c>
      <c r="E674" s="28">
        <v>13</v>
      </c>
      <c r="F674" s="28">
        <v>10</v>
      </c>
      <c r="G674" s="28" t="s">
        <v>2244</v>
      </c>
      <c r="H674" s="28">
        <v>4740</v>
      </c>
      <c r="I674" s="28" t="s">
        <v>2245</v>
      </c>
      <c r="J674" s="11" t="s">
        <v>34</v>
      </c>
      <c r="K674" s="20" t="str">
        <f t="shared" si="94"/>
        <v>Link</v>
      </c>
      <c r="L674" s="21" t="str">
        <f t="shared" si="95"/>
        <v/>
      </c>
      <c r="M674" s="31" t="str">
        <f t="shared" si="96"/>
        <v>{Prell, 2023 #4740}</v>
      </c>
      <c r="N674" s="4" t="s">
        <v>54</v>
      </c>
      <c r="O674" s="20" t="str">
        <f t="shared" si="97"/>
        <v>PDF</v>
      </c>
      <c r="P674" s="11" t="s">
        <v>2</v>
      </c>
      <c r="Q674" s="3" t="s">
        <v>36</v>
      </c>
      <c r="R674" s="276" t="s">
        <v>37</v>
      </c>
      <c r="S674" s="4" t="s">
        <v>76</v>
      </c>
      <c r="T674" s="20" t="str">
        <f t="shared" si="98"/>
        <v>PDF</v>
      </c>
      <c r="U674" s="11" t="s">
        <v>39</v>
      </c>
      <c r="V674" s="3" t="s">
        <v>36</v>
      </c>
      <c r="W674" s="3" t="s">
        <v>37</v>
      </c>
      <c r="Z674" s="35" t="str">
        <f t="shared" si="99"/>
        <v>Exclude</v>
      </c>
      <c r="AA674" s="33" t="str">
        <f t="shared" si="100"/>
        <v>3. Wrong intervention</v>
      </c>
    </row>
    <row r="675" spans="1:27" x14ac:dyDescent="0.25">
      <c r="A675" s="27" t="s">
        <v>2246</v>
      </c>
      <c r="B675" s="28" t="s">
        <v>2247</v>
      </c>
      <c r="C675" s="28">
        <v>2018</v>
      </c>
      <c r="D675" s="28" t="s">
        <v>1418</v>
      </c>
      <c r="E675" s="28">
        <v>361</v>
      </c>
      <c r="G675" s="28" t="s">
        <v>2248</v>
      </c>
      <c r="H675" s="28">
        <v>4326</v>
      </c>
      <c r="I675" s="28" t="s">
        <v>2249</v>
      </c>
      <c r="J675" s="11" t="s">
        <v>34</v>
      </c>
      <c r="K675" s="20" t="str">
        <f t="shared" si="94"/>
        <v>Link</v>
      </c>
      <c r="L675" s="21" t="str">
        <f t="shared" si="95"/>
        <v/>
      </c>
      <c r="M675" s="31" t="str">
        <f t="shared" si="96"/>
        <v>{Preloading, 2018 #4326}</v>
      </c>
      <c r="N675" s="4" t="s">
        <v>4</v>
      </c>
      <c r="O675" s="20" t="str">
        <f t="shared" si="97"/>
        <v>PDF</v>
      </c>
      <c r="P675" s="11" t="s">
        <v>2</v>
      </c>
      <c r="Q675" s="3" t="s">
        <v>36</v>
      </c>
      <c r="R675" s="276" t="s">
        <v>37</v>
      </c>
      <c r="S675" s="4" t="s">
        <v>76</v>
      </c>
      <c r="T675" s="20" t="str">
        <f t="shared" si="98"/>
        <v>PDF</v>
      </c>
      <c r="U675" s="11" t="s">
        <v>39</v>
      </c>
      <c r="V675" s="3" t="s">
        <v>36</v>
      </c>
      <c r="W675" s="3" t="s">
        <v>37</v>
      </c>
      <c r="Z675" s="35" t="str">
        <f t="shared" si="99"/>
        <v>Exclude</v>
      </c>
      <c r="AA675" s="33" t="str">
        <f t="shared" si="100"/>
        <v>3. Wrong intervention</v>
      </c>
    </row>
    <row r="676" spans="1:27" x14ac:dyDescent="0.25">
      <c r="A676" s="27" t="s">
        <v>2250</v>
      </c>
      <c r="B676" s="28" t="s">
        <v>2251</v>
      </c>
      <c r="C676" s="28">
        <v>2016</v>
      </c>
      <c r="D676" s="28" t="s">
        <v>2252</v>
      </c>
      <c r="E676" s="28">
        <v>25</v>
      </c>
      <c r="F676" s="28">
        <v>1</v>
      </c>
      <c r="G676" s="28" t="s">
        <v>2253</v>
      </c>
      <c r="H676" s="28">
        <v>5918</v>
      </c>
      <c r="I676" s="28" t="s">
        <v>2254</v>
      </c>
      <c r="J676" s="11" t="s">
        <v>34</v>
      </c>
      <c r="K676" s="20" t="str">
        <f t="shared" si="94"/>
        <v>Link</v>
      </c>
      <c r="L676" s="21" t="str">
        <f t="shared" si="95"/>
        <v/>
      </c>
      <c r="M676" s="31" t="str">
        <f t="shared" si="96"/>
        <v>{Prenger, 2016 #5918}</v>
      </c>
      <c r="N676" s="4" t="s">
        <v>35</v>
      </c>
      <c r="O676" s="20" t="str">
        <f t="shared" si="97"/>
        <v>PDF</v>
      </c>
      <c r="P676" s="11" t="s">
        <v>2</v>
      </c>
      <c r="Q676" s="3" t="s">
        <v>36</v>
      </c>
      <c r="R676" s="276" t="s">
        <v>37</v>
      </c>
      <c r="S676" s="4" t="s">
        <v>2255</v>
      </c>
      <c r="T676" s="20" t="str">
        <f t="shared" si="98"/>
        <v>PDF</v>
      </c>
      <c r="U676" s="11" t="s">
        <v>39</v>
      </c>
      <c r="V676" s="3" t="s">
        <v>36</v>
      </c>
      <c r="W676" s="3" t="s">
        <v>40</v>
      </c>
      <c r="Z676" s="35" t="str">
        <f t="shared" si="99"/>
        <v>Exclude</v>
      </c>
      <c r="AA676" s="33" t="str">
        <f t="shared" si="100"/>
        <v>3. Wrong intervention</v>
      </c>
    </row>
    <row r="677" spans="1:27" x14ac:dyDescent="0.25">
      <c r="A677" s="27" t="s">
        <v>2256</v>
      </c>
      <c r="B677" s="28" t="s">
        <v>2257</v>
      </c>
      <c r="C677" s="28">
        <v>2015</v>
      </c>
      <c r="D677" s="28" t="s">
        <v>73</v>
      </c>
      <c r="E677" s="28">
        <v>17</v>
      </c>
      <c r="F677" s="28">
        <v>4</v>
      </c>
      <c r="G677" s="28" t="s">
        <v>2258</v>
      </c>
      <c r="H677" s="28">
        <v>4018</v>
      </c>
      <c r="I677" s="28" t="s">
        <v>2259</v>
      </c>
      <c r="J677" s="11" t="s">
        <v>34</v>
      </c>
      <c r="K677" s="20" t="str">
        <f t="shared" si="94"/>
        <v>Link</v>
      </c>
      <c r="L677" s="21" t="str">
        <f t="shared" si="95"/>
        <v/>
      </c>
      <c r="M677" s="31" t="str">
        <f t="shared" si="96"/>
        <v>{Prochaska, 2015 #4018}</v>
      </c>
      <c r="N677" s="4" t="s">
        <v>1</v>
      </c>
      <c r="O677" s="20" t="str">
        <f t="shared" si="97"/>
        <v>PDF</v>
      </c>
      <c r="P677" s="11" t="s">
        <v>2</v>
      </c>
      <c r="Q677" s="3" t="s">
        <v>36</v>
      </c>
      <c r="R677" s="276" t="s">
        <v>37</v>
      </c>
      <c r="S677" s="4" t="s">
        <v>76</v>
      </c>
      <c r="T677" s="20" t="str">
        <f t="shared" si="98"/>
        <v>PDF</v>
      </c>
      <c r="U677" s="11" t="s">
        <v>39</v>
      </c>
      <c r="V677" s="3" t="s">
        <v>36</v>
      </c>
      <c r="W677" s="3" t="s">
        <v>37</v>
      </c>
      <c r="Y677" s="13" t="str">
        <f>IF(R677="Include","No",IF(V677="Include","No",""))</f>
        <v/>
      </c>
      <c r="Z677" s="35" t="str">
        <f t="shared" si="99"/>
        <v>Exclude</v>
      </c>
      <c r="AA677" s="33" t="str">
        <f t="shared" si="100"/>
        <v>3. Wrong intervention</v>
      </c>
    </row>
    <row r="678" spans="1:27" x14ac:dyDescent="0.25">
      <c r="A678" s="27" t="s">
        <v>2260</v>
      </c>
      <c r="B678" s="28" t="s">
        <v>2261</v>
      </c>
      <c r="C678" s="28">
        <v>2020</v>
      </c>
      <c r="D678" s="28" t="s">
        <v>336</v>
      </c>
      <c r="E678" s="28">
        <v>141</v>
      </c>
      <c r="G678" s="28" t="s">
        <v>2262</v>
      </c>
      <c r="H678" s="28">
        <v>3835</v>
      </c>
      <c r="I678" s="28" t="s">
        <v>2263</v>
      </c>
      <c r="J678" s="11" t="s">
        <v>34</v>
      </c>
      <c r="K678" s="20" t="str">
        <f t="shared" si="94"/>
        <v>Link</v>
      </c>
      <c r="L678" s="21" t="str">
        <f t="shared" si="95"/>
        <v/>
      </c>
      <c r="M678" s="31" t="str">
        <f t="shared" si="96"/>
        <v>{Prochaska, 2020 #3835}</v>
      </c>
      <c r="N678" s="4" t="s">
        <v>1</v>
      </c>
      <c r="O678" s="20" t="str">
        <f t="shared" si="97"/>
        <v>PDF</v>
      </c>
      <c r="P678" s="11" t="s">
        <v>2</v>
      </c>
      <c r="Q678" s="3" t="s">
        <v>36</v>
      </c>
      <c r="R678" s="276" t="s">
        <v>37</v>
      </c>
      <c r="S678" s="4" t="s">
        <v>76</v>
      </c>
      <c r="T678" s="20" t="str">
        <f t="shared" si="98"/>
        <v>PDF</v>
      </c>
      <c r="U678" s="11" t="s">
        <v>39</v>
      </c>
      <c r="V678" s="3" t="s">
        <v>36</v>
      </c>
      <c r="W678" s="3" t="s">
        <v>37</v>
      </c>
      <c r="Y678" s="13" t="str">
        <f>IF(R678="Include","No",IF(V678="Include","No",""))</f>
        <v/>
      </c>
      <c r="Z678" s="35" t="str">
        <f t="shared" si="99"/>
        <v>Exclude</v>
      </c>
      <c r="AA678" s="33" t="str">
        <f t="shared" si="100"/>
        <v>3. Wrong intervention</v>
      </c>
    </row>
    <row r="679" spans="1:27" x14ac:dyDescent="0.25">
      <c r="A679" s="27" t="s">
        <v>2264</v>
      </c>
      <c r="B679" s="28" t="s">
        <v>2265</v>
      </c>
      <c r="C679" s="28">
        <v>2021</v>
      </c>
      <c r="D679" s="28" t="s">
        <v>254</v>
      </c>
      <c r="E679" s="28">
        <v>9</v>
      </c>
      <c r="F679" s="28">
        <v>11</v>
      </c>
      <c r="G679" s="28" t="s">
        <v>2266</v>
      </c>
      <c r="H679" s="28">
        <v>3734</v>
      </c>
      <c r="I679" s="28" t="s">
        <v>2267</v>
      </c>
      <c r="J679" s="11" t="s">
        <v>34</v>
      </c>
      <c r="K679" s="20" t="str">
        <f t="shared" si="94"/>
        <v>Link</v>
      </c>
      <c r="L679" s="21" t="str">
        <f t="shared" si="95"/>
        <v/>
      </c>
      <c r="M679" s="31" t="str">
        <f t="shared" si="96"/>
        <v>{Prokhorov, 2021 #3734}</v>
      </c>
      <c r="N679" s="4" t="s">
        <v>1</v>
      </c>
      <c r="O679" s="20" t="str">
        <f t="shared" si="97"/>
        <v>PDF</v>
      </c>
      <c r="P679" s="11" t="s">
        <v>2</v>
      </c>
      <c r="Q679" s="3" t="s">
        <v>36</v>
      </c>
      <c r="R679" s="276" t="s">
        <v>37</v>
      </c>
      <c r="S679" s="4" t="s">
        <v>76</v>
      </c>
      <c r="T679" s="20" t="str">
        <f t="shared" si="98"/>
        <v>PDF</v>
      </c>
      <c r="U679" s="11" t="s">
        <v>39</v>
      </c>
      <c r="V679" s="3" t="s">
        <v>36</v>
      </c>
      <c r="W679" s="3" t="s">
        <v>37</v>
      </c>
      <c r="Y679" s="13" t="str">
        <f>IF(R679="Include","No",IF(V679="Include","No",""))</f>
        <v/>
      </c>
      <c r="Z679" s="35" t="str">
        <f t="shared" si="99"/>
        <v>Exclude</v>
      </c>
      <c r="AA679" s="33" t="str">
        <f t="shared" si="100"/>
        <v>3. Wrong intervention</v>
      </c>
    </row>
    <row r="680" spans="1:27" x14ac:dyDescent="0.25">
      <c r="A680" s="27" t="s">
        <v>2268</v>
      </c>
      <c r="B680" s="28" t="s">
        <v>2269</v>
      </c>
      <c r="C680" s="28">
        <v>2019</v>
      </c>
      <c r="D680" s="28" t="s">
        <v>2270</v>
      </c>
      <c r="E680" s="28">
        <v>61</v>
      </c>
      <c r="G680" s="28" t="s">
        <v>2271</v>
      </c>
      <c r="H680" s="28">
        <v>4341</v>
      </c>
      <c r="I680" s="28" t="s">
        <v>2272</v>
      </c>
      <c r="J680" s="11" t="s">
        <v>34</v>
      </c>
      <c r="K680" s="20" t="str">
        <f t="shared" si="94"/>
        <v>Link</v>
      </c>
      <c r="L680" s="21" t="str">
        <f t="shared" si="95"/>
        <v/>
      </c>
      <c r="M680" s="31" t="str">
        <f t="shared" si="96"/>
        <v>{Rajaee, 2019 #4341}</v>
      </c>
      <c r="N680" s="4" t="s">
        <v>4</v>
      </c>
      <c r="O680" s="20" t="str">
        <f t="shared" si="97"/>
        <v>PDF</v>
      </c>
      <c r="P680" s="11" t="s">
        <v>2</v>
      </c>
      <c r="Q680" s="3" t="s">
        <v>36</v>
      </c>
      <c r="R680" s="276" t="s">
        <v>37</v>
      </c>
      <c r="S680" s="4" t="s">
        <v>76</v>
      </c>
      <c r="T680" s="20" t="str">
        <f t="shared" si="98"/>
        <v>PDF</v>
      </c>
      <c r="U680" s="11" t="s">
        <v>39</v>
      </c>
      <c r="V680" s="3" t="s">
        <v>36</v>
      </c>
      <c r="W680" s="3" t="s">
        <v>37</v>
      </c>
      <c r="Z680" s="35" t="str">
        <f t="shared" si="99"/>
        <v>Exclude</v>
      </c>
      <c r="AA680" s="33" t="str">
        <f t="shared" si="100"/>
        <v>3. Wrong intervention</v>
      </c>
    </row>
    <row r="681" spans="1:27" x14ac:dyDescent="0.25">
      <c r="A681" s="27" t="s">
        <v>2273</v>
      </c>
      <c r="B681" s="28" t="s">
        <v>2274</v>
      </c>
      <c r="C681" s="28">
        <v>2021</v>
      </c>
      <c r="D681" s="28" t="s">
        <v>120</v>
      </c>
      <c r="E681" s="28">
        <v>11</v>
      </c>
      <c r="F681" s="28">
        <v>12</v>
      </c>
      <c r="G681" s="28" t="s">
        <v>2275</v>
      </c>
      <c r="H681" s="28">
        <v>4004</v>
      </c>
      <c r="I681" s="28" t="s">
        <v>2276</v>
      </c>
      <c r="J681" s="11" t="s">
        <v>34</v>
      </c>
      <c r="K681" s="20" t="str">
        <f t="shared" si="94"/>
        <v>Link</v>
      </c>
      <c r="L681" s="21" t="str">
        <f t="shared" si="95"/>
        <v/>
      </c>
      <c r="M681" s="31" t="str">
        <f t="shared" si="96"/>
        <v>{Ramallo-Fariña, 2021 #4004}</v>
      </c>
      <c r="N681" s="4" t="s">
        <v>1</v>
      </c>
      <c r="O681" s="20" t="str">
        <f t="shared" si="97"/>
        <v>PDF</v>
      </c>
      <c r="P681" s="11" t="s">
        <v>2</v>
      </c>
      <c r="Q681" s="3" t="s">
        <v>36</v>
      </c>
      <c r="R681" s="276" t="s">
        <v>37</v>
      </c>
      <c r="S681" s="4" t="s">
        <v>76</v>
      </c>
      <c r="T681" s="20" t="str">
        <f t="shared" si="98"/>
        <v>PDF</v>
      </c>
      <c r="U681" s="11" t="s">
        <v>39</v>
      </c>
      <c r="V681" s="3" t="s">
        <v>36</v>
      </c>
      <c r="W681" s="3" t="s">
        <v>37</v>
      </c>
      <c r="Y681" s="13" t="str">
        <f>IF(R681="Include","No",IF(V681="Include","No",""))</f>
        <v/>
      </c>
      <c r="Z681" s="35" t="str">
        <f t="shared" si="99"/>
        <v>Exclude</v>
      </c>
      <c r="AA681" s="33" t="str">
        <f t="shared" si="100"/>
        <v>3. Wrong intervention</v>
      </c>
    </row>
    <row r="682" spans="1:27" x14ac:dyDescent="0.25">
      <c r="A682" s="27" t="s">
        <v>2277</v>
      </c>
      <c r="B682" s="28" t="s">
        <v>2278</v>
      </c>
      <c r="C682" s="28">
        <v>2024</v>
      </c>
      <c r="D682" s="28" t="s">
        <v>446</v>
      </c>
      <c r="E682" s="28">
        <v>24</v>
      </c>
      <c r="F682" s="28">
        <v>1</v>
      </c>
      <c r="G682" s="28">
        <v>3496</v>
      </c>
      <c r="H682" s="28">
        <v>4299</v>
      </c>
      <c r="I682" s="28" t="s">
        <v>2279</v>
      </c>
      <c r="J682" s="11" t="s">
        <v>34</v>
      </c>
      <c r="K682" s="20" t="str">
        <f t="shared" si="94"/>
        <v>Link</v>
      </c>
      <c r="L682" s="21" t="str">
        <f t="shared" si="95"/>
        <v/>
      </c>
      <c r="M682" s="31" t="str">
        <f t="shared" si="96"/>
        <v>{Ramirez, 2024 #4299}</v>
      </c>
      <c r="N682" s="4" t="s">
        <v>4</v>
      </c>
      <c r="O682" s="20" t="str">
        <f t="shared" si="97"/>
        <v>PDF</v>
      </c>
      <c r="P682" s="11" t="s">
        <v>2</v>
      </c>
      <c r="Q682" s="3" t="s">
        <v>36</v>
      </c>
      <c r="R682" s="276" t="s">
        <v>37</v>
      </c>
      <c r="S682" s="4" t="s">
        <v>76</v>
      </c>
      <c r="T682" s="20" t="str">
        <f t="shared" si="98"/>
        <v>PDF</v>
      </c>
      <c r="U682" s="11" t="s">
        <v>39</v>
      </c>
      <c r="V682" s="3" t="s">
        <v>36</v>
      </c>
      <c r="W682" s="3" t="s">
        <v>37</v>
      </c>
      <c r="Z682" s="35" t="str">
        <f t="shared" si="99"/>
        <v>Exclude</v>
      </c>
      <c r="AA682" s="33" t="str">
        <f t="shared" si="100"/>
        <v>3. Wrong intervention</v>
      </c>
    </row>
    <row r="683" spans="1:27" x14ac:dyDescent="0.25">
      <c r="A683" s="27" t="s">
        <v>2280</v>
      </c>
      <c r="B683" s="28" t="s">
        <v>2281</v>
      </c>
      <c r="C683" s="28">
        <v>2015</v>
      </c>
      <c r="D683" s="28" t="s">
        <v>102</v>
      </c>
      <c r="E683" s="28">
        <v>17</v>
      </c>
      <c r="F683" s="28">
        <v>12</v>
      </c>
      <c r="G683" s="28" t="s">
        <v>2282</v>
      </c>
      <c r="H683" s="28">
        <v>3750</v>
      </c>
      <c r="I683" s="28" t="s">
        <v>2283</v>
      </c>
      <c r="J683" s="11" t="s">
        <v>34</v>
      </c>
      <c r="K683" s="20" t="str">
        <f t="shared" si="94"/>
        <v>Link</v>
      </c>
      <c r="L683" s="21" t="str">
        <f t="shared" si="95"/>
        <v/>
      </c>
      <c r="M683" s="31" t="str">
        <f t="shared" si="96"/>
        <v>{Ramo, 2015 #3750}</v>
      </c>
      <c r="N683" s="4" t="s">
        <v>1</v>
      </c>
      <c r="O683" s="20" t="str">
        <f t="shared" si="97"/>
        <v>PDF</v>
      </c>
      <c r="P683" s="11" t="s">
        <v>2</v>
      </c>
      <c r="Q683" s="3" t="s">
        <v>36</v>
      </c>
      <c r="R683" s="276" t="s">
        <v>37</v>
      </c>
      <c r="S683" s="4" t="s">
        <v>76</v>
      </c>
      <c r="T683" s="20" t="str">
        <f t="shared" si="98"/>
        <v>PDF</v>
      </c>
      <c r="U683" s="11" t="s">
        <v>39</v>
      </c>
      <c r="V683" s="3" t="s">
        <v>36</v>
      </c>
      <c r="W683" s="3" t="s">
        <v>37</v>
      </c>
      <c r="Y683" s="13" t="str">
        <f>IF(R683="Include","No",IF(V683="Include","No",""))</f>
        <v/>
      </c>
      <c r="Z683" s="35" t="str">
        <f t="shared" si="99"/>
        <v>Exclude</v>
      </c>
      <c r="AA683" s="33" t="str">
        <f t="shared" si="100"/>
        <v>3. Wrong intervention</v>
      </c>
    </row>
    <row r="684" spans="1:27" x14ac:dyDescent="0.25">
      <c r="A684" s="27" t="s">
        <v>2280</v>
      </c>
      <c r="B684" s="28" t="s">
        <v>2281</v>
      </c>
      <c r="C684" s="28">
        <v>2015</v>
      </c>
      <c r="D684" s="28" t="s">
        <v>152</v>
      </c>
      <c r="E684" s="28">
        <v>17</v>
      </c>
      <c r="F684" s="28">
        <v>12</v>
      </c>
      <c r="G684" s="28" t="s">
        <v>2284</v>
      </c>
      <c r="H684" s="28">
        <v>3751</v>
      </c>
      <c r="I684" s="28" t="s">
        <v>2283</v>
      </c>
      <c r="J684" s="11" t="s">
        <v>34</v>
      </c>
      <c r="K684" s="20" t="str">
        <f t="shared" si="94"/>
        <v>Link</v>
      </c>
      <c r="L684" s="21" t="str">
        <f t="shared" si="95"/>
        <v/>
      </c>
      <c r="M684" s="31" t="str">
        <f t="shared" si="96"/>
        <v>{Ramo, 2015 #3751}</v>
      </c>
      <c r="N684" s="4" t="s">
        <v>1</v>
      </c>
      <c r="O684" s="20" t="str">
        <f t="shared" si="97"/>
        <v>PDF</v>
      </c>
      <c r="P684" s="11" t="s">
        <v>2</v>
      </c>
      <c r="Q684" s="3" t="s">
        <v>36</v>
      </c>
      <c r="R684" s="276" t="s">
        <v>41</v>
      </c>
      <c r="S684" s="4" t="s">
        <v>2285</v>
      </c>
      <c r="T684" s="20" t="str">
        <f t="shared" si="98"/>
        <v>PDF</v>
      </c>
      <c r="U684" s="11" t="s">
        <v>39</v>
      </c>
      <c r="V684" s="3" t="s">
        <v>36</v>
      </c>
      <c r="W684" s="3" t="s">
        <v>41</v>
      </c>
      <c r="Y684" s="13" t="str">
        <f>IF(R684="Include","No",IF(V684="Include","No",""))</f>
        <v/>
      </c>
      <c r="Z684" s="35" t="str">
        <f t="shared" si="99"/>
        <v>Exclude</v>
      </c>
      <c r="AA684" s="33" t="str">
        <f t="shared" si="100"/>
        <v>0. Duplicate</v>
      </c>
    </row>
    <row r="685" spans="1:27" x14ac:dyDescent="0.25">
      <c r="A685" s="27" t="s">
        <v>2286</v>
      </c>
      <c r="B685" s="28" t="s">
        <v>2287</v>
      </c>
      <c r="C685" s="28">
        <v>2018</v>
      </c>
      <c r="D685" s="28" t="s">
        <v>44</v>
      </c>
      <c r="E685" s="28">
        <v>113</v>
      </c>
      <c r="F685" s="28">
        <v>9</v>
      </c>
      <c r="G685" s="28" t="s">
        <v>2288</v>
      </c>
      <c r="H685" s="28">
        <v>3631</v>
      </c>
      <c r="I685" s="28" t="s">
        <v>2289</v>
      </c>
      <c r="J685" s="11" t="s">
        <v>34</v>
      </c>
      <c r="K685" s="20" t="str">
        <f t="shared" si="94"/>
        <v>Link</v>
      </c>
      <c r="L685" s="21" t="str">
        <f t="shared" si="95"/>
        <v/>
      </c>
      <c r="M685" s="31" t="str">
        <f t="shared" si="96"/>
        <v>{Ramo, 2018 #3631}</v>
      </c>
      <c r="N685" s="4" t="s">
        <v>1</v>
      </c>
      <c r="O685" s="20" t="str">
        <f t="shared" si="97"/>
        <v>PDF</v>
      </c>
      <c r="P685" s="11" t="s">
        <v>2</v>
      </c>
      <c r="Q685" s="3" t="s">
        <v>36</v>
      </c>
      <c r="R685" s="276" t="s">
        <v>37</v>
      </c>
      <c r="S685" s="4" t="s">
        <v>76</v>
      </c>
      <c r="T685" s="20" t="str">
        <f t="shared" si="98"/>
        <v>PDF</v>
      </c>
      <c r="U685" s="11" t="s">
        <v>39</v>
      </c>
      <c r="V685" s="3" t="s">
        <v>36</v>
      </c>
      <c r="W685" s="3" t="s">
        <v>37</v>
      </c>
      <c r="Y685" s="13" t="str">
        <f>IF(R685="Include","No",IF(V685="Include","No",""))</f>
        <v/>
      </c>
      <c r="Z685" s="35" t="str">
        <f t="shared" si="99"/>
        <v>Exclude</v>
      </c>
      <c r="AA685" s="33" t="str">
        <f t="shared" si="100"/>
        <v>3. Wrong intervention</v>
      </c>
    </row>
    <row r="686" spans="1:27" x14ac:dyDescent="0.25">
      <c r="A686" s="27" t="s">
        <v>2290</v>
      </c>
      <c r="B686" s="28" t="s">
        <v>2291</v>
      </c>
      <c r="C686" s="28">
        <v>2013</v>
      </c>
      <c r="D686" s="28" t="s">
        <v>198</v>
      </c>
      <c r="E686" s="28">
        <v>57</v>
      </c>
      <c r="F686" s="28">
        <v>3</v>
      </c>
      <c r="G686" s="28" t="s">
        <v>2292</v>
      </c>
      <c r="H686" s="28">
        <v>4253</v>
      </c>
      <c r="I686" s="28" t="s">
        <v>2293</v>
      </c>
      <c r="J686" s="11" t="s">
        <v>34</v>
      </c>
      <c r="K686" s="20" t="str">
        <f t="shared" si="94"/>
        <v>Link</v>
      </c>
      <c r="L686" s="21" t="str">
        <f t="shared" si="95"/>
        <v/>
      </c>
      <c r="M686" s="31" t="str">
        <f t="shared" si="96"/>
        <v>{Ramon, 2013 #4253}</v>
      </c>
      <c r="N686" s="4" t="s">
        <v>4</v>
      </c>
      <c r="O686" s="20" t="str">
        <f t="shared" si="97"/>
        <v>PDF</v>
      </c>
      <c r="P686" s="11" t="s">
        <v>2</v>
      </c>
      <c r="Q686" s="3" t="s">
        <v>36</v>
      </c>
      <c r="R686" s="276" t="s">
        <v>37</v>
      </c>
      <c r="S686" s="4" t="s">
        <v>76</v>
      </c>
      <c r="T686" s="20" t="str">
        <f t="shared" si="98"/>
        <v>PDF</v>
      </c>
      <c r="U686" s="11" t="s">
        <v>39</v>
      </c>
      <c r="V686" s="3" t="s">
        <v>36</v>
      </c>
      <c r="W686" s="3" t="s">
        <v>37</v>
      </c>
      <c r="Z686" s="35" t="str">
        <f t="shared" si="99"/>
        <v>Exclude</v>
      </c>
      <c r="AA686" s="33" t="str">
        <f t="shared" si="100"/>
        <v>3. Wrong intervention</v>
      </c>
    </row>
    <row r="687" spans="1:27" x14ac:dyDescent="0.25">
      <c r="A687" s="27" t="s">
        <v>2294</v>
      </c>
      <c r="B687" s="28" t="s">
        <v>2295</v>
      </c>
      <c r="C687" s="28">
        <v>2018</v>
      </c>
      <c r="D687" s="28" t="s">
        <v>577</v>
      </c>
      <c r="E687" s="28">
        <v>32</v>
      </c>
      <c r="F687" s="28">
        <v>2</v>
      </c>
      <c r="G687" s="28" t="s">
        <v>1328</v>
      </c>
      <c r="H687" s="28">
        <v>3936</v>
      </c>
      <c r="I687" s="28" t="s">
        <v>2296</v>
      </c>
      <c r="J687" s="11" t="s">
        <v>34</v>
      </c>
      <c r="K687" s="20" t="str">
        <f t="shared" si="94"/>
        <v>Link</v>
      </c>
      <c r="L687" s="21" t="str">
        <f t="shared" si="95"/>
        <v/>
      </c>
      <c r="M687" s="31" t="str">
        <f t="shared" si="96"/>
        <v>{Rash, 2018 #3936}</v>
      </c>
      <c r="N687" s="4" t="s">
        <v>1</v>
      </c>
      <c r="O687" s="20" t="str">
        <f t="shared" si="97"/>
        <v>PDF</v>
      </c>
      <c r="P687" s="11" t="s">
        <v>2</v>
      </c>
      <c r="Q687" s="3" t="s">
        <v>36</v>
      </c>
      <c r="R687" s="276" t="s">
        <v>37</v>
      </c>
      <c r="S687" s="4" t="s">
        <v>76</v>
      </c>
      <c r="T687" s="20" t="str">
        <f t="shared" si="98"/>
        <v>PDF</v>
      </c>
      <c r="U687" s="11" t="s">
        <v>39</v>
      </c>
      <c r="V687" s="3" t="s">
        <v>36</v>
      </c>
      <c r="W687" s="3" t="s">
        <v>37</v>
      </c>
      <c r="Y687" s="13" t="str">
        <f>IF(R687="Include","No",IF(V687="Include","No",""))</f>
        <v/>
      </c>
      <c r="Z687" s="35" t="str">
        <f t="shared" si="99"/>
        <v>Exclude</v>
      </c>
      <c r="AA687" s="33" t="str">
        <f t="shared" si="100"/>
        <v>3. Wrong intervention</v>
      </c>
    </row>
    <row r="688" spans="1:27" x14ac:dyDescent="0.25">
      <c r="A688" s="27" t="s">
        <v>2294</v>
      </c>
      <c r="B688" s="28" t="s">
        <v>2295</v>
      </c>
      <c r="C688" s="28">
        <v>2018</v>
      </c>
      <c r="D688" s="28" t="s">
        <v>2297</v>
      </c>
      <c r="E688" s="28">
        <v>32</v>
      </c>
      <c r="F688" s="28">
        <v>2</v>
      </c>
      <c r="G688" s="28" t="s">
        <v>1328</v>
      </c>
      <c r="H688" s="28">
        <v>3937</v>
      </c>
      <c r="I688" s="28" t="s">
        <v>2296</v>
      </c>
      <c r="J688" s="11" t="s">
        <v>34</v>
      </c>
      <c r="K688" s="20" t="str">
        <f t="shared" si="94"/>
        <v>Link</v>
      </c>
      <c r="L688" s="21" t="str">
        <f t="shared" si="95"/>
        <v/>
      </c>
      <c r="M688" s="31" t="str">
        <f t="shared" si="96"/>
        <v>{Rash, 2018 #3937}</v>
      </c>
      <c r="N688" s="4" t="s">
        <v>1</v>
      </c>
      <c r="O688" s="20" t="str">
        <f t="shared" si="97"/>
        <v>PDF</v>
      </c>
      <c r="P688" s="11" t="s">
        <v>2</v>
      </c>
      <c r="Q688" s="3" t="s">
        <v>36</v>
      </c>
      <c r="R688" s="276" t="s">
        <v>41</v>
      </c>
      <c r="S688" s="4" t="s">
        <v>2298</v>
      </c>
      <c r="T688" s="20" t="str">
        <f t="shared" si="98"/>
        <v>PDF</v>
      </c>
      <c r="U688" s="11" t="s">
        <v>39</v>
      </c>
      <c r="V688" s="3" t="s">
        <v>36</v>
      </c>
      <c r="W688" s="3" t="s">
        <v>41</v>
      </c>
      <c r="Y688" s="13" t="str">
        <f>IF(R688="Include","No",IF(V688="Include","No",""))</f>
        <v/>
      </c>
      <c r="Z688" s="35" t="str">
        <f t="shared" si="99"/>
        <v>Exclude</v>
      </c>
      <c r="AA688" s="33" t="str">
        <f t="shared" si="100"/>
        <v>0. Duplicate</v>
      </c>
    </row>
    <row r="689" spans="1:27" x14ac:dyDescent="0.25">
      <c r="A689" s="27" t="s">
        <v>2299</v>
      </c>
      <c r="B689" s="28" t="s">
        <v>2300</v>
      </c>
      <c r="C689" s="28">
        <v>2018</v>
      </c>
      <c r="D689" s="28" t="s">
        <v>399</v>
      </c>
      <c r="E689" s="28">
        <v>27</v>
      </c>
      <c r="F689" s="28">
        <v>2</v>
      </c>
      <c r="G689" s="28" t="s">
        <v>2301</v>
      </c>
      <c r="H689" s="28">
        <v>4264</v>
      </c>
      <c r="I689" s="28" t="s">
        <v>2302</v>
      </c>
      <c r="J689" s="11" t="s">
        <v>34</v>
      </c>
      <c r="K689" s="20" t="str">
        <f t="shared" si="94"/>
        <v>Link</v>
      </c>
      <c r="L689" s="21" t="str">
        <f t="shared" si="95"/>
        <v/>
      </c>
      <c r="M689" s="31" t="str">
        <f t="shared" si="96"/>
        <v>{Ratschen, 2018 #4264}</v>
      </c>
      <c r="N689" s="4" t="s">
        <v>4</v>
      </c>
      <c r="O689" s="20" t="str">
        <f t="shared" si="97"/>
        <v>PDF</v>
      </c>
      <c r="P689" s="11" t="s">
        <v>2</v>
      </c>
      <c r="Q689" s="3" t="s">
        <v>36</v>
      </c>
      <c r="R689" s="276" t="s">
        <v>37</v>
      </c>
      <c r="S689" s="4" t="s">
        <v>76</v>
      </c>
      <c r="T689" s="20" t="str">
        <f t="shared" si="98"/>
        <v>PDF</v>
      </c>
      <c r="U689" s="11" t="s">
        <v>39</v>
      </c>
      <c r="V689" s="3" t="s">
        <v>36</v>
      </c>
      <c r="W689" s="3" t="s">
        <v>37</v>
      </c>
      <c r="Z689" s="35" t="str">
        <f t="shared" si="99"/>
        <v>Exclude</v>
      </c>
      <c r="AA689" s="33" t="str">
        <f t="shared" si="100"/>
        <v>3. Wrong intervention</v>
      </c>
    </row>
    <row r="690" spans="1:27" x14ac:dyDescent="0.25">
      <c r="A690" s="27" t="s">
        <v>2303</v>
      </c>
      <c r="B690" s="28" t="s">
        <v>2304</v>
      </c>
      <c r="C690" s="28">
        <v>2018</v>
      </c>
      <c r="D690" s="28" t="s">
        <v>2305</v>
      </c>
      <c r="E690" s="28">
        <v>41</v>
      </c>
      <c r="F690" s="28">
        <v>3</v>
      </c>
      <c r="G690" s="28" t="s">
        <v>2306</v>
      </c>
      <c r="H690" s="28">
        <v>4140</v>
      </c>
      <c r="I690" s="28" t="s">
        <v>2307</v>
      </c>
      <c r="J690" s="11" t="s">
        <v>34</v>
      </c>
      <c r="K690" s="20" t="str">
        <f t="shared" si="94"/>
        <v>Link</v>
      </c>
      <c r="L690" s="21" t="str">
        <f t="shared" si="95"/>
        <v/>
      </c>
      <c r="M690" s="31" t="str">
        <f t="shared" si="96"/>
        <v>{Reid, 2018 #4140}</v>
      </c>
      <c r="N690" s="4" t="s">
        <v>1</v>
      </c>
      <c r="O690" s="20" t="str">
        <f t="shared" si="97"/>
        <v>PDF</v>
      </c>
      <c r="P690" s="11" t="s">
        <v>2</v>
      </c>
      <c r="Q690" s="3" t="s">
        <v>36</v>
      </c>
      <c r="R690" s="276" t="s">
        <v>37</v>
      </c>
      <c r="S690" s="4" t="s">
        <v>76</v>
      </c>
      <c r="T690" s="20" t="str">
        <f t="shared" si="98"/>
        <v>PDF</v>
      </c>
      <c r="U690" s="11" t="s">
        <v>39</v>
      </c>
      <c r="V690" s="3" t="s">
        <v>36</v>
      </c>
      <c r="W690" s="3" t="s">
        <v>37</v>
      </c>
      <c r="Y690" s="13" t="str">
        <f>IF(R690="Include","No",IF(V690="Include","No",""))</f>
        <v/>
      </c>
      <c r="Z690" s="35" t="str">
        <f t="shared" si="99"/>
        <v>Exclude</v>
      </c>
      <c r="AA690" s="33" t="str">
        <f t="shared" si="100"/>
        <v>3. Wrong intervention</v>
      </c>
    </row>
    <row r="691" spans="1:27" x14ac:dyDescent="0.25">
      <c r="A691" s="27" t="s">
        <v>2308</v>
      </c>
      <c r="B691" s="28" t="s">
        <v>2309</v>
      </c>
      <c r="C691" s="28">
        <v>2015</v>
      </c>
      <c r="D691" s="28" t="s">
        <v>152</v>
      </c>
      <c r="E691" s="28">
        <v>17</v>
      </c>
      <c r="F691" s="28">
        <v>5</v>
      </c>
      <c r="G691" s="28" t="s">
        <v>2310</v>
      </c>
      <c r="H691" s="28">
        <v>5904</v>
      </c>
      <c r="I691" s="28" t="s">
        <v>2311</v>
      </c>
      <c r="J691" s="11" t="s">
        <v>34</v>
      </c>
      <c r="K691" s="20" t="str">
        <f t="shared" si="94"/>
        <v>Link</v>
      </c>
      <c r="L691" s="21" t="str">
        <f t="shared" si="95"/>
        <v/>
      </c>
      <c r="M691" s="31" t="str">
        <f t="shared" si="96"/>
        <v>{Reinwand, 2015 #5904}</v>
      </c>
      <c r="N691" s="4" t="s">
        <v>35</v>
      </c>
      <c r="O691" s="20" t="str">
        <f t="shared" si="97"/>
        <v>PDF</v>
      </c>
      <c r="P691" s="11" t="s">
        <v>2</v>
      </c>
      <c r="Q691" s="3" t="s">
        <v>36</v>
      </c>
      <c r="R691" s="276" t="s">
        <v>37</v>
      </c>
      <c r="S691" s="4" t="s">
        <v>2312</v>
      </c>
      <c r="T691" s="20" t="str">
        <f t="shared" si="98"/>
        <v>PDF</v>
      </c>
      <c r="U691" s="11" t="s">
        <v>39</v>
      </c>
      <c r="V691" s="3" t="s">
        <v>36</v>
      </c>
      <c r="W691" s="3" t="s">
        <v>37</v>
      </c>
      <c r="Z691" s="35" t="str">
        <f t="shared" si="99"/>
        <v>Exclude</v>
      </c>
      <c r="AA691" s="33" t="str">
        <f t="shared" si="100"/>
        <v>3. Wrong intervention</v>
      </c>
    </row>
    <row r="692" spans="1:27" x14ac:dyDescent="0.25">
      <c r="A692" s="27" t="s">
        <v>2313</v>
      </c>
      <c r="B692" s="28" t="s">
        <v>2314</v>
      </c>
      <c r="C692" s="28">
        <v>2015</v>
      </c>
      <c r="D692" s="28" t="s">
        <v>152</v>
      </c>
      <c r="E692" s="28">
        <v>17</v>
      </c>
      <c r="F692" s="28">
        <v>10</v>
      </c>
      <c r="G692" s="28" t="s">
        <v>2315</v>
      </c>
      <c r="H692" s="28">
        <v>5906</v>
      </c>
      <c r="I692" s="28" t="s">
        <v>2316</v>
      </c>
      <c r="J692" s="11" t="s">
        <v>34</v>
      </c>
      <c r="K692" s="20" t="str">
        <f t="shared" si="94"/>
        <v>Link</v>
      </c>
      <c r="L692" s="21" t="str">
        <f t="shared" si="95"/>
        <v/>
      </c>
      <c r="M692" s="31" t="str">
        <f t="shared" si="96"/>
        <v>{Reinwand, 2015 #5906}</v>
      </c>
      <c r="N692" s="4" t="s">
        <v>35</v>
      </c>
      <c r="O692" s="20" t="str">
        <f t="shared" si="97"/>
        <v>PDF</v>
      </c>
      <c r="P692" s="11" t="s">
        <v>2</v>
      </c>
      <c r="Q692" s="3" t="s">
        <v>36</v>
      </c>
      <c r="R692" s="276" t="s">
        <v>40</v>
      </c>
      <c r="S692" s="4" t="s">
        <v>110</v>
      </c>
      <c r="T692" s="20" t="str">
        <f t="shared" si="98"/>
        <v>PDF</v>
      </c>
      <c r="U692" s="11" t="s">
        <v>39</v>
      </c>
      <c r="V692" s="3" t="s">
        <v>36</v>
      </c>
      <c r="W692" s="3" t="s">
        <v>40</v>
      </c>
      <c r="Z692" s="35" t="str">
        <f t="shared" si="99"/>
        <v>Exclude</v>
      </c>
      <c r="AA692" s="33" t="str">
        <f t="shared" si="100"/>
        <v>5. Wrong study design</v>
      </c>
    </row>
    <row r="693" spans="1:27" x14ac:dyDescent="0.25">
      <c r="A693" s="27" t="s">
        <v>2317</v>
      </c>
      <c r="B693" s="28" t="s">
        <v>2318</v>
      </c>
      <c r="C693" s="28">
        <v>2011</v>
      </c>
      <c r="D693" s="28" t="s">
        <v>2319</v>
      </c>
      <c r="E693" s="28">
        <v>20</v>
      </c>
      <c r="F693" s="28">
        <v>7</v>
      </c>
      <c r="G693" s="28" t="s">
        <v>2320</v>
      </c>
      <c r="H693" s="28">
        <v>3729</v>
      </c>
      <c r="I693" s="28" t="s">
        <v>2321</v>
      </c>
      <c r="J693" s="11" t="s">
        <v>34</v>
      </c>
      <c r="K693" s="20" t="str">
        <f t="shared" si="94"/>
        <v>Link</v>
      </c>
      <c r="L693" s="21" t="str">
        <f t="shared" si="95"/>
        <v/>
      </c>
      <c r="M693" s="31" t="str">
        <f t="shared" si="96"/>
        <v>{Reitzel, 2011 #3729}</v>
      </c>
      <c r="N693" s="4" t="s">
        <v>1</v>
      </c>
      <c r="O693" s="20" t="str">
        <f t="shared" si="97"/>
        <v>PDF</v>
      </c>
      <c r="P693" s="11" t="s">
        <v>2</v>
      </c>
      <c r="Q693" s="3" t="s">
        <v>36</v>
      </c>
      <c r="R693" s="276" t="s">
        <v>37</v>
      </c>
      <c r="S693" s="4" t="s">
        <v>76</v>
      </c>
      <c r="T693" s="20" t="str">
        <f t="shared" si="98"/>
        <v>PDF</v>
      </c>
      <c r="U693" s="11" t="s">
        <v>39</v>
      </c>
      <c r="V693" s="3" t="s">
        <v>36</v>
      </c>
      <c r="W693" s="3" t="s">
        <v>37</v>
      </c>
      <c r="Y693" s="13" t="str">
        <f t="shared" ref="Y693:Y700" si="102">IF(R693="Include","No",IF(V693="Include","No",""))</f>
        <v/>
      </c>
      <c r="Z693" s="35" t="str">
        <f t="shared" si="99"/>
        <v>Exclude</v>
      </c>
      <c r="AA693" s="33" t="str">
        <f t="shared" si="100"/>
        <v>3. Wrong intervention</v>
      </c>
    </row>
    <row r="694" spans="1:27" x14ac:dyDescent="0.25">
      <c r="A694" s="27" t="s">
        <v>2317</v>
      </c>
      <c r="B694" s="28" t="s">
        <v>2322</v>
      </c>
      <c r="C694" s="28">
        <v>2011</v>
      </c>
      <c r="D694" s="28" t="s">
        <v>2230</v>
      </c>
      <c r="E694" s="28">
        <v>20</v>
      </c>
      <c r="F694" s="28">
        <v>7</v>
      </c>
      <c r="G694" s="28" t="s">
        <v>2320</v>
      </c>
      <c r="H694" s="28">
        <v>3730</v>
      </c>
      <c r="I694" s="28" t="s">
        <v>2323</v>
      </c>
      <c r="J694" s="11" t="s">
        <v>34</v>
      </c>
      <c r="K694" s="20" t="str">
        <f t="shared" si="94"/>
        <v>Link</v>
      </c>
      <c r="L694" s="21" t="str">
        <f t="shared" si="95"/>
        <v/>
      </c>
      <c r="M694" s="31" t="str">
        <f t="shared" si="96"/>
        <v>{Reitzel, 2011 #3730}</v>
      </c>
      <c r="N694" s="4" t="s">
        <v>1</v>
      </c>
      <c r="O694" s="20" t="str">
        <f t="shared" si="97"/>
        <v>PDF</v>
      </c>
      <c r="P694" s="11" t="s">
        <v>2</v>
      </c>
      <c r="Q694" s="3" t="s">
        <v>36</v>
      </c>
      <c r="R694" s="276" t="s">
        <v>41</v>
      </c>
      <c r="S694" s="4" t="s">
        <v>2324</v>
      </c>
      <c r="T694" s="20" t="str">
        <f t="shared" si="98"/>
        <v>PDF</v>
      </c>
      <c r="U694" s="11" t="s">
        <v>39</v>
      </c>
      <c r="V694" s="3" t="s">
        <v>36</v>
      </c>
      <c r="W694" s="3" t="s">
        <v>41</v>
      </c>
      <c r="Y694" s="13" t="str">
        <f t="shared" si="102"/>
        <v/>
      </c>
      <c r="Z694" s="35" t="str">
        <f t="shared" si="99"/>
        <v>Exclude</v>
      </c>
      <c r="AA694" s="33" t="str">
        <f t="shared" si="100"/>
        <v>0. Duplicate</v>
      </c>
    </row>
    <row r="695" spans="1:27" x14ac:dyDescent="0.25">
      <c r="A695" s="27" t="s">
        <v>2325</v>
      </c>
      <c r="B695" s="28" t="s">
        <v>2326</v>
      </c>
      <c r="C695" s="28">
        <v>2018</v>
      </c>
      <c r="D695" s="28" t="s">
        <v>2327</v>
      </c>
      <c r="E695" s="28">
        <v>40</v>
      </c>
      <c r="F695" s="28">
        <v>7</v>
      </c>
      <c r="G695" s="28" t="s">
        <v>2328</v>
      </c>
      <c r="H695" s="28">
        <v>4029</v>
      </c>
      <c r="I695" s="28" t="s">
        <v>2329</v>
      </c>
      <c r="J695" s="11" t="s">
        <v>34</v>
      </c>
      <c r="K695" s="20" t="str">
        <f t="shared" si="94"/>
        <v>Link</v>
      </c>
      <c r="L695" s="21" t="str">
        <f t="shared" si="95"/>
        <v/>
      </c>
      <c r="M695" s="31" t="str">
        <f t="shared" si="96"/>
        <v>{Rettig, 2018 #4029}</v>
      </c>
      <c r="N695" s="4" t="s">
        <v>1</v>
      </c>
      <c r="O695" s="20" t="str">
        <f t="shared" si="97"/>
        <v>PDF</v>
      </c>
      <c r="P695" s="11" t="s">
        <v>2</v>
      </c>
      <c r="Q695" s="3" t="s">
        <v>36</v>
      </c>
      <c r="R695" s="276" t="s">
        <v>37</v>
      </c>
      <c r="S695" s="4" t="s">
        <v>76</v>
      </c>
      <c r="T695" s="20" t="str">
        <f t="shared" si="98"/>
        <v>PDF</v>
      </c>
      <c r="U695" s="11" t="s">
        <v>39</v>
      </c>
      <c r="V695" s="3" t="s">
        <v>36</v>
      </c>
      <c r="W695" s="3" t="s">
        <v>37</v>
      </c>
      <c r="Y695" s="13" t="str">
        <f t="shared" si="102"/>
        <v/>
      </c>
      <c r="Z695" s="35" t="str">
        <f t="shared" si="99"/>
        <v>Exclude</v>
      </c>
      <c r="AA695" s="33" t="str">
        <f t="shared" si="100"/>
        <v>3. Wrong intervention</v>
      </c>
    </row>
    <row r="696" spans="1:27" x14ac:dyDescent="0.25">
      <c r="A696" s="27" t="s">
        <v>2325</v>
      </c>
      <c r="B696" s="28" t="s">
        <v>2326</v>
      </c>
      <c r="C696" s="28">
        <v>2018</v>
      </c>
      <c r="D696" s="28" t="s">
        <v>2327</v>
      </c>
      <c r="E696" s="28">
        <v>40</v>
      </c>
      <c r="F696" s="28">
        <v>7</v>
      </c>
      <c r="G696" s="28" t="s">
        <v>2328</v>
      </c>
      <c r="H696" s="28">
        <v>4030</v>
      </c>
      <c r="I696" s="28" t="s">
        <v>2329</v>
      </c>
      <c r="J696" s="11" t="s">
        <v>34</v>
      </c>
      <c r="K696" s="20" t="str">
        <f t="shared" si="94"/>
        <v>Link</v>
      </c>
      <c r="L696" s="21" t="str">
        <f t="shared" si="95"/>
        <v/>
      </c>
      <c r="M696" s="31" t="str">
        <f t="shared" si="96"/>
        <v>{Rettig, 2018 #4030}</v>
      </c>
      <c r="N696" s="4" t="s">
        <v>1</v>
      </c>
      <c r="O696" s="20" t="str">
        <f t="shared" si="97"/>
        <v>PDF</v>
      </c>
      <c r="P696" s="11" t="s">
        <v>2</v>
      </c>
      <c r="Q696" s="3" t="s">
        <v>36</v>
      </c>
      <c r="R696" s="276" t="s">
        <v>41</v>
      </c>
      <c r="S696" s="4" t="s">
        <v>2330</v>
      </c>
      <c r="T696" s="20" t="str">
        <f t="shared" si="98"/>
        <v>PDF</v>
      </c>
      <c r="U696" s="11" t="s">
        <v>39</v>
      </c>
      <c r="V696" s="3" t="s">
        <v>36</v>
      </c>
      <c r="W696" s="3" t="s">
        <v>41</v>
      </c>
      <c r="Y696" s="13" t="str">
        <f t="shared" si="102"/>
        <v/>
      </c>
      <c r="Z696" s="35" t="str">
        <f t="shared" si="99"/>
        <v>Exclude</v>
      </c>
      <c r="AA696" s="33" t="str">
        <f t="shared" si="100"/>
        <v>0. Duplicate</v>
      </c>
    </row>
    <row r="697" spans="1:27" x14ac:dyDescent="0.25">
      <c r="A697" s="27" t="s">
        <v>2331</v>
      </c>
      <c r="B697" s="28" t="s">
        <v>2332</v>
      </c>
      <c r="C697" s="28">
        <v>2020</v>
      </c>
      <c r="D697" s="28" t="s">
        <v>336</v>
      </c>
      <c r="E697" s="28">
        <v>140</v>
      </c>
      <c r="G697" s="28" t="s">
        <v>2333</v>
      </c>
      <c r="H697" s="28">
        <v>3874</v>
      </c>
      <c r="I697" s="28" t="s">
        <v>2334</v>
      </c>
      <c r="J697" s="11" t="s">
        <v>34</v>
      </c>
      <c r="K697" s="20" t="str">
        <f t="shared" si="94"/>
        <v>Link</v>
      </c>
      <c r="L697" s="21" t="str">
        <f t="shared" si="95"/>
        <v/>
      </c>
      <c r="M697" s="31" t="str">
        <f t="shared" si="96"/>
        <v>{Rigotti, 2020 #3874}</v>
      </c>
      <c r="N697" s="4" t="s">
        <v>1</v>
      </c>
      <c r="O697" s="20" t="str">
        <f t="shared" si="97"/>
        <v>PDF</v>
      </c>
      <c r="P697" s="11" t="s">
        <v>2</v>
      </c>
      <c r="Q697" s="3" t="s">
        <v>36</v>
      </c>
      <c r="R697" s="276" t="s">
        <v>37</v>
      </c>
      <c r="S697" s="4" t="s">
        <v>76</v>
      </c>
      <c r="T697" s="20" t="str">
        <f t="shared" si="98"/>
        <v>PDF</v>
      </c>
      <c r="U697" s="11" t="s">
        <v>39</v>
      </c>
      <c r="V697" s="3" t="s">
        <v>36</v>
      </c>
      <c r="W697" s="3" t="s">
        <v>37</v>
      </c>
      <c r="Y697" s="13" t="str">
        <f t="shared" si="102"/>
        <v/>
      </c>
      <c r="Z697" s="35" t="str">
        <f t="shared" si="99"/>
        <v>Exclude</v>
      </c>
      <c r="AA697" s="33" t="str">
        <f t="shared" si="100"/>
        <v>3. Wrong intervention</v>
      </c>
    </row>
    <row r="698" spans="1:27" x14ac:dyDescent="0.25">
      <c r="A698" s="27" t="s">
        <v>2335</v>
      </c>
      <c r="B698" s="28" t="s">
        <v>2336</v>
      </c>
      <c r="C698" s="28">
        <v>2020</v>
      </c>
      <c r="D698" s="28" t="s">
        <v>979</v>
      </c>
      <c r="E698" s="28">
        <v>324</v>
      </c>
      <c r="F698" s="28">
        <v>18</v>
      </c>
      <c r="G698" s="28" t="s">
        <v>2337</v>
      </c>
      <c r="H698" s="28">
        <v>4120</v>
      </c>
      <c r="I698" s="28" t="s">
        <v>2338</v>
      </c>
      <c r="J698" s="11" t="s">
        <v>34</v>
      </c>
      <c r="K698" s="20" t="str">
        <f t="shared" si="94"/>
        <v>Link</v>
      </c>
      <c r="L698" s="21" t="str">
        <f t="shared" si="95"/>
        <v/>
      </c>
      <c r="M698" s="31" t="str">
        <f t="shared" si="96"/>
        <v>{Rigotti, 2020 #4120}</v>
      </c>
      <c r="N698" s="4" t="s">
        <v>1</v>
      </c>
      <c r="O698" s="20" t="str">
        <f t="shared" si="97"/>
        <v>PDF</v>
      </c>
      <c r="P698" s="11" t="s">
        <v>2</v>
      </c>
      <c r="Q698" s="3" t="s">
        <v>36</v>
      </c>
      <c r="R698" s="276" t="s">
        <v>40</v>
      </c>
      <c r="S698" s="4" t="s">
        <v>1301</v>
      </c>
      <c r="T698" s="20" t="str">
        <f t="shared" si="98"/>
        <v>PDF</v>
      </c>
      <c r="U698" s="11" t="s">
        <v>39</v>
      </c>
      <c r="V698" s="3" t="s">
        <v>36</v>
      </c>
      <c r="W698" s="3" t="s">
        <v>40</v>
      </c>
      <c r="Y698" s="13" t="str">
        <f t="shared" si="102"/>
        <v/>
      </c>
      <c r="Z698" s="35" t="str">
        <f t="shared" si="99"/>
        <v>Exclude</v>
      </c>
      <c r="AA698" s="33" t="str">
        <f t="shared" si="100"/>
        <v>5. Wrong study design</v>
      </c>
    </row>
    <row r="699" spans="1:27" x14ac:dyDescent="0.25">
      <c r="A699" s="27" t="s">
        <v>2339</v>
      </c>
      <c r="B699" s="28" t="s">
        <v>2340</v>
      </c>
      <c r="C699" s="28">
        <v>2014</v>
      </c>
      <c r="D699" s="28" t="s">
        <v>2341</v>
      </c>
      <c r="E699" s="28">
        <v>232</v>
      </c>
      <c r="F699" s="28">
        <v>6</v>
      </c>
      <c r="G699" s="28" t="s">
        <v>2342</v>
      </c>
      <c r="H699" s="28">
        <v>4121</v>
      </c>
      <c r="I699" s="28" t="s">
        <v>2343</v>
      </c>
      <c r="J699" s="11" t="s">
        <v>34</v>
      </c>
      <c r="K699" s="20" t="str">
        <f t="shared" si="94"/>
        <v>Link</v>
      </c>
      <c r="L699" s="21" t="str">
        <f t="shared" si="95"/>
        <v/>
      </c>
      <c r="M699" s="31" t="str">
        <f t="shared" si="96"/>
        <v>{Roberts, 2014 #4121}</v>
      </c>
      <c r="N699" s="4" t="s">
        <v>1</v>
      </c>
      <c r="O699" s="20" t="str">
        <f t="shared" si="97"/>
        <v>PDF</v>
      </c>
      <c r="P699" s="11" t="s">
        <v>2</v>
      </c>
      <c r="Q699" s="3" t="s">
        <v>36</v>
      </c>
      <c r="R699" s="276" t="s">
        <v>37</v>
      </c>
      <c r="S699" s="4" t="s">
        <v>76</v>
      </c>
      <c r="T699" s="20" t="str">
        <f t="shared" si="98"/>
        <v>PDF</v>
      </c>
      <c r="U699" s="11" t="s">
        <v>39</v>
      </c>
      <c r="V699" s="3" t="s">
        <v>36</v>
      </c>
      <c r="W699" s="3" t="s">
        <v>37</v>
      </c>
      <c r="Y699" s="13" t="str">
        <f t="shared" si="102"/>
        <v/>
      </c>
      <c r="Z699" s="35" t="str">
        <f t="shared" si="99"/>
        <v>Exclude</v>
      </c>
      <c r="AA699" s="33" t="str">
        <f t="shared" si="100"/>
        <v>3. Wrong intervention</v>
      </c>
    </row>
    <row r="700" spans="1:27" x14ac:dyDescent="0.25">
      <c r="A700" s="27" t="s">
        <v>2344</v>
      </c>
      <c r="B700" s="28" t="s">
        <v>2345</v>
      </c>
      <c r="C700" s="28">
        <v>2022</v>
      </c>
      <c r="D700" s="28" t="s">
        <v>577</v>
      </c>
      <c r="E700" s="28">
        <v>36</v>
      </c>
      <c r="F700" s="28">
        <v>7</v>
      </c>
      <c r="G700" s="28" t="s">
        <v>2346</v>
      </c>
      <c r="H700" s="28">
        <v>4003</v>
      </c>
      <c r="I700" s="28" t="s">
        <v>2347</v>
      </c>
      <c r="J700" s="11" t="s">
        <v>34</v>
      </c>
      <c r="K700" s="20" t="str">
        <f t="shared" si="94"/>
        <v>Link</v>
      </c>
      <c r="L700" s="21" t="str">
        <f t="shared" si="95"/>
        <v/>
      </c>
      <c r="M700" s="31" t="str">
        <f t="shared" si="96"/>
        <v>{Robinson, 2022 #4003}</v>
      </c>
      <c r="N700" s="4" t="s">
        <v>1</v>
      </c>
      <c r="O700" s="20" t="str">
        <f t="shared" si="97"/>
        <v>PDF</v>
      </c>
      <c r="P700" s="11" t="s">
        <v>2</v>
      </c>
      <c r="Q700" s="3" t="s">
        <v>36</v>
      </c>
      <c r="R700" s="276" t="s">
        <v>37</v>
      </c>
      <c r="S700" s="4" t="s">
        <v>76</v>
      </c>
      <c r="T700" s="20" t="str">
        <f t="shared" si="98"/>
        <v>PDF</v>
      </c>
      <c r="U700" s="11" t="s">
        <v>39</v>
      </c>
      <c r="V700" s="3" t="s">
        <v>36</v>
      </c>
      <c r="W700" s="3" t="s">
        <v>37</v>
      </c>
      <c r="Y700" s="13" t="str">
        <f t="shared" si="102"/>
        <v/>
      </c>
      <c r="Z700" s="35" t="str">
        <f t="shared" si="99"/>
        <v>Exclude</v>
      </c>
      <c r="AA700" s="33" t="str">
        <f t="shared" si="100"/>
        <v>3. Wrong intervention</v>
      </c>
    </row>
    <row r="701" spans="1:27" x14ac:dyDescent="0.25">
      <c r="A701" s="27" t="s">
        <v>2348</v>
      </c>
      <c r="B701" s="28" t="s">
        <v>2349</v>
      </c>
      <c r="C701" s="28">
        <v>2017</v>
      </c>
      <c r="D701" s="28" t="s">
        <v>342</v>
      </c>
      <c r="E701" s="28">
        <v>18</v>
      </c>
      <c r="F701" s="28">
        <v>1</v>
      </c>
      <c r="G701" s="28">
        <v>570</v>
      </c>
      <c r="H701" s="28">
        <v>4218</v>
      </c>
      <c r="I701" s="28" t="s">
        <v>2350</v>
      </c>
      <c r="J701" s="11" t="s">
        <v>34</v>
      </c>
      <c r="K701" s="20" t="str">
        <f t="shared" si="94"/>
        <v>Link</v>
      </c>
      <c r="L701" s="21" t="str">
        <f t="shared" si="95"/>
        <v/>
      </c>
      <c r="M701" s="31" t="str">
        <f t="shared" si="96"/>
        <v>{Roelsgaard, 2017 #4218}</v>
      </c>
      <c r="N701" s="4" t="s">
        <v>4</v>
      </c>
      <c r="O701" s="20" t="str">
        <f t="shared" si="97"/>
        <v>PDF</v>
      </c>
      <c r="P701" s="11" t="s">
        <v>2</v>
      </c>
      <c r="Q701" s="3" t="s">
        <v>36</v>
      </c>
      <c r="R701" s="276" t="s">
        <v>37</v>
      </c>
      <c r="S701" s="4" t="s">
        <v>76</v>
      </c>
      <c r="T701" s="20" t="str">
        <f t="shared" si="98"/>
        <v>PDF</v>
      </c>
      <c r="U701" s="11" t="s">
        <v>39</v>
      </c>
      <c r="V701" s="3" t="s">
        <v>36</v>
      </c>
      <c r="W701" s="3" t="s">
        <v>37</v>
      </c>
      <c r="Z701" s="35" t="str">
        <f t="shared" si="99"/>
        <v>Exclude</v>
      </c>
      <c r="AA701" s="33" t="str">
        <f t="shared" si="100"/>
        <v>3. Wrong intervention</v>
      </c>
    </row>
    <row r="702" spans="1:27" x14ac:dyDescent="0.25">
      <c r="A702" s="27" t="s">
        <v>2351</v>
      </c>
      <c r="B702" s="28" t="s">
        <v>2352</v>
      </c>
      <c r="C702" s="28">
        <v>2015</v>
      </c>
      <c r="D702" s="28" t="s">
        <v>73</v>
      </c>
      <c r="E702" s="28">
        <v>18</v>
      </c>
      <c r="F702" s="28">
        <v>1</v>
      </c>
      <c r="G702" s="28" t="s">
        <v>2353</v>
      </c>
      <c r="H702" s="28">
        <v>3793</v>
      </c>
      <c r="I702" s="28" t="s">
        <v>2354</v>
      </c>
      <c r="J702" s="11" t="s">
        <v>34</v>
      </c>
      <c r="K702" s="20" t="str">
        <f t="shared" si="94"/>
        <v>Link</v>
      </c>
      <c r="L702" s="21" t="str">
        <f t="shared" si="95"/>
        <v/>
      </c>
      <c r="M702" s="31" t="str">
        <f t="shared" si="96"/>
        <v>{Ruscio, 2015 #3793}</v>
      </c>
      <c r="N702" s="4" t="s">
        <v>1</v>
      </c>
      <c r="O702" s="20" t="str">
        <f t="shared" si="97"/>
        <v>PDF</v>
      </c>
      <c r="P702" s="11" t="s">
        <v>2</v>
      </c>
      <c r="Q702" s="3" t="s">
        <v>36</v>
      </c>
      <c r="R702" s="276" t="s">
        <v>37</v>
      </c>
      <c r="S702" s="4" t="s">
        <v>76</v>
      </c>
      <c r="T702" s="20" t="str">
        <f t="shared" si="98"/>
        <v>PDF</v>
      </c>
      <c r="U702" s="11" t="s">
        <v>39</v>
      </c>
      <c r="V702" s="3" t="s">
        <v>36</v>
      </c>
      <c r="W702" s="3" t="s">
        <v>37</v>
      </c>
      <c r="Y702" s="13" t="str">
        <f>IF(R702="Include","No",IF(V702="Include","No",""))</f>
        <v/>
      </c>
      <c r="Z702" s="35" t="str">
        <f t="shared" si="99"/>
        <v>Exclude</v>
      </c>
      <c r="AA702" s="33" t="str">
        <f t="shared" si="100"/>
        <v>3. Wrong intervention</v>
      </c>
    </row>
    <row r="703" spans="1:27" x14ac:dyDescent="0.25">
      <c r="A703" s="27" t="s">
        <v>2355</v>
      </c>
      <c r="B703" s="28" t="s">
        <v>2356</v>
      </c>
      <c r="C703" s="28">
        <v>2018</v>
      </c>
      <c r="D703" s="28" t="s">
        <v>2357</v>
      </c>
      <c r="E703" s="28">
        <v>268</v>
      </c>
      <c r="F703" s="28">
        <v>3</v>
      </c>
      <c r="G703" s="28" t="s">
        <v>2358</v>
      </c>
      <c r="H703" s="28">
        <v>4235</v>
      </c>
      <c r="I703" s="28" t="s">
        <v>2359</v>
      </c>
      <c r="J703" s="11" t="s">
        <v>34</v>
      </c>
      <c r="K703" s="20" t="str">
        <f t="shared" si="94"/>
        <v>Link</v>
      </c>
      <c r="L703" s="21" t="str">
        <f t="shared" si="95"/>
        <v/>
      </c>
      <c r="M703" s="31" t="str">
        <f t="shared" si="96"/>
        <v>{Ruther, 2018 #4235}</v>
      </c>
      <c r="N703" s="4" t="s">
        <v>4</v>
      </c>
      <c r="O703" s="20" t="str">
        <f t="shared" si="97"/>
        <v>PDF</v>
      </c>
      <c r="P703" s="11" t="s">
        <v>2</v>
      </c>
      <c r="Q703" s="3" t="s">
        <v>36</v>
      </c>
      <c r="R703" s="276" t="s">
        <v>37</v>
      </c>
      <c r="S703" s="4" t="s">
        <v>76</v>
      </c>
      <c r="T703" s="20" t="str">
        <f t="shared" si="98"/>
        <v>PDF</v>
      </c>
      <c r="U703" s="11" t="s">
        <v>39</v>
      </c>
      <c r="V703" s="3" t="s">
        <v>36</v>
      </c>
      <c r="W703" s="3" t="s">
        <v>37</v>
      </c>
      <c r="Z703" s="35" t="str">
        <f t="shared" si="99"/>
        <v>Exclude</v>
      </c>
      <c r="AA703" s="33" t="str">
        <f t="shared" si="100"/>
        <v>3. Wrong intervention</v>
      </c>
    </row>
    <row r="704" spans="1:27" x14ac:dyDescent="0.25">
      <c r="A704" s="27" t="s">
        <v>2360</v>
      </c>
      <c r="B704" s="28" t="s">
        <v>2361</v>
      </c>
      <c r="C704" s="28">
        <v>2012</v>
      </c>
      <c r="D704" s="28" t="s">
        <v>2362</v>
      </c>
      <c r="E704" s="28">
        <v>2012</v>
      </c>
      <c r="G704" s="28" t="s">
        <v>2363</v>
      </c>
      <c r="H704" s="28">
        <v>5474</v>
      </c>
      <c r="I704" s="28" t="s">
        <v>2364</v>
      </c>
      <c r="J704" s="11" t="s">
        <v>34</v>
      </c>
      <c r="K704" s="20" t="str">
        <f t="shared" si="94"/>
        <v>Link</v>
      </c>
      <c r="L704" s="21" t="str">
        <f t="shared" si="95"/>
        <v/>
      </c>
      <c r="M704" s="31" t="str">
        <f t="shared" si="96"/>
        <v>{Sadasivam, 2012 #5474}</v>
      </c>
      <c r="N704" s="4" t="s">
        <v>116</v>
      </c>
      <c r="O704" s="20" t="str">
        <f t="shared" si="97"/>
        <v>PDF</v>
      </c>
      <c r="P704" s="11" t="s">
        <v>2</v>
      </c>
      <c r="Q704" s="3" t="s">
        <v>36</v>
      </c>
      <c r="R704" s="276" t="s">
        <v>37</v>
      </c>
      <c r="S704" s="4" t="s">
        <v>76</v>
      </c>
      <c r="T704" s="20" t="str">
        <f t="shared" si="98"/>
        <v>PDF</v>
      </c>
      <c r="U704" s="11" t="s">
        <v>39</v>
      </c>
      <c r="V704" s="3" t="s">
        <v>36</v>
      </c>
      <c r="W704" s="3" t="s">
        <v>37</v>
      </c>
      <c r="Z704" s="35" t="str">
        <f t="shared" si="99"/>
        <v>Exclude</v>
      </c>
      <c r="AA704" s="33" t="str">
        <f t="shared" si="100"/>
        <v>3. Wrong intervention</v>
      </c>
    </row>
    <row r="705" spans="1:27" x14ac:dyDescent="0.25">
      <c r="A705" s="27" t="s">
        <v>2365</v>
      </c>
      <c r="B705" s="28" t="s">
        <v>2366</v>
      </c>
      <c r="C705" s="28">
        <v>2013</v>
      </c>
      <c r="D705" s="28" t="s">
        <v>152</v>
      </c>
      <c r="E705" s="28">
        <v>15</v>
      </c>
      <c r="F705" s="28">
        <v>5</v>
      </c>
      <c r="G705" s="28" t="s">
        <v>2367</v>
      </c>
      <c r="H705" s="28">
        <v>5476</v>
      </c>
      <c r="I705" s="28" t="s">
        <v>2368</v>
      </c>
      <c r="J705" s="11" t="s">
        <v>34</v>
      </c>
      <c r="K705" s="20" t="str">
        <f t="shared" si="94"/>
        <v>Link</v>
      </c>
      <c r="L705" s="21" t="str">
        <f t="shared" si="95"/>
        <v/>
      </c>
      <c r="M705" s="31" t="str">
        <f t="shared" si="96"/>
        <v>{Sadasivam, 2013 #5476}</v>
      </c>
      <c r="N705" s="4" t="s">
        <v>116</v>
      </c>
      <c r="O705" s="20" t="str">
        <f t="shared" si="97"/>
        <v>PDF</v>
      </c>
      <c r="P705" s="11" t="s">
        <v>2</v>
      </c>
      <c r="Q705" s="3" t="s">
        <v>36</v>
      </c>
      <c r="R705" s="276" t="s">
        <v>37</v>
      </c>
      <c r="S705" s="4" t="s">
        <v>76</v>
      </c>
      <c r="T705" s="20" t="str">
        <f t="shared" si="98"/>
        <v>PDF</v>
      </c>
      <c r="U705" s="11" t="s">
        <v>39</v>
      </c>
      <c r="V705" s="3" t="s">
        <v>36</v>
      </c>
      <c r="W705" s="3" t="s">
        <v>37</v>
      </c>
      <c r="Z705" s="35" t="str">
        <f t="shared" si="99"/>
        <v>Exclude</v>
      </c>
      <c r="AA705" s="33" t="str">
        <f t="shared" si="100"/>
        <v>3. Wrong intervention</v>
      </c>
    </row>
    <row r="706" spans="1:27" x14ac:dyDescent="0.25">
      <c r="A706" s="27" t="s">
        <v>3071</v>
      </c>
      <c r="B706" s="28" t="s">
        <v>3072</v>
      </c>
      <c r="C706" s="28">
        <v>2016</v>
      </c>
      <c r="D706" s="28" t="s">
        <v>152</v>
      </c>
      <c r="E706" s="28">
        <v>18</v>
      </c>
      <c r="F706" s="28">
        <v>11</v>
      </c>
      <c r="G706" s="28" t="s">
        <v>3073</v>
      </c>
      <c r="H706" s="28">
        <v>4243</v>
      </c>
      <c r="I706" s="28" t="s">
        <v>3074</v>
      </c>
      <c r="J706" s="11" t="s">
        <v>34</v>
      </c>
      <c r="K706" s="20" t="str">
        <f t="shared" ref="K706:K769" si="103">IF(LEFT(I706,2)="10",HYPERLINK(_xlfn.CONCAT("https://doi.org/",I706),"Link"),IF(I706="","",HYPERLINK(I706,"Link")))</f>
        <v>Link</v>
      </c>
      <c r="L706" s="21" t="str">
        <f t="shared" ref="L706:L769" si="104">IF(A706&lt;&gt;"",IF(J706="No",_xlfn.CONCAT(IF(ISERROR(FIND(",",A706))=FALSE,LEFT(A706,FIND(",",A706)-1),A706),"-",C706,"-",H706),""),"")</f>
        <v/>
      </c>
      <c r="M706" s="31" t="str">
        <f t="shared" ref="M706:M769" si="105">IF(A706&lt;&gt;"",_xlfn.CONCAT("{",IF(ISERROR(FIND(",",A706))=FALSE,LEFT(A706,FIND(",",A706)-1),A706),", ",C706," #",H706,"}"),"")</f>
        <v>{Sadasivam, 2016 #4243}</v>
      </c>
      <c r="N706" s="4" t="s">
        <v>4</v>
      </c>
      <c r="O706" s="20" t="str">
        <f t="shared" ref="O706:O769" si="106">IF(J706="Yes",IF(P706&lt;&gt;"",HYPERLINK(_xlfn.CONCAT(VLOOKUP(P706,AF:AG,2,FALSE),"\",IF(ISERROR(FIND(",",A706))=FALSE,LEFT(A706,FIND(",",A706)-1),A706),"-",C706,"-",H706,".pdf"),"PDF"),""),"")</f>
        <v>PDF</v>
      </c>
      <c r="P706" s="11" t="s">
        <v>2</v>
      </c>
      <c r="Q706" s="3" t="s">
        <v>3016</v>
      </c>
      <c r="S706" s="4" t="s">
        <v>3075</v>
      </c>
      <c r="T706" s="20" t="str">
        <f t="shared" ref="T706:T769" si="107">IF(J706="Yes",IF(U706&lt;&gt;"",HYPERLINK(_xlfn.CONCAT(VLOOKUP(U706,AF:AG,2,FALSE),"\",IF(ISERROR(FIND(",",A706))=FALSE,LEFT(A706,FIND(",",A706)-1),A706),"-",C706,"-",H706,".pdf"),"PDF"),""),"")</f>
        <v>PDF</v>
      </c>
      <c r="U706" s="11" t="s">
        <v>39</v>
      </c>
      <c r="V706" s="3" t="s">
        <v>3016</v>
      </c>
      <c r="Y706" s="13" t="s">
        <v>34</v>
      </c>
      <c r="Z706" s="35" t="str">
        <f t="shared" ref="Z706:Z769" si="108">IF(J706="Yes",IF(Q706="","",IF(Q706="Include",IF(V706="",IF(Y706="No","Check for supplement","Include"),IF(V706="Exclude","Consensus required",IF(V706="Include",IF(Y706="No","Check for supplement","Include"),"Check required"))),IF(Q706="Exclude",IF(V706="","Check required",IF(V706="Exclude","Exclude",IF(V706="Include","Consensus required","Check required"))),"Check required"))),IF(L706="","","Find PDF"))</f>
        <v>Include</v>
      </c>
      <c r="AA706" s="33" t="str">
        <f t="shared" ref="AA706:AA769" si="109">IF(Z706="Exclude",R706,"")</f>
        <v/>
      </c>
    </row>
    <row r="707" spans="1:27" x14ac:dyDescent="0.25">
      <c r="A707" s="27" t="s">
        <v>3076</v>
      </c>
      <c r="B707" s="28" t="s">
        <v>3077</v>
      </c>
      <c r="C707" s="28">
        <v>2022</v>
      </c>
      <c r="H707" s="28">
        <v>4201</v>
      </c>
      <c r="I707" s="28" t="s">
        <v>3078</v>
      </c>
      <c r="J707" s="11" t="s">
        <v>34</v>
      </c>
      <c r="K707" s="20" t="str">
        <f t="shared" si="103"/>
        <v>Link</v>
      </c>
      <c r="L707" s="21" t="str">
        <f t="shared" si="104"/>
        <v/>
      </c>
      <c r="M707" s="31" t="str">
        <f t="shared" si="105"/>
        <v>{Sadasivam, 2022 #4201}</v>
      </c>
      <c r="N707" s="4" t="s">
        <v>4</v>
      </c>
      <c r="O707" s="20" t="str">
        <f t="shared" si="106"/>
        <v>PDF</v>
      </c>
      <c r="P707" s="11" t="s">
        <v>2</v>
      </c>
      <c r="Q707" s="3" t="s">
        <v>3016</v>
      </c>
      <c r="S707" s="4" t="s">
        <v>3075</v>
      </c>
      <c r="T707" s="20" t="str">
        <f t="shared" si="107"/>
        <v>PDF</v>
      </c>
      <c r="U707" s="11" t="s">
        <v>39</v>
      </c>
      <c r="V707" s="3" t="s">
        <v>3016</v>
      </c>
      <c r="Y707" s="13" t="s">
        <v>34</v>
      </c>
      <c r="Z707" s="35" t="str">
        <f t="shared" si="108"/>
        <v>Include</v>
      </c>
      <c r="AA707" s="33" t="str">
        <f t="shared" si="109"/>
        <v/>
      </c>
    </row>
    <row r="708" spans="1:27" x14ac:dyDescent="0.25">
      <c r="A708" s="27" t="s">
        <v>2369</v>
      </c>
      <c r="B708" s="28" t="s">
        <v>2370</v>
      </c>
      <c r="C708" s="28">
        <v>2020</v>
      </c>
      <c r="D708" s="28" t="s">
        <v>342</v>
      </c>
      <c r="E708" s="28">
        <v>21</v>
      </c>
      <c r="F708" s="28">
        <v>1</v>
      </c>
      <c r="G708" s="28">
        <v>730</v>
      </c>
      <c r="H708" s="28">
        <v>4281</v>
      </c>
      <c r="I708" s="28" t="s">
        <v>2371</v>
      </c>
      <c r="J708" s="11" t="s">
        <v>34</v>
      </c>
      <c r="K708" s="20" t="str">
        <f t="shared" si="103"/>
        <v>Link</v>
      </c>
      <c r="L708" s="21" t="str">
        <f t="shared" si="104"/>
        <v/>
      </c>
      <c r="M708" s="31" t="str">
        <f t="shared" si="105"/>
        <v>{Saeed, 2020 #4281}</v>
      </c>
      <c r="N708" s="4" t="s">
        <v>4</v>
      </c>
      <c r="O708" s="20" t="str">
        <f t="shared" si="106"/>
        <v>PDF</v>
      </c>
      <c r="P708" s="11" t="s">
        <v>2</v>
      </c>
      <c r="Q708" s="3" t="s">
        <v>36</v>
      </c>
      <c r="R708" s="276" t="s">
        <v>37</v>
      </c>
      <c r="S708" s="4" t="s">
        <v>76</v>
      </c>
      <c r="T708" s="20" t="str">
        <f t="shared" si="107"/>
        <v>PDF</v>
      </c>
      <c r="U708" s="11" t="s">
        <v>39</v>
      </c>
      <c r="V708" s="3" t="s">
        <v>36</v>
      </c>
      <c r="W708" s="3" t="s">
        <v>37</v>
      </c>
      <c r="Z708" s="35" t="str">
        <f t="shared" si="108"/>
        <v>Exclude</v>
      </c>
      <c r="AA708" s="33" t="str">
        <f t="shared" si="109"/>
        <v>3. Wrong intervention</v>
      </c>
    </row>
    <row r="709" spans="1:27" x14ac:dyDescent="0.25">
      <c r="A709" s="27" t="s">
        <v>2372</v>
      </c>
      <c r="B709" s="28" t="s">
        <v>2373</v>
      </c>
      <c r="C709" s="28">
        <v>2021</v>
      </c>
      <c r="D709" s="28" t="s">
        <v>2374</v>
      </c>
      <c r="E709" s="28">
        <v>9</v>
      </c>
      <c r="F709" s="28">
        <v>1</v>
      </c>
      <c r="G709" s="28" t="s">
        <v>2375</v>
      </c>
      <c r="H709" s="28">
        <v>4057</v>
      </c>
      <c r="I709" s="28" t="s">
        <v>2376</v>
      </c>
      <c r="J709" s="11" t="s">
        <v>34</v>
      </c>
      <c r="K709" s="20" t="str">
        <f t="shared" si="103"/>
        <v>Link</v>
      </c>
      <c r="L709" s="21" t="str">
        <f t="shared" si="104"/>
        <v/>
      </c>
      <c r="M709" s="31" t="str">
        <f t="shared" si="105"/>
        <v>{Sahr, 2021 #4057}</v>
      </c>
      <c r="N709" s="4" t="s">
        <v>1</v>
      </c>
      <c r="O709" s="20" t="str">
        <f t="shared" si="106"/>
        <v>PDF</v>
      </c>
      <c r="P709" s="11" t="s">
        <v>2</v>
      </c>
      <c r="Q709" s="3" t="s">
        <v>36</v>
      </c>
      <c r="R709" s="276" t="s">
        <v>37</v>
      </c>
      <c r="S709" s="4" t="s">
        <v>76</v>
      </c>
      <c r="T709" s="20" t="str">
        <f t="shared" si="107"/>
        <v>PDF</v>
      </c>
      <c r="U709" s="11" t="s">
        <v>39</v>
      </c>
      <c r="V709" s="3" t="s">
        <v>36</v>
      </c>
      <c r="W709" s="3" t="s">
        <v>37</v>
      </c>
      <c r="Y709" s="13" t="str">
        <f>IF(R709="Include","No",IF(V709="Include","No",""))</f>
        <v/>
      </c>
      <c r="Z709" s="35" t="str">
        <f t="shared" si="108"/>
        <v>Exclude</v>
      </c>
      <c r="AA709" s="33" t="str">
        <f t="shared" si="109"/>
        <v>3. Wrong intervention</v>
      </c>
    </row>
    <row r="710" spans="1:27" x14ac:dyDescent="0.25">
      <c r="A710" s="27" t="s">
        <v>2377</v>
      </c>
      <c r="B710" s="28" t="s">
        <v>2378</v>
      </c>
      <c r="C710" s="28">
        <v>2022</v>
      </c>
      <c r="D710" s="28" t="s">
        <v>336</v>
      </c>
      <c r="E710" s="28">
        <v>157</v>
      </c>
      <c r="G710" s="28" t="s">
        <v>2379</v>
      </c>
      <c r="H710" s="28">
        <v>4105</v>
      </c>
      <c r="I710" s="28" t="s">
        <v>2380</v>
      </c>
      <c r="J710" s="11" t="s">
        <v>34</v>
      </c>
      <c r="K710" s="20" t="str">
        <f t="shared" si="103"/>
        <v>Link</v>
      </c>
      <c r="L710" s="21" t="str">
        <f t="shared" si="104"/>
        <v/>
      </c>
      <c r="M710" s="31" t="str">
        <f t="shared" si="105"/>
        <v>{Santiago-Torres, 2022 #4105}</v>
      </c>
      <c r="N710" s="4" t="s">
        <v>1</v>
      </c>
      <c r="O710" s="20" t="str">
        <f t="shared" si="106"/>
        <v>PDF</v>
      </c>
      <c r="P710" s="11" t="s">
        <v>2</v>
      </c>
      <c r="Q710" s="3" t="s">
        <v>36</v>
      </c>
      <c r="R710" s="276" t="s">
        <v>37</v>
      </c>
      <c r="S710" s="4" t="s">
        <v>76</v>
      </c>
      <c r="T710" s="20" t="str">
        <f t="shared" si="107"/>
        <v>PDF</v>
      </c>
      <c r="U710" s="11" t="s">
        <v>39</v>
      </c>
      <c r="V710" s="3" t="s">
        <v>36</v>
      </c>
      <c r="W710" s="3" t="s">
        <v>37</v>
      </c>
      <c r="Y710" s="13" t="str">
        <f>IF(R710="Include","No",IF(V710="Include","No",""))</f>
        <v/>
      </c>
      <c r="Z710" s="35" t="str">
        <f t="shared" si="108"/>
        <v>Exclude</v>
      </c>
      <c r="AA710" s="33" t="str">
        <f t="shared" si="109"/>
        <v>3. Wrong intervention</v>
      </c>
    </row>
    <row r="711" spans="1:27" x14ac:dyDescent="0.25">
      <c r="A711" s="27" t="s">
        <v>2377</v>
      </c>
      <c r="B711" s="28" t="s">
        <v>2378</v>
      </c>
      <c r="C711" s="28">
        <v>2022</v>
      </c>
      <c r="D711" s="28" t="s">
        <v>198</v>
      </c>
      <c r="E711" s="28">
        <v>157</v>
      </c>
      <c r="G711" s="28">
        <v>107008</v>
      </c>
      <c r="H711" s="28">
        <v>5938</v>
      </c>
      <c r="I711" s="28" t="s">
        <v>2380</v>
      </c>
      <c r="J711" s="11" t="s">
        <v>34</v>
      </c>
      <c r="K711" s="20" t="str">
        <f t="shared" si="103"/>
        <v>Link</v>
      </c>
      <c r="L711" s="21" t="str">
        <f t="shared" si="104"/>
        <v/>
      </c>
      <c r="M711" s="31" t="str">
        <f t="shared" si="105"/>
        <v>{Santiago-Torres, 2022 #5938}</v>
      </c>
      <c r="N711" s="4" t="s">
        <v>35</v>
      </c>
      <c r="O711" s="20" t="str">
        <f t="shared" si="106"/>
        <v>PDF</v>
      </c>
      <c r="P711" s="11" t="s">
        <v>2</v>
      </c>
      <c r="Q711" s="3" t="s">
        <v>36</v>
      </c>
      <c r="R711" s="276" t="s">
        <v>41</v>
      </c>
      <c r="S711" s="4" t="s">
        <v>2381</v>
      </c>
      <c r="T711" s="20" t="str">
        <f t="shared" si="107"/>
        <v>PDF</v>
      </c>
      <c r="U711" s="11" t="s">
        <v>39</v>
      </c>
      <c r="V711" s="3" t="s">
        <v>36</v>
      </c>
      <c r="W711" s="3" t="s">
        <v>37</v>
      </c>
      <c r="Z711" s="35" t="str">
        <f t="shared" si="108"/>
        <v>Exclude</v>
      </c>
      <c r="AA711" s="33" t="str">
        <f t="shared" si="109"/>
        <v>0. Duplicate</v>
      </c>
    </row>
    <row r="712" spans="1:27" x14ac:dyDescent="0.25">
      <c r="A712" s="27" t="s">
        <v>2382</v>
      </c>
      <c r="B712" s="28" t="s">
        <v>2383</v>
      </c>
      <c r="C712" s="28">
        <v>2023</v>
      </c>
      <c r="D712" s="28" t="s">
        <v>313</v>
      </c>
      <c r="E712" s="28">
        <v>58</v>
      </c>
      <c r="F712" s="28">
        <v>3</v>
      </c>
      <c r="G712" s="28" t="s">
        <v>2384</v>
      </c>
      <c r="H712" s="28">
        <v>4750</v>
      </c>
      <c r="I712" s="28" t="s">
        <v>2385</v>
      </c>
      <c r="J712" s="11" t="s">
        <v>34</v>
      </c>
      <c r="K712" s="20" t="str">
        <f t="shared" si="103"/>
        <v>Link</v>
      </c>
      <c r="L712" s="21" t="str">
        <f t="shared" si="104"/>
        <v/>
      </c>
      <c r="M712" s="31" t="str">
        <f t="shared" si="105"/>
        <v>{Santiago-Torres, 2023 #4750}</v>
      </c>
      <c r="N712" s="4" t="s">
        <v>54</v>
      </c>
      <c r="O712" s="20" t="str">
        <f t="shared" si="106"/>
        <v>PDF</v>
      </c>
      <c r="P712" s="11" t="s">
        <v>2</v>
      </c>
      <c r="Q712" s="3" t="s">
        <v>36</v>
      </c>
      <c r="R712" s="276" t="s">
        <v>37</v>
      </c>
      <c r="S712" s="4" t="s">
        <v>76</v>
      </c>
      <c r="T712" s="20" t="str">
        <f t="shared" si="107"/>
        <v>PDF</v>
      </c>
      <c r="U712" s="11" t="s">
        <v>39</v>
      </c>
      <c r="V712" s="3" t="s">
        <v>36</v>
      </c>
      <c r="W712" s="3" t="s">
        <v>37</v>
      </c>
      <c r="Z712" s="35" t="str">
        <f t="shared" si="108"/>
        <v>Exclude</v>
      </c>
      <c r="AA712" s="33" t="str">
        <f t="shared" si="109"/>
        <v>3. Wrong intervention</v>
      </c>
    </row>
    <row r="713" spans="1:27" x14ac:dyDescent="0.25">
      <c r="A713" s="27" t="s">
        <v>2386</v>
      </c>
      <c r="B713" s="28" t="s">
        <v>2387</v>
      </c>
      <c r="C713" s="28">
        <v>2024</v>
      </c>
      <c r="D713" s="28" t="s">
        <v>313</v>
      </c>
      <c r="E713" s="28">
        <v>59</v>
      </c>
      <c r="F713" s="28">
        <v>4</v>
      </c>
      <c r="G713" s="28" t="s">
        <v>2388</v>
      </c>
      <c r="H713" s="28">
        <v>5494</v>
      </c>
      <c r="I713" s="28" t="s">
        <v>2389</v>
      </c>
      <c r="J713" s="11" t="s">
        <v>34</v>
      </c>
      <c r="K713" s="20" t="str">
        <f t="shared" si="103"/>
        <v>Link</v>
      </c>
      <c r="L713" s="21" t="str">
        <f t="shared" si="104"/>
        <v/>
      </c>
      <c r="M713" s="31" t="str">
        <f t="shared" si="105"/>
        <v>{Santiago-Torres, 2024 #5494}</v>
      </c>
      <c r="N713" s="4" t="s">
        <v>116</v>
      </c>
      <c r="O713" s="20" t="str">
        <f t="shared" si="106"/>
        <v>PDF</v>
      </c>
      <c r="P713" s="11" t="s">
        <v>2</v>
      </c>
      <c r="Q713" s="3" t="s">
        <v>36</v>
      </c>
      <c r="R713" s="276" t="s">
        <v>37</v>
      </c>
      <c r="S713" s="4" t="s">
        <v>76</v>
      </c>
      <c r="T713" s="20" t="str">
        <f t="shared" si="107"/>
        <v>PDF</v>
      </c>
      <c r="U713" s="11" t="s">
        <v>39</v>
      </c>
      <c r="V713" s="3" t="s">
        <v>36</v>
      </c>
      <c r="W713" s="3" t="s">
        <v>37</v>
      </c>
      <c r="Z713" s="35" t="str">
        <f t="shared" si="108"/>
        <v>Exclude</v>
      </c>
      <c r="AA713" s="33" t="str">
        <f t="shared" si="109"/>
        <v>3. Wrong intervention</v>
      </c>
    </row>
    <row r="714" spans="1:27" x14ac:dyDescent="0.25">
      <c r="A714" s="27" t="s">
        <v>2390</v>
      </c>
      <c r="B714" s="28" t="s">
        <v>2391</v>
      </c>
      <c r="C714" s="28">
        <v>2016</v>
      </c>
      <c r="D714" s="28" t="s">
        <v>1922</v>
      </c>
      <c r="E714" s="28">
        <v>40</v>
      </c>
      <c r="F714" s="28" t="s">
        <v>1923</v>
      </c>
      <c r="G714" s="28" t="s">
        <v>2392</v>
      </c>
      <c r="H714" s="28">
        <v>4252</v>
      </c>
      <c r="I714" s="28" t="s">
        <v>2393</v>
      </c>
      <c r="J714" s="11" t="s">
        <v>34</v>
      </c>
      <c r="K714" s="20" t="str">
        <f t="shared" si="103"/>
        <v>Link</v>
      </c>
      <c r="L714" s="21" t="str">
        <f t="shared" si="104"/>
        <v/>
      </c>
      <c r="M714" s="31" t="str">
        <f t="shared" si="105"/>
        <v>{Sawant, 2016 #4252}</v>
      </c>
      <c r="N714" s="4" t="s">
        <v>4</v>
      </c>
      <c r="O714" s="20" t="str">
        <f t="shared" si="106"/>
        <v>PDF</v>
      </c>
      <c r="P714" s="11" t="s">
        <v>2</v>
      </c>
      <c r="Q714" s="3" t="s">
        <v>36</v>
      </c>
      <c r="R714" s="276" t="s">
        <v>37</v>
      </c>
      <c r="S714" s="4" t="s">
        <v>76</v>
      </c>
      <c r="T714" s="20" t="str">
        <f t="shared" si="107"/>
        <v>PDF</v>
      </c>
      <c r="U714" s="11" t="s">
        <v>39</v>
      </c>
      <c r="V714" s="3" t="s">
        <v>36</v>
      </c>
      <c r="W714" s="3" t="s">
        <v>37</v>
      </c>
      <c r="Z714" s="35" t="str">
        <f t="shared" si="108"/>
        <v>Exclude</v>
      </c>
      <c r="AA714" s="33" t="str">
        <f t="shared" si="109"/>
        <v>3. Wrong intervention</v>
      </c>
    </row>
    <row r="715" spans="1:27" x14ac:dyDescent="0.25">
      <c r="A715" s="27" t="s">
        <v>2394</v>
      </c>
      <c r="B715" s="28" t="s">
        <v>2395</v>
      </c>
      <c r="C715" s="28">
        <v>2010</v>
      </c>
      <c r="D715" s="28" t="s">
        <v>2396</v>
      </c>
      <c r="E715" s="28">
        <v>28</v>
      </c>
      <c r="F715" s="28">
        <v>1</v>
      </c>
      <c r="G715" s="82">
        <v>43770</v>
      </c>
      <c r="H715" s="28">
        <v>4157</v>
      </c>
      <c r="I715" s="28" t="s">
        <v>2397</v>
      </c>
      <c r="J715" s="11" t="s">
        <v>34</v>
      </c>
      <c r="K715" s="20" t="str">
        <f t="shared" si="103"/>
        <v>Link</v>
      </c>
      <c r="L715" s="21" t="str">
        <f t="shared" si="104"/>
        <v/>
      </c>
      <c r="M715" s="31" t="str">
        <f t="shared" si="105"/>
        <v>{Scerbo, 2010 #4157}</v>
      </c>
      <c r="N715" s="4" t="s">
        <v>1</v>
      </c>
      <c r="O715" s="20" t="str">
        <f t="shared" si="106"/>
        <v>PDF</v>
      </c>
      <c r="P715" s="11" t="s">
        <v>2</v>
      </c>
      <c r="Q715" s="3" t="s">
        <v>36</v>
      </c>
      <c r="R715" s="276" t="s">
        <v>37</v>
      </c>
      <c r="S715" s="4" t="s">
        <v>76</v>
      </c>
      <c r="T715" s="20" t="str">
        <f t="shared" si="107"/>
        <v>PDF</v>
      </c>
      <c r="U715" s="11" t="s">
        <v>39</v>
      </c>
      <c r="V715" s="3" t="s">
        <v>36</v>
      </c>
      <c r="W715" s="3" t="s">
        <v>37</v>
      </c>
      <c r="Y715" s="13" t="str">
        <f>IF(R715="Include","No",IF(V715="Include","No",""))</f>
        <v/>
      </c>
      <c r="Z715" s="35" t="str">
        <f t="shared" si="108"/>
        <v>Exclude</v>
      </c>
      <c r="AA715" s="33" t="str">
        <f t="shared" si="109"/>
        <v>3. Wrong intervention</v>
      </c>
    </row>
    <row r="716" spans="1:27" x14ac:dyDescent="0.25">
      <c r="A716" s="27" t="s">
        <v>3079</v>
      </c>
      <c r="B716" s="28" t="s">
        <v>3080</v>
      </c>
      <c r="C716" s="28">
        <v>2023</v>
      </c>
      <c r="D716" s="28" t="s">
        <v>3081</v>
      </c>
      <c r="E716" s="28">
        <v>69</v>
      </c>
      <c r="F716" s="28">
        <v>2</v>
      </c>
      <c r="G716" s="28" t="s">
        <v>3082</v>
      </c>
      <c r="H716" s="28">
        <v>7414</v>
      </c>
      <c r="I716" s="28" t="s">
        <v>3083</v>
      </c>
      <c r="J716" s="11" t="s">
        <v>34</v>
      </c>
      <c r="K716" s="20" t="str">
        <f t="shared" si="103"/>
        <v>Link</v>
      </c>
      <c r="L716" s="21" t="str">
        <f t="shared" si="104"/>
        <v/>
      </c>
      <c r="M716" s="31" t="str">
        <f t="shared" si="105"/>
        <v>{Schmidt, 2023 #7414}</v>
      </c>
      <c r="N716" s="4" t="s">
        <v>238</v>
      </c>
      <c r="O716" s="20" t="str">
        <f t="shared" si="106"/>
        <v>PDF</v>
      </c>
      <c r="P716" s="11" t="s">
        <v>2</v>
      </c>
      <c r="Q716" s="3" t="s">
        <v>3016</v>
      </c>
      <c r="T716" s="20" t="str">
        <f t="shared" si="107"/>
        <v>PDF</v>
      </c>
      <c r="U716" s="11" t="s">
        <v>39</v>
      </c>
      <c r="V716" s="3" t="s">
        <v>3016</v>
      </c>
      <c r="Z716" s="35" t="str">
        <f t="shared" si="108"/>
        <v>Include</v>
      </c>
      <c r="AA716" s="33" t="str">
        <f t="shared" si="109"/>
        <v/>
      </c>
    </row>
    <row r="717" spans="1:27" x14ac:dyDescent="0.25">
      <c r="A717" s="27" t="s">
        <v>2398</v>
      </c>
      <c r="B717" s="28" t="s">
        <v>2399</v>
      </c>
      <c r="C717" s="28">
        <v>2022</v>
      </c>
      <c r="D717" s="28" t="s">
        <v>509</v>
      </c>
      <c r="E717" s="28">
        <v>6</v>
      </c>
      <c r="F717" s="28">
        <v>8</v>
      </c>
      <c r="G717" s="28" t="s">
        <v>2400</v>
      </c>
      <c r="H717" s="28">
        <v>3602</v>
      </c>
      <c r="I717" s="28" t="s">
        <v>2401</v>
      </c>
      <c r="J717" s="11" t="s">
        <v>34</v>
      </c>
      <c r="K717" s="20" t="str">
        <f t="shared" si="103"/>
        <v>Link</v>
      </c>
      <c r="L717" s="21" t="str">
        <f t="shared" si="104"/>
        <v/>
      </c>
      <c r="M717" s="31" t="str">
        <f t="shared" si="105"/>
        <v>{Schnall, 2022 #3602}</v>
      </c>
      <c r="N717" s="4" t="s">
        <v>1</v>
      </c>
      <c r="O717" s="20" t="str">
        <f t="shared" si="106"/>
        <v>PDF</v>
      </c>
      <c r="P717" s="11" t="s">
        <v>2</v>
      </c>
      <c r="Q717" s="3" t="s">
        <v>36</v>
      </c>
      <c r="R717" s="276" t="s">
        <v>37</v>
      </c>
      <c r="S717" s="4" t="s">
        <v>76</v>
      </c>
      <c r="T717" s="20" t="str">
        <f t="shared" si="107"/>
        <v>PDF</v>
      </c>
      <c r="U717" s="11" t="s">
        <v>39</v>
      </c>
      <c r="V717" s="3" t="s">
        <v>36</v>
      </c>
      <c r="W717" s="3" t="s">
        <v>37</v>
      </c>
      <c r="Y717" s="13" t="str">
        <f>IF(R717="Include","No",IF(V717="Include","No",""))</f>
        <v/>
      </c>
      <c r="Z717" s="35" t="str">
        <f t="shared" si="108"/>
        <v>Exclude</v>
      </c>
      <c r="AA717" s="33" t="str">
        <f t="shared" si="109"/>
        <v>3. Wrong intervention</v>
      </c>
    </row>
    <row r="718" spans="1:27" x14ac:dyDescent="0.25">
      <c r="A718" s="27" t="s">
        <v>2402</v>
      </c>
      <c r="B718" s="28" t="s">
        <v>2403</v>
      </c>
      <c r="C718" s="28">
        <v>2025</v>
      </c>
      <c r="D718" s="28" t="s">
        <v>2404</v>
      </c>
      <c r="E718" s="28">
        <v>29</v>
      </c>
      <c r="F718" s="28">
        <v>6</v>
      </c>
      <c r="G718" s="28" t="s">
        <v>2405</v>
      </c>
      <c r="H718" s="28">
        <v>5462</v>
      </c>
      <c r="I718" s="28" t="s">
        <v>2406</v>
      </c>
      <c r="J718" s="11" t="s">
        <v>34</v>
      </c>
      <c r="K718" s="20" t="str">
        <f t="shared" si="103"/>
        <v>Link</v>
      </c>
      <c r="L718" s="21" t="str">
        <f t="shared" si="104"/>
        <v/>
      </c>
      <c r="M718" s="31" t="str">
        <f t="shared" si="105"/>
        <v>{Schnall, 2025 #5462}</v>
      </c>
      <c r="N718" s="4" t="s">
        <v>1524</v>
      </c>
      <c r="O718" s="20" t="str">
        <f t="shared" si="106"/>
        <v>PDF</v>
      </c>
      <c r="P718" s="11" t="s">
        <v>2</v>
      </c>
      <c r="Q718" s="3" t="s">
        <v>36</v>
      </c>
      <c r="R718" s="276" t="s">
        <v>37</v>
      </c>
      <c r="S718" s="4" t="s">
        <v>76</v>
      </c>
      <c r="T718" s="20" t="str">
        <f t="shared" si="107"/>
        <v>PDF</v>
      </c>
      <c r="U718" s="11" t="s">
        <v>39</v>
      </c>
      <c r="V718" s="3" t="s">
        <v>36</v>
      </c>
      <c r="W718" s="3" t="s">
        <v>37</v>
      </c>
      <c r="Z718" s="35" t="str">
        <f t="shared" si="108"/>
        <v>Exclude</v>
      </c>
      <c r="AA718" s="33" t="str">
        <f t="shared" si="109"/>
        <v>3. Wrong intervention</v>
      </c>
    </row>
    <row r="719" spans="1:27" x14ac:dyDescent="0.25">
      <c r="A719" s="27" t="s">
        <v>2407</v>
      </c>
      <c r="B719" s="28" t="s">
        <v>2408</v>
      </c>
      <c r="C719" s="28">
        <v>2014</v>
      </c>
      <c r="D719" s="28" t="s">
        <v>2409</v>
      </c>
      <c r="E719" s="28">
        <v>10</v>
      </c>
      <c r="F719" s="28">
        <v>2</v>
      </c>
      <c r="G719" s="28" t="s">
        <v>2410</v>
      </c>
      <c r="H719" s="28">
        <v>4156</v>
      </c>
      <c r="I719" s="28" t="s">
        <v>2411</v>
      </c>
      <c r="J719" s="11" t="s">
        <v>34</v>
      </c>
      <c r="K719" s="20" t="str">
        <f t="shared" si="103"/>
        <v>Link</v>
      </c>
      <c r="L719" s="21" t="str">
        <f t="shared" si="104"/>
        <v/>
      </c>
      <c r="M719" s="31" t="str">
        <f t="shared" si="105"/>
        <v>{Schneider, 2014 #4156}</v>
      </c>
      <c r="N719" s="4" t="s">
        <v>1</v>
      </c>
      <c r="O719" s="20" t="str">
        <f t="shared" si="106"/>
        <v>PDF</v>
      </c>
      <c r="P719" s="11" t="s">
        <v>2</v>
      </c>
      <c r="Q719" s="3" t="s">
        <v>36</v>
      </c>
      <c r="R719" s="276" t="s">
        <v>37</v>
      </c>
      <c r="S719" s="4" t="s">
        <v>76</v>
      </c>
      <c r="T719" s="20" t="str">
        <f t="shared" si="107"/>
        <v>PDF</v>
      </c>
      <c r="U719" s="11" t="s">
        <v>39</v>
      </c>
      <c r="V719" s="3" t="s">
        <v>36</v>
      </c>
      <c r="W719" s="3" t="s">
        <v>37</v>
      </c>
      <c r="Y719" s="13" t="str">
        <f>IF(R719="Include","No",IF(V719="Include","No",""))</f>
        <v/>
      </c>
      <c r="Z719" s="35" t="str">
        <f t="shared" si="108"/>
        <v>Exclude</v>
      </c>
      <c r="AA719" s="33" t="str">
        <f t="shared" si="109"/>
        <v>3. Wrong intervention</v>
      </c>
    </row>
    <row r="720" spans="1:27" x14ac:dyDescent="0.25">
      <c r="A720" s="27" t="s">
        <v>2412</v>
      </c>
      <c r="B720" s="28" t="s">
        <v>2413</v>
      </c>
      <c r="C720" s="28">
        <v>2019</v>
      </c>
      <c r="D720" s="28" t="s">
        <v>2414</v>
      </c>
      <c r="E720" s="28">
        <v>31</v>
      </c>
      <c r="F720" s="28">
        <v>5</v>
      </c>
      <c r="G720" s="28" t="s">
        <v>2415</v>
      </c>
      <c r="H720" s="28">
        <v>3934</v>
      </c>
      <c r="I720" s="28" t="s">
        <v>2416</v>
      </c>
      <c r="J720" s="11" t="s">
        <v>34</v>
      </c>
      <c r="K720" s="20" t="str">
        <f t="shared" si="103"/>
        <v>Link</v>
      </c>
      <c r="L720" s="21" t="str">
        <f t="shared" si="104"/>
        <v/>
      </c>
      <c r="M720" s="31" t="str">
        <f t="shared" si="105"/>
        <v>{Scholten, 2019 #3934}</v>
      </c>
      <c r="N720" s="4" t="s">
        <v>1</v>
      </c>
      <c r="O720" s="20" t="str">
        <f t="shared" si="106"/>
        <v>PDF</v>
      </c>
      <c r="P720" s="11" t="s">
        <v>2</v>
      </c>
      <c r="Q720" s="3" t="s">
        <v>36</v>
      </c>
      <c r="R720" s="276" t="s">
        <v>37</v>
      </c>
      <c r="S720" s="4" t="s">
        <v>76</v>
      </c>
      <c r="T720" s="20" t="str">
        <f t="shared" si="107"/>
        <v>PDF</v>
      </c>
      <c r="U720" s="11" t="s">
        <v>39</v>
      </c>
      <c r="V720" s="3" t="s">
        <v>36</v>
      </c>
      <c r="W720" s="3" t="s">
        <v>37</v>
      </c>
      <c r="Y720" s="13" t="str">
        <f>IF(R720="Include","No",IF(V720="Include","No",""))</f>
        <v/>
      </c>
      <c r="Z720" s="35" t="str">
        <f t="shared" si="108"/>
        <v>Exclude</v>
      </c>
      <c r="AA720" s="33" t="str">
        <f t="shared" si="109"/>
        <v>3. Wrong intervention</v>
      </c>
    </row>
    <row r="721" spans="1:27" x14ac:dyDescent="0.25">
      <c r="A721" s="27" t="s">
        <v>2412</v>
      </c>
      <c r="B721" s="28" t="s">
        <v>2413</v>
      </c>
      <c r="C721" s="28">
        <v>2019</v>
      </c>
      <c r="D721" s="28" t="s">
        <v>2414</v>
      </c>
      <c r="E721" s="28">
        <v>31</v>
      </c>
      <c r="F721" s="28">
        <v>5</v>
      </c>
      <c r="G721" s="28" t="s">
        <v>2415</v>
      </c>
      <c r="H721" s="28">
        <v>3935</v>
      </c>
      <c r="I721" s="28" t="s">
        <v>2416</v>
      </c>
      <c r="J721" s="11" t="s">
        <v>34</v>
      </c>
      <c r="K721" s="20" t="str">
        <f t="shared" si="103"/>
        <v>Link</v>
      </c>
      <c r="L721" s="21" t="str">
        <f t="shared" si="104"/>
        <v/>
      </c>
      <c r="M721" s="31" t="str">
        <f t="shared" si="105"/>
        <v>{Scholten, 2019 #3935}</v>
      </c>
      <c r="N721" s="4" t="s">
        <v>1</v>
      </c>
      <c r="O721" s="20" t="str">
        <f t="shared" si="106"/>
        <v>PDF</v>
      </c>
      <c r="P721" s="11" t="s">
        <v>2</v>
      </c>
      <c r="Q721" s="3" t="s">
        <v>36</v>
      </c>
      <c r="R721" s="276" t="s">
        <v>41</v>
      </c>
      <c r="S721" s="4" t="s">
        <v>2417</v>
      </c>
      <c r="T721" s="20" t="str">
        <f t="shared" si="107"/>
        <v>PDF</v>
      </c>
      <c r="U721" s="11" t="s">
        <v>39</v>
      </c>
      <c r="V721" s="3" t="s">
        <v>36</v>
      </c>
      <c r="W721" s="3" t="s">
        <v>41</v>
      </c>
      <c r="Y721" s="13" t="str">
        <f>IF(R721="Include","No",IF(V721="Include","No",""))</f>
        <v/>
      </c>
      <c r="Z721" s="35" t="str">
        <f t="shared" si="108"/>
        <v>Exclude</v>
      </c>
      <c r="AA721" s="33" t="str">
        <f t="shared" si="109"/>
        <v>0. Duplicate</v>
      </c>
    </row>
    <row r="722" spans="1:27" x14ac:dyDescent="0.25">
      <c r="A722" s="27" t="s">
        <v>2418</v>
      </c>
      <c r="B722" s="28" t="s">
        <v>2419</v>
      </c>
      <c r="C722" s="28">
        <v>2012</v>
      </c>
      <c r="D722" s="28" t="s">
        <v>152</v>
      </c>
      <c r="E722" s="28">
        <v>14</v>
      </c>
      <c r="F722" s="28">
        <v>2</v>
      </c>
      <c r="G722" s="28" t="s">
        <v>2420</v>
      </c>
      <c r="H722" s="28">
        <v>7405</v>
      </c>
      <c r="I722" s="28" t="s">
        <v>2421</v>
      </c>
      <c r="J722" s="11" t="s">
        <v>34</v>
      </c>
      <c r="K722" s="20" t="str">
        <f t="shared" si="103"/>
        <v>Link</v>
      </c>
      <c r="L722" s="21" t="str">
        <f t="shared" si="104"/>
        <v/>
      </c>
      <c r="M722" s="31" t="str">
        <f t="shared" si="105"/>
        <v>{Schulz, 2012 #7405}</v>
      </c>
      <c r="N722" s="4" t="s">
        <v>238</v>
      </c>
      <c r="O722" s="20" t="str">
        <f t="shared" si="106"/>
        <v>PDF</v>
      </c>
      <c r="P722" s="11" t="s">
        <v>2</v>
      </c>
      <c r="Q722" s="3" t="s">
        <v>36</v>
      </c>
      <c r="R722" s="276" t="s">
        <v>37</v>
      </c>
      <c r="S722" s="4" t="s">
        <v>1316</v>
      </c>
      <c r="T722" s="20" t="str">
        <f t="shared" si="107"/>
        <v>PDF</v>
      </c>
      <c r="U722" s="11" t="s">
        <v>39</v>
      </c>
      <c r="V722" s="3" t="s">
        <v>36</v>
      </c>
      <c r="W722" s="3" t="s">
        <v>37</v>
      </c>
      <c r="Z722" s="35" t="str">
        <f t="shared" si="108"/>
        <v>Exclude</v>
      </c>
      <c r="AA722" s="33" t="str">
        <f t="shared" si="109"/>
        <v>3. Wrong intervention</v>
      </c>
    </row>
    <row r="723" spans="1:27" x14ac:dyDescent="0.25">
      <c r="A723" s="27" t="s">
        <v>2422</v>
      </c>
      <c r="B723" s="28" t="s">
        <v>2423</v>
      </c>
      <c r="C723" s="28">
        <v>2014</v>
      </c>
      <c r="D723" s="28" t="s">
        <v>152</v>
      </c>
      <c r="E723" s="28">
        <v>16</v>
      </c>
      <c r="F723" s="28">
        <v>1</v>
      </c>
      <c r="G723" s="28" t="s">
        <v>2420</v>
      </c>
      <c r="H723" s="28">
        <v>5927</v>
      </c>
      <c r="I723" s="28" t="s">
        <v>2424</v>
      </c>
      <c r="J723" s="11" t="s">
        <v>34</v>
      </c>
      <c r="K723" s="20" t="str">
        <f t="shared" si="103"/>
        <v>Link</v>
      </c>
      <c r="L723" s="21" t="str">
        <f t="shared" si="104"/>
        <v/>
      </c>
      <c r="M723" s="31" t="str">
        <f t="shared" si="105"/>
        <v>{Schulz, 2014 #5927}</v>
      </c>
      <c r="N723" s="4" t="s">
        <v>35</v>
      </c>
      <c r="O723" s="20" t="str">
        <f t="shared" si="106"/>
        <v>PDF</v>
      </c>
      <c r="P723" s="11" t="s">
        <v>2</v>
      </c>
      <c r="Q723" s="3" t="s">
        <v>36</v>
      </c>
      <c r="R723" s="276" t="s">
        <v>37</v>
      </c>
      <c r="S723" s="4" t="s">
        <v>38</v>
      </c>
      <c r="T723" s="20" t="str">
        <f t="shared" si="107"/>
        <v>PDF</v>
      </c>
      <c r="U723" s="11" t="s">
        <v>39</v>
      </c>
      <c r="V723" s="3" t="s">
        <v>36</v>
      </c>
      <c r="W723" s="3" t="s">
        <v>37</v>
      </c>
      <c r="Z723" s="35" t="str">
        <f t="shared" si="108"/>
        <v>Exclude</v>
      </c>
      <c r="AA723" s="33" t="str">
        <f t="shared" si="109"/>
        <v>3. Wrong intervention</v>
      </c>
    </row>
    <row r="724" spans="1:27" x14ac:dyDescent="0.25">
      <c r="A724" s="27" t="s">
        <v>2425</v>
      </c>
      <c r="B724" s="28" t="s">
        <v>2426</v>
      </c>
      <c r="C724" s="28">
        <v>2014</v>
      </c>
      <c r="D724" s="28" t="s">
        <v>152</v>
      </c>
      <c r="E724" s="28">
        <v>16</v>
      </c>
      <c r="F724" s="28">
        <v>3</v>
      </c>
      <c r="G724" s="28" t="s">
        <v>2427</v>
      </c>
      <c r="H724" s="28">
        <v>5928</v>
      </c>
      <c r="I724" s="28" t="s">
        <v>2428</v>
      </c>
      <c r="J724" s="11" t="s">
        <v>34</v>
      </c>
      <c r="K724" s="20" t="str">
        <f t="shared" si="103"/>
        <v>Link</v>
      </c>
      <c r="L724" s="21" t="str">
        <f t="shared" si="104"/>
        <v/>
      </c>
      <c r="M724" s="31" t="str">
        <f t="shared" si="105"/>
        <v>{Schulz, 2014 #5928}</v>
      </c>
      <c r="N724" s="4" t="s">
        <v>35</v>
      </c>
      <c r="O724" s="20" t="str">
        <f t="shared" si="106"/>
        <v>PDF</v>
      </c>
      <c r="P724" s="11" t="s">
        <v>2</v>
      </c>
      <c r="Q724" s="3" t="s">
        <v>36</v>
      </c>
      <c r="R724" s="276" t="s">
        <v>37</v>
      </c>
      <c r="S724" s="4" t="s">
        <v>2312</v>
      </c>
      <c r="T724" s="20" t="str">
        <f t="shared" si="107"/>
        <v>PDF</v>
      </c>
      <c r="U724" s="11" t="s">
        <v>39</v>
      </c>
      <c r="V724" s="3" t="s">
        <v>36</v>
      </c>
      <c r="W724" s="3" t="s">
        <v>37</v>
      </c>
      <c r="Z724" s="35" t="str">
        <f t="shared" si="108"/>
        <v>Exclude</v>
      </c>
      <c r="AA724" s="33" t="str">
        <f t="shared" si="109"/>
        <v>3. Wrong intervention</v>
      </c>
    </row>
    <row r="725" spans="1:27" x14ac:dyDescent="0.25">
      <c r="A725" s="27" t="s">
        <v>2429</v>
      </c>
      <c r="B725" s="28" t="s">
        <v>2430</v>
      </c>
      <c r="C725" s="28">
        <v>2015</v>
      </c>
      <c r="D725" s="28" t="s">
        <v>1730</v>
      </c>
      <c r="E725" s="28">
        <v>20</v>
      </c>
      <c r="F725" s="28">
        <v>6</v>
      </c>
      <c r="G725" s="28" t="s">
        <v>2431</v>
      </c>
      <c r="H725" s="28">
        <v>5917</v>
      </c>
      <c r="I725" s="28" t="s">
        <v>2432</v>
      </c>
      <c r="J725" s="11" t="s">
        <v>34</v>
      </c>
      <c r="K725" s="20" t="str">
        <f t="shared" si="103"/>
        <v>Link</v>
      </c>
      <c r="L725" s="21" t="str">
        <f t="shared" si="104"/>
        <v/>
      </c>
      <c r="M725" s="31" t="str">
        <f t="shared" si="105"/>
        <v>{Schulz, 2015 #5917}</v>
      </c>
      <c r="N725" s="4" t="s">
        <v>35</v>
      </c>
      <c r="O725" s="20" t="str">
        <f t="shared" si="106"/>
        <v>PDF</v>
      </c>
      <c r="P725" s="11" t="s">
        <v>2</v>
      </c>
      <c r="Q725" s="3" t="s">
        <v>36</v>
      </c>
      <c r="R725" s="276" t="s">
        <v>37</v>
      </c>
      <c r="S725" s="4" t="s">
        <v>2312</v>
      </c>
      <c r="T725" s="20" t="str">
        <f t="shared" si="107"/>
        <v>PDF</v>
      </c>
      <c r="U725" s="11" t="s">
        <v>39</v>
      </c>
      <c r="V725" s="3" t="s">
        <v>36</v>
      </c>
      <c r="W725" s="3" t="s">
        <v>40</v>
      </c>
      <c r="Z725" s="35" t="str">
        <f t="shared" si="108"/>
        <v>Exclude</v>
      </c>
      <c r="AA725" s="33" t="str">
        <f t="shared" si="109"/>
        <v>3. Wrong intervention</v>
      </c>
    </row>
    <row r="726" spans="1:27" x14ac:dyDescent="0.25">
      <c r="A726" s="27" t="s">
        <v>2433</v>
      </c>
      <c r="B726" s="28" t="s">
        <v>2434</v>
      </c>
      <c r="C726" s="28">
        <v>2021</v>
      </c>
      <c r="D726" s="28" t="s">
        <v>102</v>
      </c>
      <c r="E726" s="28">
        <v>23</v>
      </c>
      <c r="F726" s="28">
        <v>9</v>
      </c>
      <c r="G726" s="28" t="s">
        <v>2435</v>
      </c>
      <c r="H726" s="28">
        <v>3737</v>
      </c>
      <c r="I726" s="28" t="s">
        <v>2436</v>
      </c>
      <c r="J726" s="11" t="s">
        <v>34</v>
      </c>
      <c r="K726" s="20" t="str">
        <f t="shared" si="103"/>
        <v>Link</v>
      </c>
      <c r="L726" s="21" t="str">
        <f t="shared" si="104"/>
        <v/>
      </c>
      <c r="M726" s="31" t="str">
        <f t="shared" si="105"/>
        <v>{Schwaninger, 2021 #3737}</v>
      </c>
      <c r="N726" s="4" t="s">
        <v>1</v>
      </c>
      <c r="O726" s="20" t="str">
        <f t="shared" si="106"/>
        <v>PDF</v>
      </c>
      <c r="P726" s="11" t="s">
        <v>2</v>
      </c>
      <c r="Q726" s="3" t="s">
        <v>36</v>
      </c>
      <c r="R726" s="276" t="s">
        <v>41</v>
      </c>
      <c r="S726" s="4" t="s">
        <v>2437</v>
      </c>
      <c r="T726" s="20" t="str">
        <f t="shared" si="107"/>
        <v>PDF</v>
      </c>
      <c r="U726" s="11" t="s">
        <v>39</v>
      </c>
      <c r="V726" s="3" t="s">
        <v>36</v>
      </c>
      <c r="W726" s="3" t="s">
        <v>37</v>
      </c>
      <c r="Y726" s="13" t="str">
        <f t="shared" ref="Y726:Y732" si="110">IF(R726="Include","No",IF(V726="Include","No",""))</f>
        <v/>
      </c>
      <c r="Z726" s="35" t="str">
        <f t="shared" si="108"/>
        <v>Exclude</v>
      </c>
      <c r="AA726" s="33" t="str">
        <f t="shared" si="109"/>
        <v>0. Duplicate</v>
      </c>
    </row>
    <row r="727" spans="1:27" x14ac:dyDescent="0.25">
      <c r="A727" s="27" t="s">
        <v>2433</v>
      </c>
      <c r="B727" s="28" t="s">
        <v>2434</v>
      </c>
      <c r="C727" s="28">
        <v>2021</v>
      </c>
      <c r="D727" s="28" t="s">
        <v>102</v>
      </c>
      <c r="E727" s="28">
        <v>23</v>
      </c>
      <c r="F727" s="28">
        <v>9</v>
      </c>
      <c r="G727" s="28" t="s">
        <v>2435</v>
      </c>
      <c r="H727" s="28">
        <v>3738</v>
      </c>
      <c r="I727" s="28" t="s">
        <v>2436</v>
      </c>
      <c r="J727" s="11" t="s">
        <v>34</v>
      </c>
      <c r="K727" s="20" t="str">
        <f t="shared" si="103"/>
        <v>Link</v>
      </c>
      <c r="L727" s="21" t="str">
        <f t="shared" si="104"/>
        <v/>
      </c>
      <c r="M727" s="31" t="str">
        <f t="shared" si="105"/>
        <v>{Schwaninger, 2021 #3738}</v>
      </c>
      <c r="N727" s="4" t="s">
        <v>1</v>
      </c>
      <c r="O727" s="20" t="str">
        <f t="shared" si="106"/>
        <v>PDF</v>
      </c>
      <c r="P727" s="11" t="s">
        <v>2</v>
      </c>
      <c r="Q727" s="3" t="s">
        <v>36</v>
      </c>
      <c r="R727" s="276" t="s">
        <v>41</v>
      </c>
      <c r="S727" s="4" t="s">
        <v>2437</v>
      </c>
      <c r="T727" s="20" t="str">
        <f t="shared" si="107"/>
        <v>PDF</v>
      </c>
      <c r="U727" s="11" t="s">
        <v>39</v>
      </c>
      <c r="V727" s="3" t="s">
        <v>36</v>
      </c>
      <c r="W727" s="3" t="s">
        <v>41</v>
      </c>
      <c r="Y727" s="13" t="str">
        <f t="shared" si="110"/>
        <v/>
      </c>
      <c r="Z727" s="35" t="str">
        <f t="shared" si="108"/>
        <v>Exclude</v>
      </c>
      <c r="AA727" s="33" t="str">
        <f t="shared" si="109"/>
        <v>0. Duplicate</v>
      </c>
    </row>
    <row r="728" spans="1:27" x14ac:dyDescent="0.25">
      <c r="A728" s="27" t="s">
        <v>2433</v>
      </c>
      <c r="B728" s="28" t="s">
        <v>2434</v>
      </c>
      <c r="C728" s="28">
        <v>2021</v>
      </c>
      <c r="D728" s="28" t="s">
        <v>102</v>
      </c>
      <c r="E728" s="28">
        <v>23</v>
      </c>
      <c r="F728" s="28">
        <v>9</v>
      </c>
      <c r="G728" s="28" t="s">
        <v>2435</v>
      </c>
      <c r="H728" s="28">
        <v>3739</v>
      </c>
      <c r="I728" s="28" t="s">
        <v>2436</v>
      </c>
      <c r="J728" s="11" t="s">
        <v>34</v>
      </c>
      <c r="K728" s="20" t="str">
        <f t="shared" si="103"/>
        <v>Link</v>
      </c>
      <c r="L728" s="21" t="str">
        <f t="shared" si="104"/>
        <v/>
      </c>
      <c r="M728" s="31" t="str">
        <f t="shared" si="105"/>
        <v>{Schwaninger, 2021 #3739}</v>
      </c>
      <c r="N728" s="4" t="s">
        <v>1</v>
      </c>
      <c r="O728" s="20" t="str">
        <f t="shared" si="106"/>
        <v>PDF</v>
      </c>
      <c r="P728" s="11" t="s">
        <v>2</v>
      </c>
      <c r="Q728" s="3" t="s">
        <v>36</v>
      </c>
      <c r="R728" s="276" t="s">
        <v>41</v>
      </c>
      <c r="S728" s="4" t="s">
        <v>2437</v>
      </c>
      <c r="T728" s="20" t="str">
        <f t="shared" si="107"/>
        <v>PDF</v>
      </c>
      <c r="U728" s="11" t="s">
        <v>39</v>
      </c>
      <c r="V728" s="3" t="s">
        <v>36</v>
      </c>
      <c r="W728" s="3" t="s">
        <v>41</v>
      </c>
      <c r="Y728" s="13" t="str">
        <f t="shared" si="110"/>
        <v/>
      </c>
      <c r="Z728" s="35" t="str">
        <f t="shared" si="108"/>
        <v>Exclude</v>
      </c>
      <c r="AA728" s="33" t="str">
        <f t="shared" si="109"/>
        <v>0. Duplicate</v>
      </c>
    </row>
    <row r="729" spans="1:27" x14ac:dyDescent="0.25">
      <c r="A729" s="27" t="s">
        <v>2438</v>
      </c>
      <c r="B729" s="28" t="s">
        <v>2434</v>
      </c>
      <c r="C729" s="28">
        <v>2021</v>
      </c>
      <c r="D729" s="28" t="s">
        <v>152</v>
      </c>
      <c r="E729" s="28">
        <v>23</v>
      </c>
      <c r="F729" s="28">
        <v>9</v>
      </c>
      <c r="G729" s="28" t="s">
        <v>2439</v>
      </c>
      <c r="H729" s="28">
        <v>3740</v>
      </c>
      <c r="I729" s="28" t="s">
        <v>2436</v>
      </c>
      <c r="J729" s="11" t="s">
        <v>34</v>
      </c>
      <c r="K729" s="20" t="str">
        <f t="shared" si="103"/>
        <v>Link</v>
      </c>
      <c r="L729" s="21" t="str">
        <f t="shared" si="104"/>
        <v/>
      </c>
      <c r="M729" s="31" t="str">
        <f t="shared" si="105"/>
        <v>{Schwaninger, 2021 #3740}</v>
      </c>
      <c r="N729" s="4" t="s">
        <v>1</v>
      </c>
      <c r="O729" s="20" t="str">
        <f t="shared" si="106"/>
        <v>PDF</v>
      </c>
      <c r="P729" s="11" t="s">
        <v>2</v>
      </c>
      <c r="Q729" s="3" t="s">
        <v>36</v>
      </c>
      <c r="R729" s="276" t="s">
        <v>37</v>
      </c>
      <c r="S729" s="4" t="s">
        <v>76</v>
      </c>
      <c r="T729" s="20" t="str">
        <f t="shared" si="107"/>
        <v>PDF</v>
      </c>
      <c r="U729" s="11" t="s">
        <v>39</v>
      </c>
      <c r="V729" s="3" t="s">
        <v>36</v>
      </c>
      <c r="W729" s="3" t="s">
        <v>37</v>
      </c>
      <c r="Y729" s="13" t="str">
        <f t="shared" si="110"/>
        <v/>
      </c>
      <c r="Z729" s="35" t="str">
        <f t="shared" si="108"/>
        <v>Exclude</v>
      </c>
      <c r="AA729" s="33" t="str">
        <f t="shared" si="109"/>
        <v>3. Wrong intervention</v>
      </c>
    </row>
    <row r="730" spans="1:27" x14ac:dyDescent="0.25">
      <c r="A730" s="27" t="s">
        <v>2440</v>
      </c>
      <c r="B730" s="28" t="s">
        <v>2441</v>
      </c>
      <c r="C730" s="28">
        <v>2021</v>
      </c>
      <c r="D730" s="28" t="s">
        <v>2442</v>
      </c>
      <c r="E730" s="28">
        <v>82</v>
      </c>
      <c r="F730" s="28">
        <v>5</v>
      </c>
      <c r="G730" s="28" t="s">
        <v>2443</v>
      </c>
      <c r="H730" s="28">
        <v>4135</v>
      </c>
      <c r="I730" s="28" t="s">
        <v>2444</v>
      </c>
      <c r="J730" s="11" t="s">
        <v>34</v>
      </c>
      <c r="K730" s="20" t="str">
        <f t="shared" si="103"/>
        <v>Link</v>
      </c>
      <c r="L730" s="21" t="str">
        <f t="shared" si="104"/>
        <v/>
      </c>
      <c r="M730" s="31" t="str">
        <f t="shared" si="105"/>
        <v>{Schwinn, 2021 #4135}</v>
      </c>
      <c r="N730" s="4" t="s">
        <v>1</v>
      </c>
      <c r="O730" s="20" t="str">
        <f t="shared" si="106"/>
        <v>PDF</v>
      </c>
      <c r="P730" s="11" t="s">
        <v>2</v>
      </c>
      <c r="Q730" s="3" t="s">
        <v>36</v>
      </c>
      <c r="R730" s="276" t="s">
        <v>37</v>
      </c>
      <c r="S730" s="4" t="s">
        <v>76</v>
      </c>
      <c r="T730" s="20" t="str">
        <f t="shared" si="107"/>
        <v>PDF</v>
      </c>
      <c r="U730" s="11" t="s">
        <v>39</v>
      </c>
      <c r="V730" s="3" t="s">
        <v>36</v>
      </c>
      <c r="W730" s="3" t="s">
        <v>37</v>
      </c>
      <c r="Y730" s="13" t="str">
        <f t="shared" si="110"/>
        <v/>
      </c>
      <c r="Z730" s="35" t="str">
        <f t="shared" si="108"/>
        <v>Exclude</v>
      </c>
      <c r="AA730" s="33" t="str">
        <f t="shared" si="109"/>
        <v>3. Wrong intervention</v>
      </c>
    </row>
    <row r="731" spans="1:27" x14ac:dyDescent="0.25">
      <c r="A731" s="27" t="s">
        <v>2445</v>
      </c>
      <c r="B731" s="28" t="s">
        <v>2446</v>
      </c>
      <c r="C731" s="28">
        <v>2014</v>
      </c>
      <c r="D731" s="28" t="s">
        <v>496</v>
      </c>
      <c r="E731" s="28">
        <v>140</v>
      </c>
      <c r="G731" s="28" t="s">
        <v>2447</v>
      </c>
      <c r="H731" s="28">
        <v>3683</v>
      </c>
      <c r="I731" s="28" t="s">
        <v>2448</v>
      </c>
      <c r="J731" s="11" t="s">
        <v>34</v>
      </c>
      <c r="K731" s="20" t="str">
        <f t="shared" si="103"/>
        <v>Link</v>
      </c>
      <c r="L731" s="21" t="str">
        <f t="shared" si="104"/>
        <v/>
      </c>
      <c r="M731" s="31" t="str">
        <f t="shared" si="105"/>
        <v>{Secades-Villa, 2014 #3683}</v>
      </c>
      <c r="N731" s="4" t="s">
        <v>1</v>
      </c>
      <c r="O731" s="20" t="str">
        <f t="shared" si="106"/>
        <v>PDF</v>
      </c>
      <c r="P731" s="11" t="s">
        <v>2</v>
      </c>
      <c r="Q731" s="3" t="s">
        <v>36</v>
      </c>
      <c r="R731" s="276" t="s">
        <v>37</v>
      </c>
      <c r="S731" s="4" t="s">
        <v>76</v>
      </c>
      <c r="T731" s="20" t="str">
        <f t="shared" si="107"/>
        <v>PDF</v>
      </c>
      <c r="U731" s="11" t="s">
        <v>39</v>
      </c>
      <c r="V731" s="3" t="s">
        <v>36</v>
      </c>
      <c r="W731" s="3" t="s">
        <v>37</v>
      </c>
      <c r="Y731" s="13" t="str">
        <f t="shared" si="110"/>
        <v/>
      </c>
      <c r="Z731" s="35" t="str">
        <f t="shared" si="108"/>
        <v>Exclude</v>
      </c>
      <c r="AA731" s="33" t="str">
        <f t="shared" si="109"/>
        <v>3. Wrong intervention</v>
      </c>
    </row>
    <row r="732" spans="1:27" x14ac:dyDescent="0.25">
      <c r="A732" s="27" t="s">
        <v>2449</v>
      </c>
      <c r="B732" s="28" t="s">
        <v>2450</v>
      </c>
      <c r="C732" s="28">
        <v>2019</v>
      </c>
      <c r="D732" s="28" t="s">
        <v>496</v>
      </c>
      <c r="E732" s="28">
        <v>204</v>
      </c>
      <c r="G732" s="28">
        <v>107495</v>
      </c>
      <c r="H732" s="28">
        <v>4041</v>
      </c>
      <c r="I732" s="28" t="s">
        <v>2451</v>
      </c>
      <c r="J732" s="11" t="s">
        <v>34</v>
      </c>
      <c r="K732" s="20" t="str">
        <f t="shared" si="103"/>
        <v>Link</v>
      </c>
      <c r="L732" s="21" t="str">
        <f t="shared" si="104"/>
        <v/>
      </c>
      <c r="M732" s="31" t="str">
        <f t="shared" si="105"/>
        <v>{Secades-Villa, 2019 #4041}</v>
      </c>
      <c r="N732" s="4" t="s">
        <v>1</v>
      </c>
      <c r="O732" s="20" t="str">
        <f t="shared" si="106"/>
        <v>PDF</v>
      </c>
      <c r="P732" s="11" t="s">
        <v>2</v>
      </c>
      <c r="Q732" s="3" t="s">
        <v>36</v>
      </c>
      <c r="R732" s="276" t="s">
        <v>37</v>
      </c>
      <c r="S732" s="4" t="s">
        <v>76</v>
      </c>
      <c r="T732" s="20" t="str">
        <f t="shared" si="107"/>
        <v>PDF</v>
      </c>
      <c r="U732" s="11" t="s">
        <v>39</v>
      </c>
      <c r="V732" s="3" t="s">
        <v>36</v>
      </c>
      <c r="W732" s="3" t="s">
        <v>37</v>
      </c>
      <c r="X732" s="3"/>
      <c r="Y732" s="13" t="str">
        <f t="shared" si="110"/>
        <v/>
      </c>
      <c r="Z732" s="35" t="str">
        <f t="shared" si="108"/>
        <v>Exclude</v>
      </c>
      <c r="AA732" s="33" t="str">
        <f t="shared" si="109"/>
        <v>3. Wrong intervention</v>
      </c>
    </row>
    <row r="733" spans="1:27" x14ac:dyDescent="0.25">
      <c r="A733" s="27" t="s">
        <v>2452</v>
      </c>
      <c r="B733" s="28" t="s">
        <v>2453</v>
      </c>
      <c r="C733" s="28">
        <v>2022</v>
      </c>
      <c r="D733" s="28" t="s">
        <v>1746</v>
      </c>
      <c r="E733" s="28">
        <v>22</v>
      </c>
      <c r="F733" s="28">
        <v>3</v>
      </c>
      <c r="G733" s="28">
        <v>100314</v>
      </c>
      <c r="H733" s="28">
        <v>4269</v>
      </c>
      <c r="I733" s="28" t="s">
        <v>2454</v>
      </c>
      <c r="J733" s="11" t="s">
        <v>34</v>
      </c>
      <c r="K733" s="20" t="str">
        <f t="shared" si="103"/>
        <v>Link</v>
      </c>
      <c r="L733" s="21" t="str">
        <f t="shared" si="104"/>
        <v/>
      </c>
      <c r="M733" s="31" t="str">
        <f t="shared" si="105"/>
        <v>{Secades-Villa, 2022 #4269}</v>
      </c>
      <c r="N733" s="4" t="s">
        <v>4</v>
      </c>
      <c r="O733" s="20" t="str">
        <f t="shared" si="106"/>
        <v>PDF</v>
      </c>
      <c r="P733" s="11" t="s">
        <v>2</v>
      </c>
      <c r="Q733" s="3" t="s">
        <v>36</v>
      </c>
      <c r="R733" s="276" t="s">
        <v>37</v>
      </c>
      <c r="S733" s="4" t="s">
        <v>76</v>
      </c>
      <c r="T733" s="20" t="str">
        <f t="shared" si="107"/>
        <v>PDF</v>
      </c>
      <c r="U733" s="11" t="s">
        <v>39</v>
      </c>
      <c r="V733" s="3" t="s">
        <v>36</v>
      </c>
      <c r="W733" s="3" t="s">
        <v>37</v>
      </c>
      <c r="Z733" s="35" t="str">
        <f t="shared" si="108"/>
        <v>Exclude</v>
      </c>
      <c r="AA733" s="33" t="str">
        <f t="shared" si="109"/>
        <v>3. Wrong intervention</v>
      </c>
    </row>
    <row r="734" spans="1:27" x14ac:dyDescent="0.25">
      <c r="A734" s="27" t="s">
        <v>2455</v>
      </c>
      <c r="B734" s="28" t="s">
        <v>2456</v>
      </c>
      <c r="C734" s="28">
        <v>2024</v>
      </c>
      <c r="D734" s="28" t="s">
        <v>3</v>
      </c>
      <c r="G734" s="28" t="s">
        <v>108</v>
      </c>
      <c r="H734" s="28">
        <v>7390</v>
      </c>
      <c r="I734" s="28" t="s">
        <v>2457</v>
      </c>
      <c r="J734" s="11" t="s">
        <v>34</v>
      </c>
      <c r="K734" s="20" t="str">
        <f t="shared" si="103"/>
        <v>Link</v>
      </c>
      <c r="L734" s="21" t="str">
        <f t="shared" si="104"/>
        <v/>
      </c>
      <c r="M734" s="31" t="str">
        <f t="shared" si="105"/>
        <v>{Seiterö, 2024 #7390}</v>
      </c>
      <c r="N734" s="4" t="s">
        <v>561</v>
      </c>
      <c r="O734" s="20" t="str">
        <f t="shared" si="106"/>
        <v>PDF</v>
      </c>
      <c r="P734" s="11" t="s">
        <v>2</v>
      </c>
      <c r="Q734" s="3" t="s">
        <v>36</v>
      </c>
      <c r="R734" s="276" t="s">
        <v>37</v>
      </c>
      <c r="S734" s="4" t="s">
        <v>1316</v>
      </c>
      <c r="T734" s="20" t="str">
        <f t="shared" si="107"/>
        <v>PDF</v>
      </c>
      <c r="U734" s="11" t="s">
        <v>39</v>
      </c>
      <c r="V734" s="3" t="s">
        <v>36</v>
      </c>
      <c r="W734" s="3" t="s">
        <v>37</v>
      </c>
      <c r="Z734" s="35" t="str">
        <f t="shared" si="108"/>
        <v>Exclude</v>
      </c>
      <c r="AA734" s="33" t="str">
        <f t="shared" si="109"/>
        <v>3. Wrong intervention</v>
      </c>
    </row>
    <row r="735" spans="1:27" x14ac:dyDescent="0.25">
      <c r="A735" s="27" t="s">
        <v>2458</v>
      </c>
      <c r="B735" s="28" t="s">
        <v>2459</v>
      </c>
      <c r="C735" s="28">
        <v>2025</v>
      </c>
      <c r="D735" s="28" t="s">
        <v>152</v>
      </c>
      <c r="E735" s="28">
        <v>27</v>
      </c>
      <c r="G735" s="28" t="s">
        <v>2460</v>
      </c>
      <c r="H735" s="28">
        <v>7389</v>
      </c>
      <c r="I735" s="28" t="s">
        <v>2461</v>
      </c>
      <c r="J735" s="11" t="s">
        <v>34</v>
      </c>
      <c r="K735" s="20" t="str">
        <f t="shared" si="103"/>
        <v>Link</v>
      </c>
      <c r="L735" s="21" t="str">
        <f t="shared" si="104"/>
        <v/>
      </c>
      <c r="M735" s="31" t="str">
        <f t="shared" si="105"/>
        <v>{Seitero, 2025 #7389}</v>
      </c>
      <c r="N735" s="4" t="s">
        <v>561</v>
      </c>
      <c r="O735" s="20" t="str">
        <f t="shared" si="106"/>
        <v>PDF</v>
      </c>
      <c r="P735" s="11" t="s">
        <v>2</v>
      </c>
      <c r="Q735" s="3" t="s">
        <v>36</v>
      </c>
      <c r="R735" s="276" t="s">
        <v>37</v>
      </c>
      <c r="S735" s="4" t="s">
        <v>1316</v>
      </c>
      <c r="T735" s="20" t="str">
        <f t="shared" si="107"/>
        <v>PDF</v>
      </c>
      <c r="U735" s="11" t="s">
        <v>39</v>
      </c>
      <c r="V735" s="3" t="s">
        <v>36</v>
      </c>
      <c r="W735" s="3" t="s">
        <v>37</v>
      </c>
      <c r="Z735" s="35" t="str">
        <f t="shared" si="108"/>
        <v>Exclude</v>
      </c>
      <c r="AA735" s="33" t="str">
        <f t="shared" si="109"/>
        <v>3. Wrong intervention</v>
      </c>
    </row>
    <row r="736" spans="1:27" x14ac:dyDescent="0.25">
      <c r="A736" s="27" t="s">
        <v>2462</v>
      </c>
      <c r="B736" s="28" t="s">
        <v>2463</v>
      </c>
      <c r="C736" s="28">
        <v>2014</v>
      </c>
      <c r="D736" s="28" t="s">
        <v>73</v>
      </c>
      <c r="E736" s="28">
        <v>17</v>
      </c>
      <c r="F736" s="28">
        <v>3</v>
      </c>
      <c r="G736" s="28" t="s">
        <v>2464</v>
      </c>
      <c r="H736" s="28">
        <v>3809</v>
      </c>
      <c r="I736" s="28" t="s">
        <v>2465</v>
      </c>
      <c r="J736" s="11" t="s">
        <v>34</v>
      </c>
      <c r="K736" s="20" t="str">
        <f t="shared" si="103"/>
        <v>Link</v>
      </c>
      <c r="L736" s="21" t="str">
        <f t="shared" si="104"/>
        <v/>
      </c>
      <c r="M736" s="31" t="str">
        <f t="shared" si="105"/>
        <v>{Severson, 2014 #3809}</v>
      </c>
      <c r="N736" s="4" t="s">
        <v>1</v>
      </c>
      <c r="O736" s="20" t="str">
        <f t="shared" si="106"/>
        <v>PDF</v>
      </c>
      <c r="P736" s="11" t="s">
        <v>2</v>
      </c>
      <c r="Q736" s="3" t="s">
        <v>36</v>
      </c>
      <c r="R736" s="276" t="s">
        <v>37</v>
      </c>
      <c r="S736" s="4" t="s">
        <v>76</v>
      </c>
      <c r="T736" s="20" t="str">
        <f t="shared" si="107"/>
        <v>PDF</v>
      </c>
      <c r="U736" s="11" t="s">
        <v>39</v>
      </c>
      <c r="V736" s="3" t="s">
        <v>36</v>
      </c>
      <c r="W736" s="3" t="s">
        <v>37</v>
      </c>
      <c r="Y736" s="13" t="str">
        <f>IF(R736="Include","No",IF(V736="Include","No",""))</f>
        <v/>
      </c>
      <c r="Z736" s="35" t="str">
        <f t="shared" si="108"/>
        <v>Exclude</v>
      </c>
      <c r="AA736" s="33" t="str">
        <f t="shared" si="109"/>
        <v>3. Wrong intervention</v>
      </c>
    </row>
    <row r="737" spans="1:27" x14ac:dyDescent="0.25">
      <c r="A737" s="27" t="s">
        <v>2466</v>
      </c>
      <c r="B737" s="28" t="s">
        <v>2467</v>
      </c>
      <c r="C737" s="28">
        <v>2023</v>
      </c>
      <c r="D737" s="28" t="s">
        <v>51</v>
      </c>
      <c r="E737" s="28">
        <v>12</v>
      </c>
      <c r="G737" s="28" t="s">
        <v>2468</v>
      </c>
      <c r="H737" s="28">
        <v>4199</v>
      </c>
      <c r="I737" s="28" t="s">
        <v>2469</v>
      </c>
      <c r="J737" s="11" t="s">
        <v>34</v>
      </c>
      <c r="K737" s="20" t="str">
        <f t="shared" si="103"/>
        <v>Link</v>
      </c>
      <c r="L737" s="21" t="str">
        <f t="shared" si="104"/>
        <v/>
      </c>
      <c r="M737" s="31" t="str">
        <f t="shared" si="105"/>
        <v>{Sharma, 2023 #4199}</v>
      </c>
      <c r="N737" s="4" t="s">
        <v>4</v>
      </c>
      <c r="O737" s="20" t="str">
        <f t="shared" si="106"/>
        <v>PDF</v>
      </c>
      <c r="P737" s="11" t="s">
        <v>2</v>
      </c>
      <c r="Q737" s="3" t="s">
        <v>36</v>
      </c>
      <c r="R737" s="276" t="s">
        <v>37</v>
      </c>
      <c r="S737" s="4" t="s">
        <v>76</v>
      </c>
      <c r="T737" s="20" t="str">
        <f t="shared" si="107"/>
        <v>PDF</v>
      </c>
      <c r="U737" s="11" t="s">
        <v>39</v>
      </c>
      <c r="V737" s="3" t="s">
        <v>36</v>
      </c>
      <c r="W737" s="3" t="s">
        <v>37</v>
      </c>
      <c r="Z737" s="35" t="str">
        <f t="shared" si="108"/>
        <v>Exclude</v>
      </c>
      <c r="AA737" s="33" t="str">
        <f t="shared" si="109"/>
        <v>3. Wrong intervention</v>
      </c>
    </row>
    <row r="738" spans="1:27" x14ac:dyDescent="0.25">
      <c r="A738" s="27" t="s">
        <v>2470</v>
      </c>
      <c r="B738" s="28" t="s">
        <v>2471</v>
      </c>
      <c r="C738" s="28">
        <v>2014</v>
      </c>
      <c r="D738" s="28" t="s">
        <v>1221</v>
      </c>
      <c r="E738" s="28">
        <v>67</v>
      </c>
      <c r="F738" s="28">
        <v>1</v>
      </c>
      <c r="G738" s="28" t="s">
        <v>2472</v>
      </c>
      <c r="H738" s="28">
        <v>3903</v>
      </c>
      <c r="I738" s="28" t="s">
        <v>2473</v>
      </c>
      <c r="J738" s="11" t="s">
        <v>34</v>
      </c>
      <c r="K738" s="20" t="str">
        <f t="shared" si="103"/>
        <v>Link</v>
      </c>
      <c r="L738" s="21" t="str">
        <f t="shared" si="104"/>
        <v/>
      </c>
      <c r="M738" s="31" t="str">
        <f t="shared" si="105"/>
        <v>{Shuter, 2014 #3903}</v>
      </c>
      <c r="N738" s="4" t="s">
        <v>1</v>
      </c>
      <c r="O738" s="20" t="str">
        <f t="shared" si="106"/>
        <v>PDF</v>
      </c>
      <c r="P738" s="11" t="s">
        <v>2</v>
      </c>
      <c r="Q738" s="3" t="s">
        <v>36</v>
      </c>
      <c r="R738" s="276" t="s">
        <v>37</v>
      </c>
      <c r="S738" s="4" t="s">
        <v>76</v>
      </c>
      <c r="T738" s="20" t="str">
        <f t="shared" si="107"/>
        <v>PDF</v>
      </c>
      <c r="U738" s="11" t="s">
        <v>39</v>
      </c>
      <c r="V738" s="3" t="s">
        <v>36</v>
      </c>
      <c r="W738" s="3" t="s">
        <v>37</v>
      </c>
      <c r="Y738" s="13" t="str">
        <f t="shared" ref="Y738:Y750" si="111">IF(R738="Include","No",IF(V738="Include","No",""))</f>
        <v/>
      </c>
      <c r="Z738" s="35" t="str">
        <f t="shared" si="108"/>
        <v>Exclude</v>
      </c>
      <c r="AA738" s="33" t="str">
        <f t="shared" si="109"/>
        <v>3. Wrong intervention</v>
      </c>
    </row>
    <row r="739" spans="1:27" x14ac:dyDescent="0.25">
      <c r="A739" s="27" t="s">
        <v>2470</v>
      </c>
      <c r="B739" s="28" t="s">
        <v>2471</v>
      </c>
      <c r="C739" s="28">
        <v>2014</v>
      </c>
      <c r="D739" s="28" t="s">
        <v>1224</v>
      </c>
      <c r="E739" s="28">
        <v>67</v>
      </c>
      <c r="F739" s="28">
        <v>1</v>
      </c>
      <c r="G739" s="28" t="s">
        <v>2472</v>
      </c>
      <c r="H739" s="28">
        <v>3923</v>
      </c>
      <c r="I739" s="28" t="s">
        <v>2474</v>
      </c>
      <c r="J739" s="11" t="s">
        <v>34</v>
      </c>
      <c r="K739" s="20" t="str">
        <f t="shared" si="103"/>
        <v>Link</v>
      </c>
      <c r="L739" s="21" t="str">
        <f t="shared" si="104"/>
        <v/>
      </c>
      <c r="M739" s="31" t="str">
        <f t="shared" si="105"/>
        <v>{Shuter, 2014 #3923}</v>
      </c>
      <c r="N739" s="4" t="s">
        <v>1</v>
      </c>
      <c r="O739" s="20" t="str">
        <f t="shared" si="106"/>
        <v>PDF</v>
      </c>
      <c r="P739" s="11" t="s">
        <v>2</v>
      </c>
      <c r="Q739" s="3" t="s">
        <v>36</v>
      </c>
      <c r="R739" s="276" t="s">
        <v>37</v>
      </c>
      <c r="S739" s="4" t="s">
        <v>76</v>
      </c>
      <c r="T739" s="20" t="str">
        <f t="shared" si="107"/>
        <v>PDF</v>
      </c>
      <c r="U739" s="11" t="s">
        <v>39</v>
      </c>
      <c r="V739" s="3" t="s">
        <v>36</v>
      </c>
      <c r="W739" s="3" t="s">
        <v>37</v>
      </c>
      <c r="Y739" s="13" t="str">
        <f t="shared" si="111"/>
        <v/>
      </c>
      <c r="Z739" s="35" t="str">
        <f t="shared" si="108"/>
        <v>Exclude</v>
      </c>
      <c r="AA739" s="33" t="str">
        <f t="shared" si="109"/>
        <v>3. Wrong intervention</v>
      </c>
    </row>
    <row r="740" spans="1:27" x14ac:dyDescent="0.25">
      <c r="A740" s="27" t="s">
        <v>2470</v>
      </c>
      <c r="B740" s="28" t="s">
        <v>2471</v>
      </c>
      <c r="C740" s="28">
        <v>2014</v>
      </c>
      <c r="D740" s="28" t="s">
        <v>1224</v>
      </c>
      <c r="E740" s="28">
        <v>67</v>
      </c>
      <c r="F740" s="28">
        <v>1</v>
      </c>
      <c r="G740" s="28" t="s">
        <v>2472</v>
      </c>
      <c r="H740" s="28">
        <v>3924</v>
      </c>
      <c r="I740" s="28" t="s">
        <v>2474</v>
      </c>
      <c r="J740" s="11" t="s">
        <v>34</v>
      </c>
      <c r="K740" s="20" t="str">
        <f t="shared" si="103"/>
        <v>Link</v>
      </c>
      <c r="L740" s="21" t="str">
        <f t="shared" si="104"/>
        <v/>
      </c>
      <c r="M740" s="31" t="str">
        <f t="shared" si="105"/>
        <v>{Shuter, 2014 #3924}</v>
      </c>
      <c r="N740" s="4" t="s">
        <v>1</v>
      </c>
      <c r="O740" s="20" t="str">
        <f t="shared" si="106"/>
        <v>PDF</v>
      </c>
      <c r="P740" s="11" t="s">
        <v>2</v>
      </c>
      <c r="Q740" s="3" t="s">
        <v>36</v>
      </c>
      <c r="R740" s="276" t="s">
        <v>41</v>
      </c>
      <c r="S740" s="4" t="s">
        <v>2475</v>
      </c>
      <c r="T740" s="20" t="str">
        <f t="shared" si="107"/>
        <v>PDF</v>
      </c>
      <c r="U740" s="11" t="s">
        <v>39</v>
      </c>
      <c r="V740" s="3" t="s">
        <v>36</v>
      </c>
      <c r="W740" s="3" t="s">
        <v>41</v>
      </c>
      <c r="Y740" s="13" t="str">
        <f t="shared" si="111"/>
        <v/>
      </c>
      <c r="Z740" s="35" t="str">
        <f t="shared" si="108"/>
        <v>Exclude</v>
      </c>
      <c r="AA740" s="33" t="str">
        <f t="shared" si="109"/>
        <v>0. Duplicate</v>
      </c>
    </row>
    <row r="741" spans="1:27" x14ac:dyDescent="0.25">
      <c r="A741" s="27" t="s">
        <v>2476</v>
      </c>
      <c r="B741" s="28" t="s">
        <v>2477</v>
      </c>
      <c r="C741" s="28">
        <v>2018</v>
      </c>
      <c r="D741" s="28" t="s">
        <v>73</v>
      </c>
      <c r="E741" s="28">
        <v>22</v>
      </c>
      <c r="F741" s="28">
        <v>3</v>
      </c>
      <c r="G741" s="28" t="s">
        <v>2478</v>
      </c>
      <c r="H741" s="28">
        <v>3642</v>
      </c>
      <c r="I741" s="28" t="s">
        <v>2479</v>
      </c>
      <c r="J741" s="11" t="s">
        <v>34</v>
      </c>
      <c r="K741" s="20" t="str">
        <f t="shared" si="103"/>
        <v>Link</v>
      </c>
      <c r="L741" s="21" t="str">
        <f t="shared" si="104"/>
        <v/>
      </c>
      <c r="M741" s="31" t="str">
        <f t="shared" si="105"/>
        <v>{Shuter, 2018 #3642}</v>
      </c>
      <c r="N741" s="4" t="s">
        <v>1</v>
      </c>
      <c r="O741" s="20" t="str">
        <f t="shared" si="106"/>
        <v>PDF</v>
      </c>
      <c r="P741" s="11" t="s">
        <v>2</v>
      </c>
      <c r="Q741" s="3" t="s">
        <v>36</v>
      </c>
      <c r="R741" s="276" t="s">
        <v>37</v>
      </c>
      <c r="S741" s="4" t="s">
        <v>76</v>
      </c>
      <c r="T741" s="20" t="str">
        <f t="shared" si="107"/>
        <v>PDF</v>
      </c>
      <c r="U741" s="11" t="s">
        <v>39</v>
      </c>
      <c r="V741" s="3" t="s">
        <v>36</v>
      </c>
      <c r="W741" s="3" t="s">
        <v>37</v>
      </c>
      <c r="Y741" s="13" t="str">
        <f t="shared" si="111"/>
        <v/>
      </c>
      <c r="Z741" s="35" t="str">
        <f t="shared" si="108"/>
        <v>Exclude</v>
      </c>
      <c r="AA741" s="33" t="str">
        <f t="shared" si="109"/>
        <v>3. Wrong intervention</v>
      </c>
    </row>
    <row r="742" spans="1:27" x14ac:dyDescent="0.25">
      <c r="A742" s="27" t="s">
        <v>2476</v>
      </c>
      <c r="B742" s="28" t="s">
        <v>2477</v>
      </c>
      <c r="C742" s="28">
        <v>2018</v>
      </c>
      <c r="D742" s="28" t="s">
        <v>73</v>
      </c>
      <c r="E742" s="28">
        <v>22</v>
      </c>
      <c r="F742" s="28">
        <v>3</v>
      </c>
      <c r="G742" s="28" t="s">
        <v>2478</v>
      </c>
      <c r="H742" s="28">
        <v>3643</v>
      </c>
      <c r="I742" s="28" t="s">
        <v>2479</v>
      </c>
      <c r="J742" s="11" t="s">
        <v>34</v>
      </c>
      <c r="K742" s="20" t="str">
        <f t="shared" si="103"/>
        <v>Link</v>
      </c>
      <c r="L742" s="21" t="str">
        <f t="shared" si="104"/>
        <v/>
      </c>
      <c r="M742" s="31" t="str">
        <f t="shared" si="105"/>
        <v>{Shuter, 2018 #3643}</v>
      </c>
      <c r="N742" s="4" t="s">
        <v>1</v>
      </c>
      <c r="O742" s="20" t="str">
        <f t="shared" si="106"/>
        <v>PDF</v>
      </c>
      <c r="P742" s="11" t="s">
        <v>2</v>
      </c>
      <c r="Q742" s="3" t="s">
        <v>36</v>
      </c>
      <c r="R742" s="276" t="s">
        <v>41</v>
      </c>
      <c r="S742" s="4" t="s">
        <v>2480</v>
      </c>
      <c r="T742" s="20" t="str">
        <f t="shared" si="107"/>
        <v>PDF</v>
      </c>
      <c r="U742" s="11" t="s">
        <v>39</v>
      </c>
      <c r="V742" s="3" t="s">
        <v>36</v>
      </c>
      <c r="W742" s="3" t="s">
        <v>41</v>
      </c>
      <c r="Y742" s="13" t="str">
        <f t="shared" si="111"/>
        <v/>
      </c>
      <c r="Z742" s="35" t="str">
        <f t="shared" si="108"/>
        <v>Exclude</v>
      </c>
      <c r="AA742" s="33" t="str">
        <f t="shared" si="109"/>
        <v>0. Duplicate</v>
      </c>
    </row>
    <row r="743" spans="1:27" x14ac:dyDescent="0.25">
      <c r="A743" s="27" t="s">
        <v>2481</v>
      </c>
      <c r="B743" s="28" t="s">
        <v>2482</v>
      </c>
      <c r="C743" s="28">
        <v>2020</v>
      </c>
      <c r="D743" s="28" t="s">
        <v>1221</v>
      </c>
      <c r="E743" s="28">
        <v>84</v>
      </c>
      <c r="F743" s="28">
        <v>2</v>
      </c>
      <c r="G743" s="28" t="s">
        <v>1680</v>
      </c>
      <c r="H743" s="28">
        <v>4086</v>
      </c>
      <c r="I743" s="28" t="s">
        <v>2483</v>
      </c>
      <c r="J743" s="11" t="s">
        <v>34</v>
      </c>
      <c r="K743" s="20" t="str">
        <f t="shared" si="103"/>
        <v>Link</v>
      </c>
      <c r="L743" s="21" t="str">
        <f t="shared" si="104"/>
        <v/>
      </c>
      <c r="M743" s="31" t="str">
        <f t="shared" si="105"/>
        <v>{Shuter, 2020 #4086}</v>
      </c>
      <c r="N743" s="4" t="s">
        <v>1</v>
      </c>
      <c r="O743" s="20" t="str">
        <f t="shared" si="106"/>
        <v>PDF</v>
      </c>
      <c r="P743" s="11" t="s">
        <v>2</v>
      </c>
      <c r="Q743" s="3" t="s">
        <v>36</v>
      </c>
      <c r="R743" s="276" t="s">
        <v>37</v>
      </c>
      <c r="S743" s="4" t="s">
        <v>76</v>
      </c>
      <c r="T743" s="20" t="str">
        <f t="shared" si="107"/>
        <v>PDF</v>
      </c>
      <c r="U743" s="11" t="s">
        <v>39</v>
      </c>
      <c r="V743" s="3" t="s">
        <v>36</v>
      </c>
      <c r="W743" s="3" t="s">
        <v>41</v>
      </c>
      <c r="Y743" s="13" t="str">
        <f t="shared" si="111"/>
        <v/>
      </c>
      <c r="Z743" s="35" t="str">
        <f t="shared" si="108"/>
        <v>Exclude</v>
      </c>
      <c r="AA743" s="33" t="str">
        <f t="shared" si="109"/>
        <v>3. Wrong intervention</v>
      </c>
    </row>
    <row r="744" spans="1:27" x14ac:dyDescent="0.25">
      <c r="A744" s="27" t="s">
        <v>2484</v>
      </c>
      <c r="B744" s="28" t="s">
        <v>2485</v>
      </c>
      <c r="C744" s="28">
        <v>2022</v>
      </c>
      <c r="D744" s="28" t="s">
        <v>1221</v>
      </c>
      <c r="E744" s="28">
        <v>90</v>
      </c>
      <c r="F744" s="28">
        <v>2</v>
      </c>
      <c r="G744" s="28" t="s">
        <v>2486</v>
      </c>
      <c r="H744" s="28">
        <v>4045</v>
      </c>
      <c r="I744" s="28" t="s">
        <v>2487</v>
      </c>
      <c r="J744" s="11" t="s">
        <v>34</v>
      </c>
      <c r="K744" s="20" t="str">
        <f t="shared" si="103"/>
        <v>Link</v>
      </c>
      <c r="L744" s="21" t="str">
        <f t="shared" si="104"/>
        <v/>
      </c>
      <c r="M744" s="31" t="str">
        <f t="shared" si="105"/>
        <v>{Shuter, 2022 #4045}</v>
      </c>
      <c r="N744" s="4" t="s">
        <v>1</v>
      </c>
      <c r="O744" s="20" t="str">
        <f t="shared" si="106"/>
        <v>PDF</v>
      </c>
      <c r="P744" s="11" t="s">
        <v>2</v>
      </c>
      <c r="Q744" s="3" t="s">
        <v>36</v>
      </c>
      <c r="R744" s="276" t="s">
        <v>37</v>
      </c>
      <c r="S744" s="4" t="s">
        <v>76</v>
      </c>
      <c r="T744" s="20" t="str">
        <f t="shared" si="107"/>
        <v>PDF</v>
      </c>
      <c r="U744" s="11" t="s">
        <v>39</v>
      </c>
      <c r="V744" s="3" t="s">
        <v>36</v>
      </c>
      <c r="W744" s="3" t="s">
        <v>37</v>
      </c>
      <c r="Y744" s="13" t="str">
        <f t="shared" si="111"/>
        <v/>
      </c>
      <c r="Z744" s="35" t="str">
        <f t="shared" si="108"/>
        <v>Exclude</v>
      </c>
      <c r="AA744" s="33" t="str">
        <f t="shared" si="109"/>
        <v>3. Wrong intervention</v>
      </c>
    </row>
    <row r="745" spans="1:27" x14ac:dyDescent="0.25">
      <c r="A745" s="27" t="s">
        <v>2488</v>
      </c>
      <c r="B745" s="28" t="s">
        <v>2489</v>
      </c>
      <c r="C745" s="28">
        <v>2013</v>
      </c>
      <c r="D745" s="28" t="s">
        <v>1145</v>
      </c>
      <c r="E745" s="28">
        <v>81</v>
      </c>
      <c r="F745" s="28">
        <v>5</v>
      </c>
      <c r="G745" s="28" t="s">
        <v>2490</v>
      </c>
      <c r="H745" s="28">
        <v>3894</v>
      </c>
      <c r="I745" s="28" t="s">
        <v>2491</v>
      </c>
      <c r="J745" s="11" t="s">
        <v>34</v>
      </c>
      <c r="K745" s="20" t="str">
        <f t="shared" si="103"/>
        <v>Link</v>
      </c>
      <c r="L745" s="21" t="str">
        <f t="shared" si="104"/>
        <v/>
      </c>
      <c r="M745" s="31" t="str">
        <f t="shared" si="105"/>
        <v>{Simmons, 2013 #3894}</v>
      </c>
      <c r="N745" s="4" t="s">
        <v>1</v>
      </c>
      <c r="O745" s="20" t="str">
        <f t="shared" si="106"/>
        <v>PDF</v>
      </c>
      <c r="P745" s="11" t="s">
        <v>2</v>
      </c>
      <c r="Q745" s="3" t="s">
        <v>36</v>
      </c>
      <c r="R745" s="276" t="s">
        <v>37</v>
      </c>
      <c r="S745" s="4" t="s">
        <v>76</v>
      </c>
      <c r="T745" s="20" t="str">
        <f t="shared" si="107"/>
        <v>PDF</v>
      </c>
      <c r="U745" s="11" t="s">
        <v>39</v>
      </c>
      <c r="V745" s="3" t="s">
        <v>36</v>
      </c>
      <c r="W745" s="3" t="s">
        <v>37</v>
      </c>
      <c r="Y745" s="13" t="str">
        <f t="shared" si="111"/>
        <v/>
      </c>
      <c r="Z745" s="35" t="str">
        <f t="shared" si="108"/>
        <v>Exclude</v>
      </c>
      <c r="AA745" s="33" t="str">
        <f t="shared" si="109"/>
        <v>3. Wrong intervention</v>
      </c>
    </row>
    <row r="746" spans="1:27" x14ac:dyDescent="0.25">
      <c r="A746" s="27" t="s">
        <v>2492</v>
      </c>
      <c r="B746" s="28" t="s">
        <v>2493</v>
      </c>
      <c r="C746" s="28">
        <v>2020</v>
      </c>
      <c r="D746" s="28" t="s">
        <v>2494</v>
      </c>
      <c r="E746" s="28">
        <v>126</v>
      </c>
      <c r="F746" s="28">
        <v>23</v>
      </c>
      <c r="G746" s="28" t="s">
        <v>2495</v>
      </c>
      <c r="H746" s="28">
        <v>3634</v>
      </c>
      <c r="I746" s="28" t="s">
        <v>2496</v>
      </c>
      <c r="J746" s="11" t="s">
        <v>34</v>
      </c>
      <c r="K746" s="20" t="str">
        <f t="shared" si="103"/>
        <v>Link</v>
      </c>
      <c r="L746" s="21" t="str">
        <f t="shared" si="104"/>
        <v/>
      </c>
      <c r="M746" s="31" t="str">
        <f t="shared" si="105"/>
        <v>{Simmons, 2020 #3634}</v>
      </c>
      <c r="N746" s="4" t="s">
        <v>1</v>
      </c>
      <c r="O746" s="20" t="str">
        <f t="shared" si="106"/>
        <v>PDF</v>
      </c>
      <c r="P746" s="11" t="s">
        <v>2</v>
      </c>
      <c r="Q746" s="3" t="s">
        <v>36</v>
      </c>
      <c r="R746" s="276" t="s">
        <v>37</v>
      </c>
      <c r="S746" s="4" t="s">
        <v>76</v>
      </c>
      <c r="T746" s="20" t="str">
        <f t="shared" si="107"/>
        <v>PDF</v>
      </c>
      <c r="U746" s="11" t="s">
        <v>39</v>
      </c>
      <c r="V746" s="3" t="s">
        <v>36</v>
      </c>
      <c r="W746" s="3" t="s">
        <v>37</v>
      </c>
      <c r="Y746" s="13" t="str">
        <f t="shared" si="111"/>
        <v/>
      </c>
      <c r="Z746" s="35" t="str">
        <f t="shared" si="108"/>
        <v>Exclude</v>
      </c>
      <c r="AA746" s="33" t="str">
        <f t="shared" si="109"/>
        <v>3. Wrong intervention</v>
      </c>
    </row>
    <row r="747" spans="1:27" x14ac:dyDescent="0.25">
      <c r="A747" s="27" t="s">
        <v>2492</v>
      </c>
      <c r="B747" s="28" t="s">
        <v>2493</v>
      </c>
      <c r="C747" s="28">
        <v>2020</v>
      </c>
      <c r="D747" s="28" t="s">
        <v>2494</v>
      </c>
      <c r="E747" s="28">
        <v>126</v>
      </c>
      <c r="F747" s="28">
        <v>23</v>
      </c>
      <c r="G747" s="28" t="s">
        <v>2495</v>
      </c>
      <c r="H747" s="28">
        <v>3635</v>
      </c>
      <c r="I747" s="28" t="s">
        <v>2496</v>
      </c>
      <c r="J747" s="11" t="s">
        <v>34</v>
      </c>
      <c r="K747" s="20" t="str">
        <f t="shared" si="103"/>
        <v>Link</v>
      </c>
      <c r="L747" s="21" t="str">
        <f t="shared" si="104"/>
        <v/>
      </c>
      <c r="M747" s="31" t="str">
        <f t="shared" si="105"/>
        <v>{Simmons, 2020 #3635}</v>
      </c>
      <c r="N747" s="4" t="s">
        <v>1</v>
      </c>
      <c r="O747" s="20" t="str">
        <f t="shared" si="106"/>
        <v>PDF</v>
      </c>
      <c r="P747" s="11" t="s">
        <v>2</v>
      </c>
      <c r="Q747" s="3" t="s">
        <v>36</v>
      </c>
      <c r="R747" s="276" t="s">
        <v>41</v>
      </c>
      <c r="S747" s="4" t="s">
        <v>2497</v>
      </c>
      <c r="T747" s="20" t="str">
        <f t="shared" si="107"/>
        <v>PDF</v>
      </c>
      <c r="U747" s="11" t="s">
        <v>39</v>
      </c>
      <c r="V747" s="3" t="s">
        <v>36</v>
      </c>
      <c r="W747" s="3" t="s">
        <v>41</v>
      </c>
      <c r="Y747" s="13" t="str">
        <f t="shared" si="111"/>
        <v/>
      </c>
      <c r="Z747" s="35" t="str">
        <f t="shared" si="108"/>
        <v>Exclude</v>
      </c>
      <c r="AA747" s="33" t="str">
        <f t="shared" si="109"/>
        <v>0. Duplicate</v>
      </c>
    </row>
    <row r="748" spans="1:27" x14ac:dyDescent="0.25">
      <c r="A748" s="27" t="s">
        <v>2498</v>
      </c>
      <c r="B748" s="28" t="s">
        <v>2499</v>
      </c>
      <c r="C748" s="28">
        <v>2021</v>
      </c>
      <c r="D748" s="28" t="s">
        <v>2494</v>
      </c>
      <c r="E748" s="28">
        <v>128</v>
      </c>
      <c r="F748" s="28">
        <v>5</v>
      </c>
      <c r="G748" s="28" t="s">
        <v>2500</v>
      </c>
      <c r="H748" s="28">
        <v>3647</v>
      </c>
      <c r="I748" s="28" t="s">
        <v>2501</v>
      </c>
      <c r="J748" s="11" t="s">
        <v>34</v>
      </c>
      <c r="K748" s="20" t="str">
        <f t="shared" si="103"/>
        <v>Link</v>
      </c>
      <c r="L748" s="21" t="str">
        <f t="shared" si="104"/>
        <v/>
      </c>
      <c r="M748" s="31" t="str">
        <f t="shared" si="105"/>
        <v>{Simmons, 2021 #3647}</v>
      </c>
      <c r="N748" s="4" t="s">
        <v>1</v>
      </c>
      <c r="O748" s="20" t="str">
        <f t="shared" si="106"/>
        <v>PDF</v>
      </c>
      <c r="P748" s="11" t="s">
        <v>2</v>
      </c>
      <c r="Q748" s="3" t="s">
        <v>36</v>
      </c>
      <c r="R748" s="276" t="s">
        <v>37</v>
      </c>
      <c r="S748" s="4" t="s">
        <v>76</v>
      </c>
      <c r="T748" s="20" t="str">
        <f t="shared" si="107"/>
        <v>PDF</v>
      </c>
      <c r="U748" s="11" t="s">
        <v>39</v>
      </c>
      <c r="V748" s="3" t="s">
        <v>36</v>
      </c>
      <c r="W748" s="3" t="s">
        <v>37</v>
      </c>
      <c r="Y748" s="13" t="str">
        <f t="shared" si="111"/>
        <v/>
      </c>
      <c r="Z748" s="35" t="str">
        <f t="shared" si="108"/>
        <v>Exclude</v>
      </c>
      <c r="AA748" s="33" t="str">
        <f t="shared" si="109"/>
        <v>3. Wrong intervention</v>
      </c>
    </row>
    <row r="749" spans="1:27" x14ac:dyDescent="0.25">
      <c r="A749" s="27" t="s">
        <v>2502</v>
      </c>
      <c r="B749" s="28" t="s">
        <v>2503</v>
      </c>
      <c r="C749" s="28">
        <v>2012</v>
      </c>
      <c r="D749" s="28" t="s">
        <v>73</v>
      </c>
      <c r="E749" s="28">
        <v>15</v>
      </c>
      <c r="F749" s="28">
        <v>5</v>
      </c>
      <c r="G749" s="28" t="s">
        <v>2504</v>
      </c>
      <c r="H749" s="28">
        <v>3806</v>
      </c>
      <c r="I749" s="28" t="s">
        <v>2505</v>
      </c>
      <c r="J749" s="11" t="s">
        <v>34</v>
      </c>
      <c r="K749" s="20" t="str">
        <f t="shared" si="103"/>
        <v>Link</v>
      </c>
      <c r="L749" s="21" t="str">
        <f t="shared" si="104"/>
        <v/>
      </c>
      <c r="M749" s="31" t="str">
        <f t="shared" si="105"/>
        <v>{Sims, 2012 #3806}</v>
      </c>
      <c r="N749" s="4" t="s">
        <v>1</v>
      </c>
      <c r="O749" s="20" t="str">
        <f t="shared" si="106"/>
        <v>PDF</v>
      </c>
      <c r="P749" s="11" t="s">
        <v>2</v>
      </c>
      <c r="Q749" s="3" t="s">
        <v>36</v>
      </c>
      <c r="R749" s="276" t="s">
        <v>37</v>
      </c>
      <c r="S749" s="4" t="s">
        <v>76</v>
      </c>
      <c r="T749" s="20" t="str">
        <f t="shared" si="107"/>
        <v>PDF</v>
      </c>
      <c r="U749" s="11" t="s">
        <v>39</v>
      </c>
      <c r="V749" s="3" t="s">
        <v>36</v>
      </c>
      <c r="W749" s="3" t="s">
        <v>37</v>
      </c>
      <c r="Y749" s="13" t="str">
        <f t="shared" si="111"/>
        <v/>
      </c>
      <c r="Z749" s="35" t="str">
        <f t="shared" si="108"/>
        <v>Exclude</v>
      </c>
      <c r="AA749" s="33" t="str">
        <f t="shared" si="109"/>
        <v>3. Wrong intervention</v>
      </c>
    </row>
    <row r="750" spans="1:27" x14ac:dyDescent="0.25">
      <c r="A750" s="27" t="s">
        <v>2506</v>
      </c>
      <c r="B750" s="28" t="s">
        <v>2507</v>
      </c>
      <c r="C750" s="28">
        <v>2013</v>
      </c>
      <c r="D750" s="28" t="s">
        <v>336</v>
      </c>
      <c r="E750" s="28">
        <v>59</v>
      </c>
      <c r="G750" s="80">
        <v>45748</v>
      </c>
      <c r="H750" s="28">
        <v>4127</v>
      </c>
      <c r="I750" s="28" t="s">
        <v>2508</v>
      </c>
      <c r="J750" s="11" t="s">
        <v>34</v>
      </c>
      <c r="K750" s="20" t="str">
        <f t="shared" si="103"/>
        <v>Link</v>
      </c>
      <c r="L750" s="21" t="str">
        <f t="shared" si="104"/>
        <v/>
      </c>
      <c r="M750" s="31" t="str">
        <f t="shared" si="105"/>
        <v>{Sindelar, 2013 #4127}</v>
      </c>
      <c r="N750" s="4" t="s">
        <v>1</v>
      </c>
      <c r="O750" s="20" t="str">
        <f t="shared" si="106"/>
        <v>PDF</v>
      </c>
      <c r="P750" s="11" t="s">
        <v>2</v>
      </c>
      <c r="Q750" s="3" t="s">
        <v>36</v>
      </c>
      <c r="R750" s="276" t="s">
        <v>37</v>
      </c>
      <c r="S750" s="4" t="s">
        <v>76</v>
      </c>
      <c r="T750" s="20" t="str">
        <f t="shared" si="107"/>
        <v>PDF</v>
      </c>
      <c r="U750" s="11" t="s">
        <v>39</v>
      </c>
      <c r="V750" s="3" t="s">
        <v>36</v>
      </c>
      <c r="W750" s="3" t="s">
        <v>37</v>
      </c>
      <c r="Y750" s="13" t="str">
        <f t="shared" si="111"/>
        <v/>
      </c>
      <c r="Z750" s="35" t="str">
        <f t="shared" si="108"/>
        <v>Exclude</v>
      </c>
      <c r="AA750" s="33" t="str">
        <f t="shared" si="109"/>
        <v>3. Wrong intervention</v>
      </c>
    </row>
    <row r="751" spans="1:27" x14ac:dyDescent="0.25">
      <c r="A751" s="27" t="s">
        <v>2506</v>
      </c>
      <c r="B751" s="28" t="s">
        <v>2509</v>
      </c>
      <c r="C751" s="28">
        <v>2014</v>
      </c>
      <c r="D751" s="28" t="s">
        <v>198</v>
      </c>
      <c r="E751" s="28">
        <v>59</v>
      </c>
      <c r="G751" s="80">
        <v>45748</v>
      </c>
      <c r="H751" s="28">
        <v>4238</v>
      </c>
      <c r="I751" s="28" t="s">
        <v>2508</v>
      </c>
      <c r="J751" s="11" t="s">
        <v>34</v>
      </c>
      <c r="K751" s="20" t="str">
        <f t="shared" si="103"/>
        <v>Link</v>
      </c>
      <c r="L751" s="21" t="str">
        <f t="shared" si="104"/>
        <v/>
      </c>
      <c r="M751" s="31" t="str">
        <f t="shared" si="105"/>
        <v>{Sindelar, 2014 #4238}</v>
      </c>
      <c r="N751" s="4" t="s">
        <v>4</v>
      </c>
      <c r="O751" s="20" t="str">
        <f t="shared" si="106"/>
        <v>PDF</v>
      </c>
      <c r="P751" s="11" t="s">
        <v>2</v>
      </c>
      <c r="Q751" s="3" t="s">
        <v>36</v>
      </c>
      <c r="R751" s="276" t="s">
        <v>41</v>
      </c>
      <c r="S751" s="4" t="s">
        <v>2510</v>
      </c>
      <c r="T751" s="20" t="str">
        <f t="shared" si="107"/>
        <v>PDF</v>
      </c>
      <c r="U751" s="11" t="s">
        <v>39</v>
      </c>
      <c r="V751" s="3" t="s">
        <v>36</v>
      </c>
      <c r="W751" s="3" t="s">
        <v>41</v>
      </c>
      <c r="Z751" s="35" t="str">
        <f t="shared" si="108"/>
        <v>Exclude</v>
      </c>
      <c r="AA751" s="33" t="str">
        <f t="shared" si="109"/>
        <v>0. Duplicate</v>
      </c>
    </row>
    <row r="752" spans="1:27" x14ac:dyDescent="0.25">
      <c r="A752" s="27" t="s">
        <v>2511</v>
      </c>
      <c r="B752" s="28" t="s">
        <v>2512</v>
      </c>
      <c r="C752" s="28">
        <v>2012</v>
      </c>
      <c r="D752" s="28" t="s">
        <v>2171</v>
      </c>
      <c r="E752" s="28">
        <v>4</v>
      </c>
      <c r="F752" s="28">
        <v>2</v>
      </c>
      <c r="G752" s="28" t="s">
        <v>2513</v>
      </c>
      <c r="H752" s="28">
        <v>3989</v>
      </c>
      <c r="I752" s="28" t="s">
        <v>2514</v>
      </c>
      <c r="J752" s="11" t="s">
        <v>34</v>
      </c>
      <c r="K752" s="20" t="str">
        <f t="shared" si="103"/>
        <v>Link</v>
      </c>
      <c r="L752" s="21" t="str">
        <f t="shared" si="104"/>
        <v/>
      </c>
      <c r="M752" s="31" t="str">
        <f t="shared" si="105"/>
        <v>{Singh, 2012 #3989}</v>
      </c>
      <c r="N752" s="4" t="s">
        <v>1</v>
      </c>
      <c r="O752" s="20" t="str">
        <f t="shared" si="106"/>
        <v>PDF</v>
      </c>
      <c r="P752" s="11" t="s">
        <v>2</v>
      </c>
      <c r="Q752" s="3" t="s">
        <v>36</v>
      </c>
      <c r="R752" s="276" t="s">
        <v>40</v>
      </c>
      <c r="S752" s="4" t="s">
        <v>110</v>
      </c>
      <c r="T752" s="20" t="str">
        <f t="shared" si="107"/>
        <v>PDF</v>
      </c>
      <c r="U752" s="11" t="s">
        <v>39</v>
      </c>
      <c r="V752" s="3" t="s">
        <v>36</v>
      </c>
      <c r="W752" s="3" t="s">
        <v>40</v>
      </c>
      <c r="Y752" s="13" t="str">
        <f>IF(R752="Include","No",IF(V752="Include","No",""))</f>
        <v/>
      </c>
      <c r="Z752" s="35" t="str">
        <f t="shared" si="108"/>
        <v>Exclude</v>
      </c>
      <c r="AA752" s="33" t="str">
        <f t="shared" si="109"/>
        <v>5. Wrong study design</v>
      </c>
    </row>
    <row r="753" spans="1:27" x14ac:dyDescent="0.25">
      <c r="A753" s="27" t="s">
        <v>2515</v>
      </c>
      <c r="B753" s="28" t="s">
        <v>2516</v>
      </c>
      <c r="C753" s="28">
        <v>2014</v>
      </c>
      <c r="D753" s="28" t="s">
        <v>1342</v>
      </c>
      <c r="E753" s="28">
        <v>12</v>
      </c>
      <c r="F753" s="28">
        <v>2</v>
      </c>
      <c r="G753" s="28" t="s">
        <v>2517</v>
      </c>
      <c r="H753" s="28">
        <v>3598</v>
      </c>
      <c r="I753" s="28" t="s">
        <v>2518</v>
      </c>
      <c r="J753" s="11" t="s">
        <v>34</v>
      </c>
      <c r="K753" s="20" t="str">
        <f t="shared" si="103"/>
        <v>Link</v>
      </c>
      <c r="L753" s="21" t="str">
        <f t="shared" si="104"/>
        <v/>
      </c>
      <c r="M753" s="31" t="str">
        <f t="shared" si="105"/>
        <v>{Singh, 2014 #3598}</v>
      </c>
      <c r="N753" s="4" t="s">
        <v>1</v>
      </c>
      <c r="O753" s="20" t="str">
        <f t="shared" si="106"/>
        <v>PDF</v>
      </c>
      <c r="P753" s="11" t="s">
        <v>2</v>
      </c>
      <c r="Q753" s="3" t="s">
        <v>36</v>
      </c>
      <c r="R753" s="276" t="s">
        <v>37</v>
      </c>
      <c r="S753" s="4" t="s">
        <v>76</v>
      </c>
      <c r="T753" s="20" t="str">
        <f t="shared" si="107"/>
        <v>PDF</v>
      </c>
      <c r="U753" s="11" t="s">
        <v>39</v>
      </c>
      <c r="V753" s="3" t="s">
        <v>36</v>
      </c>
      <c r="W753" s="3" t="s">
        <v>37</v>
      </c>
      <c r="Y753" s="13" t="str">
        <f>IF(R753="Include","No",IF(V753="Include","No",""))</f>
        <v/>
      </c>
      <c r="Z753" s="35" t="str">
        <f t="shared" si="108"/>
        <v>Exclude</v>
      </c>
      <c r="AA753" s="33" t="str">
        <f t="shared" si="109"/>
        <v>3. Wrong intervention</v>
      </c>
    </row>
    <row r="754" spans="1:27" x14ac:dyDescent="0.25">
      <c r="A754" s="27" t="s">
        <v>2519</v>
      </c>
      <c r="B754" s="28" t="s">
        <v>2520</v>
      </c>
      <c r="C754" s="28">
        <v>2019</v>
      </c>
      <c r="D754" s="28" t="s">
        <v>51</v>
      </c>
      <c r="E754" s="28">
        <v>8</v>
      </c>
      <c r="F754" s="28">
        <v>11</v>
      </c>
      <c r="G754" s="28" t="s">
        <v>2521</v>
      </c>
      <c r="H754" s="28">
        <v>4280</v>
      </c>
      <c r="I754" s="28" t="s">
        <v>2522</v>
      </c>
      <c r="J754" s="11" t="s">
        <v>34</v>
      </c>
      <c r="K754" s="20" t="str">
        <f t="shared" si="103"/>
        <v>Link</v>
      </c>
      <c r="L754" s="21" t="str">
        <f t="shared" si="104"/>
        <v/>
      </c>
      <c r="M754" s="31" t="str">
        <f t="shared" si="105"/>
        <v>{Sinicrope, 2019 #4280}</v>
      </c>
      <c r="N754" s="4" t="s">
        <v>4</v>
      </c>
      <c r="O754" s="20" t="str">
        <f t="shared" si="106"/>
        <v>PDF</v>
      </c>
      <c r="P754" s="11" t="s">
        <v>2</v>
      </c>
      <c r="Q754" s="3" t="s">
        <v>36</v>
      </c>
      <c r="R754" s="276" t="s">
        <v>37</v>
      </c>
      <c r="S754" s="4" t="s">
        <v>76</v>
      </c>
      <c r="T754" s="20" t="str">
        <f t="shared" si="107"/>
        <v>PDF</v>
      </c>
      <c r="U754" s="11" t="s">
        <v>39</v>
      </c>
      <c r="V754" s="3" t="s">
        <v>36</v>
      </c>
      <c r="W754" s="3" t="s">
        <v>37</v>
      </c>
      <c r="Z754" s="35" t="str">
        <f t="shared" si="108"/>
        <v>Exclude</v>
      </c>
      <c r="AA754" s="33" t="str">
        <f t="shared" si="109"/>
        <v>3. Wrong intervention</v>
      </c>
    </row>
    <row r="755" spans="1:27" x14ac:dyDescent="0.25">
      <c r="A755" s="27" t="s">
        <v>2523</v>
      </c>
      <c r="B755" s="28" t="s">
        <v>2524</v>
      </c>
      <c r="C755" s="28">
        <v>2014</v>
      </c>
      <c r="D755" s="28" t="s">
        <v>716</v>
      </c>
      <c r="E755" s="28">
        <v>29</v>
      </c>
      <c r="F755" s="28">
        <v>2</v>
      </c>
      <c r="G755" s="28" t="s">
        <v>2525</v>
      </c>
      <c r="H755" s="28">
        <v>3953</v>
      </c>
      <c r="I755" s="28" t="s">
        <v>2526</v>
      </c>
      <c r="J755" s="11" t="s">
        <v>34</v>
      </c>
      <c r="K755" s="20" t="str">
        <f t="shared" si="103"/>
        <v>Link</v>
      </c>
      <c r="L755" s="21" t="str">
        <f t="shared" si="104"/>
        <v/>
      </c>
      <c r="M755" s="31" t="str">
        <f t="shared" si="105"/>
        <v>{Skov-Ettrup, 2014 #3953}</v>
      </c>
      <c r="N755" s="4" t="s">
        <v>1</v>
      </c>
      <c r="O755" s="20" t="str">
        <f t="shared" si="106"/>
        <v>PDF</v>
      </c>
      <c r="P755" s="11" t="s">
        <v>2</v>
      </c>
      <c r="Q755" s="3" t="s">
        <v>36</v>
      </c>
      <c r="R755" s="276" t="s">
        <v>37</v>
      </c>
      <c r="S755" s="4" t="s">
        <v>38</v>
      </c>
      <c r="T755" s="20" t="str">
        <f t="shared" si="107"/>
        <v>PDF</v>
      </c>
      <c r="U755" s="11" t="s">
        <v>39</v>
      </c>
      <c r="V755" s="3" t="s">
        <v>36</v>
      </c>
      <c r="W755" s="3" t="s">
        <v>37</v>
      </c>
      <c r="Y755" s="13" t="str">
        <f>IF(R755="Include","No",IF(V755="Include","No",""))</f>
        <v/>
      </c>
      <c r="Z755" s="35" t="str">
        <f t="shared" si="108"/>
        <v>Exclude</v>
      </c>
      <c r="AA755" s="33" t="str">
        <f t="shared" si="109"/>
        <v>3. Wrong intervention</v>
      </c>
    </row>
    <row r="756" spans="1:27" x14ac:dyDescent="0.25">
      <c r="A756" s="27" t="s">
        <v>2523</v>
      </c>
      <c r="B756" s="28" t="s">
        <v>2524</v>
      </c>
      <c r="C756" s="28">
        <v>2014</v>
      </c>
      <c r="D756" s="28" t="s">
        <v>716</v>
      </c>
      <c r="E756" s="28">
        <v>29</v>
      </c>
      <c r="F756" s="28">
        <v>2</v>
      </c>
      <c r="G756" s="28" t="s">
        <v>2525</v>
      </c>
      <c r="H756" s="28">
        <v>3954</v>
      </c>
      <c r="I756" s="28" t="s">
        <v>2526</v>
      </c>
      <c r="J756" s="11" t="s">
        <v>34</v>
      </c>
      <c r="K756" s="20" t="str">
        <f t="shared" si="103"/>
        <v>Link</v>
      </c>
      <c r="L756" s="21" t="str">
        <f t="shared" si="104"/>
        <v/>
      </c>
      <c r="M756" s="31" t="str">
        <f t="shared" si="105"/>
        <v>{Skov-Ettrup, 2014 #3954}</v>
      </c>
      <c r="N756" s="4" t="s">
        <v>1</v>
      </c>
      <c r="O756" s="20" t="str">
        <f t="shared" si="106"/>
        <v>PDF</v>
      </c>
      <c r="P756" s="11" t="s">
        <v>2</v>
      </c>
      <c r="Q756" s="3" t="s">
        <v>36</v>
      </c>
      <c r="R756" s="276" t="s">
        <v>41</v>
      </c>
      <c r="S756" s="4" t="s">
        <v>2527</v>
      </c>
      <c r="T756" s="20" t="str">
        <f t="shared" si="107"/>
        <v>PDF</v>
      </c>
      <c r="U756" s="11" t="s">
        <v>39</v>
      </c>
      <c r="V756" s="3" t="s">
        <v>36</v>
      </c>
      <c r="W756" s="3" t="s">
        <v>41</v>
      </c>
      <c r="Y756" s="13" t="str">
        <f>IF(R756="Include","No",IF(V756="Include","No",""))</f>
        <v/>
      </c>
      <c r="Z756" s="35" t="str">
        <f t="shared" si="108"/>
        <v>Exclude</v>
      </c>
      <c r="AA756" s="33" t="str">
        <f t="shared" si="109"/>
        <v>0. Duplicate</v>
      </c>
    </row>
    <row r="757" spans="1:27" x14ac:dyDescent="0.25">
      <c r="A757" s="27" t="s">
        <v>2528</v>
      </c>
      <c r="B757" s="28" t="s">
        <v>2529</v>
      </c>
      <c r="C757" s="28">
        <v>2016</v>
      </c>
      <c r="D757" s="28" t="s">
        <v>44</v>
      </c>
      <c r="E757" s="28">
        <v>111</v>
      </c>
      <c r="F757" s="28">
        <v>7</v>
      </c>
      <c r="G757" s="28" t="s">
        <v>2530</v>
      </c>
      <c r="H757" s="28">
        <v>3616</v>
      </c>
      <c r="I757" s="28" t="s">
        <v>2531</v>
      </c>
      <c r="J757" s="11" t="s">
        <v>34</v>
      </c>
      <c r="K757" s="20" t="str">
        <f t="shared" si="103"/>
        <v>Link</v>
      </c>
      <c r="L757" s="21" t="str">
        <f t="shared" si="104"/>
        <v/>
      </c>
      <c r="M757" s="31" t="str">
        <f t="shared" si="105"/>
        <v>{Skov-Ettrup, 2016 #3616}</v>
      </c>
      <c r="N757" s="4" t="s">
        <v>1</v>
      </c>
      <c r="O757" s="20" t="str">
        <f t="shared" si="106"/>
        <v>PDF</v>
      </c>
      <c r="P757" s="11" t="s">
        <v>2</v>
      </c>
      <c r="Q757" s="3" t="s">
        <v>36</v>
      </c>
      <c r="R757" s="276" t="s">
        <v>37</v>
      </c>
      <c r="S757" s="4" t="s">
        <v>76</v>
      </c>
      <c r="T757" s="20" t="str">
        <f t="shared" si="107"/>
        <v>PDF</v>
      </c>
      <c r="U757" s="11" t="s">
        <v>39</v>
      </c>
      <c r="V757" s="3" t="s">
        <v>36</v>
      </c>
      <c r="W757" s="3" t="s">
        <v>37</v>
      </c>
      <c r="Y757" s="13" t="str">
        <f>IF(R757="Include","No",IF(V757="Include","No",""))</f>
        <v/>
      </c>
      <c r="Z757" s="35" t="str">
        <f t="shared" si="108"/>
        <v>Exclude</v>
      </c>
      <c r="AA757" s="33" t="str">
        <f t="shared" si="109"/>
        <v>3. Wrong intervention</v>
      </c>
    </row>
    <row r="758" spans="1:27" x14ac:dyDescent="0.25">
      <c r="A758" s="27" t="s">
        <v>2532</v>
      </c>
      <c r="B758" s="28" t="s">
        <v>2533</v>
      </c>
      <c r="C758" s="28">
        <v>2020</v>
      </c>
      <c r="D758" s="28" t="s">
        <v>2534</v>
      </c>
      <c r="E758" s="28">
        <v>42</v>
      </c>
      <c r="F758" s="28">
        <v>1</v>
      </c>
      <c r="G758" s="28" t="s">
        <v>2535</v>
      </c>
      <c r="H758" s="28">
        <v>4122</v>
      </c>
      <c r="I758" s="28" t="s">
        <v>2536</v>
      </c>
      <c r="J758" s="11" t="s">
        <v>34</v>
      </c>
      <c r="K758" s="20" t="str">
        <f t="shared" si="103"/>
        <v>Link</v>
      </c>
      <c r="L758" s="21" t="str">
        <f t="shared" si="104"/>
        <v/>
      </c>
      <c r="M758" s="31" t="str">
        <f t="shared" si="105"/>
        <v>{Smaily, 2020 #4122}</v>
      </c>
      <c r="N758" s="4" t="s">
        <v>1</v>
      </c>
      <c r="O758" s="20" t="str">
        <f t="shared" si="106"/>
        <v>PDF</v>
      </c>
      <c r="P758" s="11" t="s">
        <v>2</v>
      </c>
      <c r="Q758" s="3" t="s">
        <v>36</v>
      </c>
      <c r="R758" s="276" t="s">
        <v>70</v>
      </c>
      <c r="S758" s="4" t="s">
        <v>2537</v>
      </c>
      <c r="T758" s="20" t="str">
        <f t="shared" si="107"/>
        <v>PDF</v>
      </c>
      <c r="U758" s="11" t="s">
        <v>39</v>
      </c>
      <c r="V758" s="3" t="s">
        <v>36</v>
      </c>
      <c r="W758" s="3" t="s">
        <v>70</v>
      </c>
      <c r="Y758" s="13" t="str">
        <f>IF(R758="Include","No",IF(V758="Include","No",""))</f>
        <v/>
      </c>
      <c r="Z758" s="35" t="str">
        <f t="shared" si="108"/>
        <v>Exclude</v>
      </c>
      <c r="AA758" s="33" t="str">
        <f t="shared" si="109"/>
        <v>4. Wrong setting</v>
      </c>
    </row>
    <row r="759" spans="1:27" x14ac:dyDescent="0.25">
      <c r="A759" s="27" t="s">
        <v>2538</v>
      </c>
      <c r="B759" s="28" t="s">
        <v>2539</v>
      </c>
      <c r="C759" s="28">
        <v>2010</v>
      </c>
      <c r="D759" s="28" t="s">
        <v>332</v>
      </c>
      <c r="E759" s="28">
        <v>31</v>
      </c>
      <c r="F759" s="28">
        <v>3</v>
      </c>
      <c r="G759" s="28" t="s">
        <v>734</v>
      </c>
      <c r="H759" s="28">
        <v>5952</v>
      </c>
      <c r="I759" s="28" t="s">
        <v>2540</v>
      </c>
      <c r="J759" s="11" t="s">
        <v>34</v>
      </c>
      <c r="K759" s="20" t="str">
        <f t="shared" si="103"/>
        <v>Link</v>
      </c>
      <c r="L759" s="21" t="str">
        <f t="shared" si="104"/>
        <v/>
      </c>
      <c r="M759" s="31" t="str">
        <f t="shared" si="105"/>
        <v>{Smit, 2010 #5952}</v>
      </c>
      <c r="N759" s="4" t="s">
        <v>1084</v>
      </c>
      <c r="O759" s="20" t="str">
        <f t="shared" si="106"/>
        <v>PDF</v>
      </c>
      <c r="P759" s="11" t="s">
        <v>2</v>
      </c>
      <c r="Q759" s="3" t="s">
        <v>36</v>
      </c>
      <c r="R759" s="276" t="s">
        <v>37</v>
      </c>
      <c r="S759" s="4" t="s">
        <v>2541</v>
      </c>
      <c r="T759" s="20" t="str">
        <f t="shared" si="107"/>
        <v>PDF</v>
      </c>
      <c r="U759" s="11" t="s">
        <v>39</v>
      </c>
      <c r="V759" s="3" t="s">
        <v>36</v>
      </c>
      <c r="W759" s="3" t="s">
        <v>37</v>
      </c>
      <c r="Z759" s="35" t="str">
        <f t="shared" si="108"/>
        <v>Exclude</v>
      </c>
      <c r="AA759" s="33" t="str">
        <f t="shared" si="109"/>
        <v>3. Wrong intervention</v>
      </c>
    </row>
    <row r="760" spans="1:27" x14ac:dyDescent="0.25">
      <c r="A760" s="27" t="s">
        <v>2538</v>
      </c>
      <c r="B760" s="28" t="s">
        <v>2542</v>
      </c>
      <c r="C760" s="28">
        <v>2012</v>
      </c>
      <c r="D760" s="28" t="s">
        <v>152</v>
      </c>
      <c r="E760" s="28">
        <v>14</v>
      </c>
      <c r="F760" s="28">
        <v>3</v>
      </c>
      <c r="G760" s="28" t="s">
        <v>2543</v>
      </c>
      <c r="H760" s="28">
        <v>5487</v>
      </c>
      <c r="I760" s="28" t="s">
        <v>2544</v>
      </c>
      <c r="J760" s="11" t="s">
        <v>34</v>
      </c>
      <c r="K760" s="20" t="str">
        <f t="shared" si="103"/>
        <v>Link</v>
      </c>
      <c r="L760" s="21" t="str">
        <f t="shared" si="104"/>
        <v/>
      </c>
      <c r="M760" s="31" t="str">
        <f t="shared" si="105"/>
        <v>{Smit, 2012 #5487}</v>
      </c>
      <c r="N760" s="4" t="s">
        <v>116</v>
      </c>
      <c r="O760" s="20" t="str">
        <f t="shared" si="106"/>
        <v>PDF</v>
      </c>
      <c r="P760" s="11" t="s">
        <v>2</v>
      </c>
      <c r="Q760" s="3" t="s">
        <v>36</v>
      </c>
      <c r="R760" s="276" t="s">
        <v>37</v>
      </c>
      <c r="S760" s="4" t="s">
        <v>38</v>
      </c>
      <c r="T760" s="20" t="str">
        <f t="shared" si="107"/>
        <v>PDF</v>
      </c>
      <c r="U760" s="11" t="s">
        <v>39</v>
      </c>
      <c r="V760" s="3" t="s">
        <v>36</v>
      </c>
      <c r="W760" s="3" t="s">
        <v>37</v>
      </c>
      <c r="Z760" s="35" t="str">
        <f t="shared" si="108"/>
        <v>Exclude</v>
      </c>
      <c r="AA760" s="33" t="str">
        <f t="shared" si="109"/>
        <v>3. Wrong intervention</v>
      </c>
    </row>
    <row r="761" spans="1:27" x14ac:dyDescent="0.25">
      <c r="A761" s="27" t="s">
        <v>2545</v>
      </c>
      <c r="B761" s="28" t="s">
        <v>2546</v>
      </c>
      <c r="C761" s="28">
        <v>2012</v>
      </c>
      <c r="D761" s="28" t="s">
        <v>288</v>
      </c>
      <c r="E761" s="28">
        <v>27</v>
      </c>
      <c r="F761" s="28">
        <v>2</v>
      </c>
      <c r="G761" s="28" t="s">
        <v>2547</v>
      </c>
      <c r="H761" s="28">
        <v>5953</v>
      </c>
      <c r="I761" s="28" t="s">
        <v>2548</v>
      </c>
      <c r="J761" s="11" t="s">
        <v>34</v>
      </c>
      <c r="K761" s="20" t="str">
        <f t="shared" si="103"/>
        <v>Link</v>
      </c>
      <c r="L761" s="21" t="str">
        <f t="shared" si="104"/>
        <v/>
      </c>
      <c r="M761" s="31" t="str">
        <f t="shared" si="105"/>
        <v>{Smit, 2012 #5953}</v>
      </c>
      <c r="N761" s="4" t="s">
        <v>1084</v>
      </c>
      <c r="O761" s="20" t="str">
        <f t="shared" si="106"/>
        <v>PDF</v>
      </c>
      <c r="P761" s="11" t="s">
        <v>2</v>
      </c>
      <c r="Q761" s="3" t="s">
        <v>36</v>
      </c>
      <c r="R761" s="276" t="s">
        <v>37</v>
      </c>
      <c r="S761" s="4" t="s">
        <v>38</v>
      </c>
      <c r="T761" s="20" t="str">
        <f t="shared" si="107"/>
        <v>PDF</v>
      </c>
      <c r="U761" s="11" t="s">
        <v>39</v>
      </c>
      <c r="V761" s="3" t="s">
        <v>36</v>
      </c>
      <c r="W761" s="3" t="s">
        <v>37</v>
      </c>
      <c r="Z761" s="35" t="str">
        <f t="shared" si="108"/>
        <v>Exclude</v>
      </c>
      <c r="AA761" s="33" t="str">
        <f t="shared" si="109"/>
        <v>3. Wrong intervention</v>
      </c>
    </row>
    <row r="762" spans="1:27" x14ac:dyDescent="0.25">
      <c r="A762" s="27" t="s">
        <v>2549</v>
      </c>
      <c r="B762" s="28" t="s">
        <v>2550</v>
      </c>
      <c r="C762" s="28">
        <v>2013</v>
      </c>
      <c r="D762" s="28" t="s">
        <v>152</v>
      </c>
      <c r="E762" s="28">
        <v>15</v>
      </c>
      <c r="F762" s="28">
        <v>3</v>
      </c>
      <c r="G762" s="28" t="s">
        <v>2551</v>
      </c>
      <c r="H762" s="28">
        <v>5469</v>
      </c>
      <c r="I762" s="28" t="s">
        <v>2552</v>
      </c>
      <c r="J762" s="11" t="s">
        <v>34</v>
      </c>
      <c r="K762" s="20" t="str">
        <f t="shared" si="103"/>
        <v>Link</v>
      </c>
      <c r="L762" s="21" t="str">
        <f t="shared" si="104"/>
        <v/>
      </c>
      <c r="M762" s="31" t="str">
        <f t="shared" si="105"/>
        <v>{Smit, 2013 #5469}</v>
      </c>
      <c r="N762" s="4" t="s">
        <v>116</v>
      </c>
      <c r="O762" s="20" t="str">
        <f t="shared" si="106"/>
        <v>PDF</v>
      </c>
      <c r="P762" s="11" t="s">
        <v>2</v>
      </c>
      <c r="Q762" s="3" t="s">
        <v>36</v>
      </c>
      <c r="R762" s="276" t="s">
        <v>37</v>
      </c>
      <c r="S762" s="4" t="s">
        <v>38</v>
      </c>
      <c r="T762" s="20" t="str">
        <f t="shared" si="107"/>
        <v>PDF</v>
      </c>
      <c r="U762" s="11" t="s">
        <v>39</v>
      </c>
      <c r="V762" s="3" t="s">
        <v>36</v>
      </c>
      <c r="W762" s="3" t="s">
        <v>37</v>
      </c>
      <c r="Z762" s="35" t="str">
        <f t="shared" si="108"/>
        <v>Exclude</v>
      </c>
      <c r="AA762" s="33" t="str">
        <f t="shared" si="109"/>
        <v>3. Wrong intervention</v>
      </c>
    </row>
    <row r="763" spans="1:27" x14ac:dyDescent="0.25">
      <c r="A763" s="27" t="s">
        <v>2553</v>
      </c>
      <c r="B763" s="28" t="s">
        <v>2554</v>
      </c>
      <c r="C763" s="28">
        <v>2014</v>
      </c>
      <c r="D763" s="28" t="s">
        <v>186</v>
      </c>
      <c r="E763" s="28">
        <v>39</v>
      </c>
      <c r="F763" s="28">
        <v>9</v>
      </c>
      <c r="G763" s="28" t="s">
        <v>2555</v>
      </c>
      <c r="H763" s="28">
        <v>5935</v>
      </c>
      <c r="I763" s="28" t="s">
        <v>2556</v>
      </c>
      <c r="J763" s="11" t="s">
        <v>34</v>
      </c>
      <c r="K763" s="20" t="str">
        <f t="shared" si="103"/>
        <v>Link</v>
      </c>
      <c r="L763" s="21" t="str">
        <f t="shared" si="104"/>
        <v/>
      </c>
      <c r="M763" s="31" t="str">
        <f t="shared" si="105"/>
        <v>{Smit, 2014 #5935}</v>
      </c>
      <c r="N763" s="4" t="s">
        <v>35</v>
      </c>
      <c r="O763" s="20" t="str">
        <f t="shared" si="106"/>
        <v>PDF</v>
      </c>
      <c r="P763" s="11" t="s">
        <v>2</v>
      </c>
      <c r="Q763" s="3" t="s">
        <v>36</v>
      </c>
      <c r="R763" s="276" t="s">
        <v>37</v>
      </c>
      <c r="S763" s="4" t="s">
        <v>2557</v>
      </c>
      <c r="T763" s="20" t="str">
        <f t="shared" si="107"/>
        <v>PDF</v>
      </c>
      <c r="U763" s="11" t="s">
        <v>39</v>
      </c>
      <c r="V763" s="3" t="s">
        <v>36</v>
      </c>
      <c r="W763" s="3" t="s">
        <v>40</v>
      </c>
      <c r="Z763" s="35" t="str">
        <f t="shared" si="108"/>
        <v>Exclude</v>
      </c>
      <c r="AA763" s="33" t="str">
        <f t="shared" si="109"/>
        <v>3. Wrong intervention</v>
      </c>
    </row>
    <row r="764" spans="1:27" x14ac:dyDescent="0.25">
      <c r="A764" s="27" t="s">
        <v>2558</v>
      </c>
      <c r="B764" s="28" t="s">
        <v>2559</v>
      </c>
      <c r="C764" s="28">
        <v>2016</v>
      </c>
      <c r="D764" s="28" t="s">
        <v>2560</v>
      </c>
      <c r="E764" s="28">
        <v>31</v>
      </c>
      <c r="F764" s="28">
        <v>9</v>
      </c>
      <c r="G764" s="28" t="s">
        <v>2561</v>
      </c>
      <c r="H764" s="28">
        <v>5926</v>
      </c>
      <c r="I764" s="28" t="s">
        <v>2562</v>
      </c>
      <c r="J764" s="11" t="s">
        <v>34</v>
      </c>
      <c r="K764" s="20" t="str">
        <f t="shared" si="103"/>
        <v>Link</v>
      </c>
      <c r="L764" s="21" t="str">
        <f t="shared" si="104"/>
        <v/>
      </c>
      <c r="M764" s="31" t="str">
        <f t="shared" si="105"/>
        <v>{Smit, 2016 #5926}</v>
      </c>
      <c r="N764" s="4" t="s">
        <v>35</v>
      </c>
      <c r="O764" s="20" t="str">
        <f t="shared" si="106"/>
        <v>PDF</v>
      </c>
      <c r="P764" s="11" t="s">
        <v>2</v>
      </c>
      <c r="Q764" s="3" t="s">
        <v>36</v>
      </c>
      <c r="R764" s="276" t="s">
        <v>37</v>
      </c>
      <c r="S764" s="4" t="s">
        <v>38</v>
      </c>
      <c r="T764" s="20" t="str">
        <f t="shared" si="107"/>
        <v>PDF</v>
      </c>
      <c r="U764" s="11" t="s">
        <v>39</v>
      </c>
      <c r="V764" s="3" t="s">
        <v>36</v>
      </c>
      <c r="W764" s="3" t="s">
        <v>37</v>
      </c>
      <c r="Z764" s="35" t="str">
        <f t="shared" si="108"/>
        <v>Exclude</v>
      </c>
      <c r="AA764" s="33" t="str">
        <f t="shared" si="109"/>
        <v>3. Wrong intervention</v>
      </c>
    </row>
    <row r="765" spans="1:27" x14ac:dyDescent="0.25">
      <c r="A765" s="27" t="s">
        <v>2563</v>
      </c>
      <c r="B765" s="28" t="s">
        <v>2564</v>
      </c>
      <c r="C765" s="28">
        <v>2014</v>
      </c>
      <c r="D765" s="28" t="s">
        <v>2565</v>
      </c>
      <c r="E765" s="28">
        <v>42</v>
      </c>
      <c r="F765" s="28">
        <v>6</v>
      </c>
      <c r="G765" s="82" t="s">
        <v>2566</v>
      </c>
      <c r="H765" s="28">
        <v>3966</v>
      </c>
      <c r="I765" s="28" t="s">
        <v>2567</v>
      </c>
      <c r="J765" s="11" t="s">
        <v>34</v>
      </c>
      <c r="K765" s="20" t="str">
        <f t="shared" si="103"/>
        <v>Link</v>
      </c>
      <c r="L765" s="21" t="str">
        <f t="shared" si="104"/>
        <v/>
      </c>
      <c r="M765" s="31" t="str">
        <f t="shared" si="105"/>
        <v>{Smith, 2014 #3966}</v>
      </c>
      <c r="N765" s="4" t="s">
        <v>1</v>
      </c>
      <c r="O765" s="20" t="str">
        <f t="shared" si="106"/>
        <v>PDF</v>
      </c>
      <c r="P765" s="11" t="s">
        <v>2</v>
      </c>
      <c r="Q765" s="3" t="s">
        <v>36</v>
      </c>
      <c r="R765" s="276" t="s">
        <v>37</v>
      </c>
      <c r="S765" s="4" t="s">
        <v>76</v>
      </c>
      <c r="T765" s="20" t="str">
        <f t="shared" si="107"/>
        <v>PDF</v>
      </c>
      <c r="U765" s="11" t="s">
        <v>39</v>
      </c>
      <c r="V765" s="3" t="s">
        <v>36</v>
      </c>
      <c r="W765" s="3" t="s">
        <v>37</v>
      </c>
      <c r="Y765" s="13" t="str">
        <f>IF(R765="Include","No",IF(V765="Include","No",""))</f>
        <v/>
      </c>
      <c r="Z765" s="35" t="str">
        <f t="shared" si="108"/>
        <v>Exclude</v>
      </c>
      <c r="AA765" s="33" t="str">
        <f t="shared" si="109"/>
        <v>3. Wrong intervention</v>
      </c>
    </row>
    <row r="766" spans="1:27" x14ac:dyDescent="0.25">
      <c r="A766" s="27" t="s">
        <v>2563</v>
      </c>
      <c r="B766" s="28" t="s">
        <v>2564</v>
      </c>
      <c r="C766" s="28">
        <v>2014</v>
      </c>
      <c r="D766" s="28" t="s">
        <v>2565</v>
      </c>
      <c r="E766" s="28">
        <v>42</v>
      </c>
      <c r="F766" s="28">
        <v>6</v>
      </c>
      <c r="G766" s="28" t="s">
        <v>2566</v>
      </c>
      <c r="H766" s="28">
        <v>3967</v>
      </c>
      <c r="I766" s="28" t="s">
        <v>2567</v>
      </c>
      <c r="J766" s="11" t="s">
        <v>34</v>
      </c>
      <c r="K766" s="20" t="str">
        <f t="shared" si="103"/>
        <v>Link</v>
      </c>
      <c r="L766" s="21" t="str">
        <f t="shared" si="104"/>
        <v/>
      </c>
      <c r="M766" s="31" t="str">
        <f t="shared" si="105"/>
        <v>{Smith, 2014 #3967}</v>
      </c>
      <c r="N766" s="4" t="s">
        <v>1</v>
      </c>
      <c r="O766" s="20" t="str">
        <f t="shared" si="106"/>
        <v>PDF</v>
      </c>
      <c r="P766" s="11" t="s">
        <v>2</v>
      </c>
      <c r="Q766" s="3" t="s">
        <v>36</v>
      </c>
      <c r="R766" s="276" t="s">
        <v>41</v>
      </c>
      <c r="S766" s="4" t="s">
        <v>2568</v>
      </c>
      <c r="T766" s="20" t="str">
        <f t="shared" si="107"/>
        <v>PDF</v>
      </c>
      <c r="U766" s="11" t="s">
        <v>39</v>
      </c>
      <c r="V766" s="3" t="s">
        <v>36</v>
      </c>
      <c r="W766" s="3" t="s">
        <v>41</v>
      </c>
      <c r="Y766" s="13" t="str">
        <f>IF(R766="Include","No",IF(V766="Include","No",""))</f>
        <v/>
      </c>
      <c r="Z766" s="35" t="str">
        <f t="shared" si="108"/>
        <v>Exclude</v>
      </c>
      <c r="AA766" s="33" t="str">
        <f t="shared" si="109"/>
        <v>0. Duplicate</v>
      </c>
    </row>
    <row r="767" spans="1:27" x14ac:dyDescent="0.25">
      <c r="A767" s="27" t="s">
        <v>2563</v>
      </c>
      <c r="B767" s="28" t="s">
        <v>2564</v>
      </c>
      <c r="C767" s="28">
        <v>2014</v>
      </c>
      <c r="D767" s="28" t="s">
        <v>2565</v>
      </c>
      <c r="E767" s="28">
        <v>42</v>
      </c>
      <c r="F767" s="28">
        <v>6</v>
      </c>
      <c r="G767" s="28" t="s">
        <v>2566</v>
      </c>
      <c r="H767" s="28">
        <v>3968</v>
      </c>
      <c r="I767" s="28" t="s">
        <v>2567</v>
      </c>
      <c r="J767" s="11" t="s">
        <v>34</v>
      </c>
      <c r="K767" s="20" t="str">
        <f t="shared" si="103"/>
        <v>Link</v>
      </c>
      <c r="L767" s="21" t="str">
        <f t="shared" si="104"/>
        <v/>
      </c>
      <c r="M767" s="31" t="str">
        <f t="shared" si="105"/>
        <v>{Smith, 2014 #3968}</v>
      </c>
      <c r="N767" s="4" t="s">
        <v>1</v>
      </c>
      <c r="O767" s="20" t="str">
        <f t="shared" si="106"/>
        <v>PDF</v>
      </c>
      <c r="P767" s="11" t="s">
        <v>2</v>
      </c>
      <c r="Q767" s="3" t="s">
        <v>36</v>
      </c>
      <c r="R767" s="276" t="s">
        <v>41</v>
      </c>
      <c r="S767" s="4" t="s">
        <v>2568</v>
      </c>
      <c r="T767" s="20" t="str">
        <f t="shared" si="107"/>
        <v>PDF</v>
      </c>
      <c r="U767" s="11" t="s">
        <v>39</v>
      </c>
      <c r="V767" s="3" t="s">
        <v>36</v>
      </c>
      <c r="W767" s="3" t="s">
        <v>41</v>
      </c>
      <c r="Y767" s="13" t="str">
        <f>IF(R767="Include","No",IF(V767="Include","No",""))</f>
        <v/>
      </c>
      <c r="Z767" s="35" t="str">
        <f t="shared" si="108"/>
        <v>Exclude</v>
      </c>
      <c r="AA767" s="33" t="str">
        <f t="shared" si="109"/>
        <v>0. Duplicate</v>
      </c>
    </row>
    <row r="768" spans="1:27" x14ac:dyDescent="0.25">
      <c r="A768" s="27" t="s">
        <v>2563</v>
      </c>
      <c r="B768" s="28" t="s">
        <v>2569</v>
      </c>
      <c r="C768" s="28">
        <v>2014</v>
      </c>
      <c r="D768" s="28" t="s">
        <v>2570</v>
      </c>
      <c r="E768" s="28">
        <v>42</v>
      </c>
      <c r="F768" s="28">
        <v>6</v>
      </c>
      <c r="G768" s="28" t="s">
        <v>2566</v>
      </c>
      <c r="H768" s="28">
        <v>3969</v>
      </c>
      <c r="I768" s="28" t="s">
        <v>2567</v>
      </c>
      <c r="J768" s="11" t="s">
        <v>34</v>
      </c>
      <c r="K768" s="20" t="str">
        <f t="shared" si="103"/>
        <v>Link</v>
      </c>
      <c r="L768" s="21" t="str">
        <f t="shared" si="104"/>
        <v/>
      </c>
      <c r="M768" s="31" t="str">
        <f t="shared" si="105"/>
        <v>{Smith, 2014 #3969}</v>
      </c>
      <c r="N768" s="4" t="s">
        <v>1</v>
      </c>
      <c r="O768" s="20" t="str">
        <f t="shared" si="106"/>
        <v>PDF</v>
      </c>
      <c r="P768" s="11" t="s">
        <v>2</v>
      </c>
      <c r="Q768" s="3" t="s">
        <v>36</v>
      </c>
      <c r="R768" s="276" t="s">
        <v>41</v>
      </c>
      <c r="S768" s="4" t="s">
        <v>2568</v>
      </c>
      <c r="T768" s="20" t="str">
        <f t="shared" si="107"/>
        <v>PDF</v>
      </c>
      <c r="U768" s="11" t="s">
        <v>39</v>
      </c>
      <c r="V768" s="3" t="s">
        <v>36</v>
      </c>
      <c r="W768" s="3" t="s">
        <v>41</v>
      </c>
      <c r="Y768" s="13" t="str">
        <f>IF(R768="Include","No",IF(V768="Include","No",""))</f>
        <v/>
      </c>
      <c r="Z768" s="35" t="str">
        <f t="shared" si="108"/>
        <v>Exclude</v>
      </c>
      <c r="AA768" s="33" t="str">
        <f t="shared" si="109"/>
        <v>0. Duplicate</v>
      </c>
    </row>
    <row r="769" spans="1:27" x14ac:dyDescent="0.25">
      <c r="A769" s="27" t="s">
        <v>2563</v>
      </c>
      <c r="B769" s="28" t="s">
        <v>2569</v>
      </c>
      <c r="C769" s="28">
        <v>2014</v>
      </c>
      <c r="D769" s="28" t="s">
        <v>2570</v>
      </c>
      <c r="E769" s="28">
        <v>42</v>
      </c>
      <c r="F769" s="28">
        <v>6</v>
      </c>
      <c r="G769" s="28" t="s">
        <v>2566</v>
      </c>
      <c r="H769" s="28">
        <v>4206</v>
      </c>
      <c r="I769" s="28" t="s">
        <v>2567</v>
      </c>
      <c r="J769" s="11" t="s">
        <v>34</v>
      </c>
      <c r="K769" s="20" t="str">
        <f t="shared" si="103"/>
        <v>Link</v>
      </c>
      <c r="L769" s="21" t="str">
        <f t="shared" si="104"/>
        <v/>
      </c>
      <c r="M769" s="31" t="str">
        <f t="shared" si="105"/>
        <v>{Smith, 2014 #4206}</v>
      </c>
      <c r="N769" s="4" t="s">
        <v>4</v>
      </c>
      <c r="O769" s="20" t="str">
        <f t="shared" si="106"/>
        <v>PDF</v>
      </c>
      <c r="P769" s="11" t="s">
        <v>2</v>
      </c>
      <c r="Q769" s="3" t="s">
        <v>36</v>
      </c>
      <c r="R769" s="276" t="s">
        <v>41</v>
      </c>
      <c r="S769" s="4" t="s">
        <v>2568</v>
      </c>
      <c r="T769" s="20" t="str">
        <f t="shared" si="107"/>
        <v>PDF</v>
      </c>
      <c r="U769" s="11" t="s">
        <v>39</v>
      </c>
      <c r="V769" s="3" t="s">
        <v>36</v>
      </c>
      <c r="W769" s="3" t="s">
        <v>41</v>
      </c>
      <c r="Z769" s="35" t="str">
        <f t="shared" si="108"/>
        <v>Exclude</v>
      </c>
      <c r="AA769" s="33" t="str">
        <f t="shared" si="109"/>
        <v>0. Duplicate</v>
      </c>
    </row>
    <row r="770" spans="1:27" x14ac:dyDescent="0.25">
      <c r="A770" s="27" t="s">
        <v>2571</v>
      </c>
      <c r="B770" s="28" t="s">
        <v>2572</v>
      </c>
      <c r="C770" s="28">
        <v>2021</v>
      </c>
      <c r="D770" s="28" t="s">
        <v>1332</v>
      </c>
      <c r="E770" s="28">
        <v>175</v>
      </c>
      <c r="F770" s="28">
        <v>1</v>
      </c>
      <c r="G770" s="28" t="s">
        <v>2573</v>
      </c>
      <c r="H770" s="28">
        <v>4178</v>
      </c>
      <c r="I770" s="28" t="s">
        <v>2574</v>
      </c>
      <c r="J770" s="11" t="s">
        <v>34</v>
      </c>
      <c r="K770" s="20" t="str">
        <f t="shared" ref="K770:K833" si="112">IF(LEFT(I770,2)="10",HYPERLINK(_xlfn.CONCAT("https://doi.org/",I770),"Link"),IF(I770="","",HYPERLINK(I770,"Link")))</f>
        <v>Link</v>
      </c>
      <c r="L770" s="21" t="str">
        <f t="shared" ref="L770:L833" si="113">IF(A770&lt;&gt;"",IF(J770="No",_xlfn.CONCAT(IF(ISERROR(FIND(",",A770))=FALSE,LEFT(A770,FIND(",",A770)-1),A770),"-",C770,"-",H770),""),"")</f>
        <v/>
      </c>
      <c r="M770" s="31" t="str">
        <f t="shared" ref="M770:M833" si="114">IF(A770&lt;&gt;"",_xlfn.CONCAT("{",IF(ISERROR(FIND(",",A770))=FALSE,LEFT(A770,FIND(",",A770)-1),A770),", ",C770," #",H770,"}"),"")</f>
        <v>{Smith, 2021 #4178}</v>
      </c>
      <c r="N770" s="4" t="s">
        <v>1</v>
      </c>
      <c r="O770" s="20" t="str">
        <f t="shared" ref="O770:O833" si="115">IF(J770="Yes",IF(P770&lt;&gt;"",HYPERLINK(_xlfn.CONCAT(VLOOKUP(P770,AF:AG,2,FALSE),"\",IF(ISERROR(FIND(",",A770))=FALSE,LEFT(A770,FIND(",",A770)-1),A770),"-",C770,"-",H770,".pdf"),"PDF"),""),"")</f>
        <v>PDF</v>
      </c>
      <c r="P770" s="11" t="s">
        <v>2</v>
      </c>
      <c r="Q770" s="3" t="s">
        <v>36</v>
      </c>
      <c r="R770" s="276" t="s">
        <v>70</v>
      </c>
      <c r="S770" s="4" t="s">
        <v>110</v>
      </c>
      <c r="T770" s="20" t="str">
        <f t="shared" ref="T770:T833" si="116">IF(J770="Yes",IF(U770&lt;&gt;"",HYPERLINK(_xlfn.CONCAT(VLOOKUP(U770,AF:AG,2,FALSE),"\",IF(ISERROR(FIND(",",A770))=FALSE,LEFT(A770,FIND(",",A770)-1),A770),"-",C770,"-",H770,".pdf"),"PDF"),""),"")</f>
        <v>PDF</v>
      </c>
      <c r="U770" s="11" t="s">
        <v>39</v>
      </c>
      <c r="V770" s="3" t="s">
        <v>36</v>
      </c>
      <c r="W770" s="3" t="s">
        <v>40</v>
      </c>
      <c r="Y770" s="13" t="str">
        <f>IF(R770="Include","No",IF(V770="Include","No",""))</f>
        <v/>
      </c>
      <c r="Z770" s="35" t="str">
        <f t="shared" ref="Z770:Z833" si="117">IF(J770="Yes",IF(Q770="","",IF(Q770="Include",IF(V770="",IF(Y770="No","Check for supplement","Include"),IF(V770="Exclude","Consensus required",IF(V770="Include",IF(Y770="No","Check for supplement","Include"),"Check required"))),IF(Q770="Exclude",IF(V770="","Check required",IF(V770="Exclude","Exclude",IF(V770="Include","Consensus required","Check required"))),"Check required"))),IF(L770="","","Find PDF"))</f>
        <v>Exclude</v>
      </c>
      <c r="AA770" s="33" t="str">
        <f t="shared" ref="AA770:AA833" si="118">IF(Z770="Exclude",R770,"")</f>
        <v>4. Wrong setting</v>
      </c>
    </row>
    <row r="771" spans="1:27" x14ac:dyDescent="0.25">
      <c r="A771" s="27" t="s">
        <v>2575</v>
      </c>
      <c r="B771" s="28" t="s">
        <v>2576</v>
      </c>
      <c r="C771" s="28">
        <v>2016</v>
      </c>
      <c r="D771" s="28" t="s">
        <v>2577</v>
      </c>
      <c r="E771" s="28">
        <v>78</v>
      </c>
      <c r="F771" s="28">
        <v>3</v>
      </c>
      <c r="G771" s="28" t="s">
        <v>2384</v>
      </c>
      <c r="H771" s="28">
        <v>3915</v>
      </c>
      <c r="I771" s="28" t="s">
        <v>2578</v>
      </c>
      <c r="J771" s="11" t="s">
        <v>34</v>
      </c>
      <c r="K771" s="20" t="str">
        <f t="shared" si="112"/>
        <v>Link</v>
      </c>
      <c r="L771" s="21" t="str">
        <f t="shared" si="113"/>
        <v/>
      </c>
      <c r="M771" s="31" t="str">
        <f t="shared" si="114"/>
        <v>{Smits, 2016 #3915}</v>
      </c>
      <c r="N771" s="4" t="s">
        <v>1</v>
      </c>
      <c r="O771" s="20" t="str">
        <f t="shared" si="115"/>
        <v>PDF</v>
      </c>
      <c r="P771" s="11" t="s">
        <v>2</v>
      </c>
      <c r="Q771" s="3" t="s">
        <v>36</v>
      </c>
      <c r="R771" s="276" t="s">
        <v>37</v>
      </c>
      <c r="S771" s="4" t="s">
        <v>76</v>
      </c>
      <c r="T771" s="20" t="str">
        <f t="shared" si="116"/>
        <v>PDF</v>
      </c>
      <c r="U771" s="11" t="s">
        <v>39</v>
      </c>
      <c r="V771" s="3" t="s">
        <v>36</v>
      </c>
      <c r="W771" s="3" t="s">
        <v>37</v>
      </c>
      <c r="Y771" s="13" t="str">
        <f>IF(R771="Include","No",IF(V771="Include","No",""))</f>
        <v/>
      </c>
      <c r="Z771" s="35" t="str">
        <f t="shared" si="117"/>
        <v>Exclude</v>
      </c>
      <c r="AA771" s="33" t="str">
        <f t="shared" si="118"/>
        <v>3. Wrong intervention</v>
      </c>
    </row>
    <row r="772" spans="1:27" x14ac:dyDescent="0.25">
      <c r="A772" s="27" t="s">
        <v>2579</v>
      </c>
      <c r="B772" s="28" t="s">
        <v>2580</v>
      </c>
      <c r="C772" s="28">
        <v>2012</v>
      </c>
      <c r="D772" s="28" t="s">
        <v>342</v>
      </c>
      <c r="E772" s="28">
        <v>13</v>
      </c>
      <c r="G772" s="28">
        <v>69</v>
      </c>
      <c r="H772" s="28">
        <v>4274</v>
      </c>
      <c r="I772" s="28" t="s">
        <v>2581</v>
      </c>
      <c r="J772" s="11" t="s">
        <v>34</v>
      </c>
      <c r="K772" s="20" t="str">
        <f t="shared" si="112"/>
        <v>Link</v>
      </c>
      <c r="L772" s="21" t="str">
        <f t="shared" si="113"/>
        <v/>
      </c>
      <c r="M772" s="31" t="str">
        <f t="shared" si="114"/>
        <v>{Song, 2012 #4274}</v>
      </c>
      <c r="N772" s="4" t="s">
        <v>4</v>
      </c>
      <c r="O772" s="20" t="str">
        <f t="shared" si="115"/>
        <v>PDF</v>
      </c>
      <c r="P772" s="11" t="s">
        <v>2</v>
      </c>
      <c r="Q772" s="3" t="s">
        <v>36</v>
      </c>
      <c r="R772" s="276" t="s">
        <v>37</v>
      </c>
      <c r="S772" s="4" t="s">
        <v>76</v>
      </c>
      <c r="T772" s="20" t="str">
        <f t="shared" si="116"/>
        <v>PDF</v>
      </c>
      <c r="U772" s="11" t="s">
        <v>39</v>
      </c>
      <c r="V772" s="3" t="s">
        <v>36</v>
      </c>
      <c r="W772" s="3" t="s">
        <v>37</v>
      </c>
      <c r="Z772" s="35" t="str">
        <f t="shared" si="117"/>
        <v>Exclude</v>
      </c>
      <c r="AA772" s="33" t="str">
        <f t="shared" si="118"/>
        <v>3. Wrong intervention</v>
      </c>
    </row>
    <row r="773" spans="1:27" x14ac:dyDescent="0.25">
      <c r="A773" s="27" t="s">
        <v>2582</v>
      </c>
      <c r="B773" s="28" t="s">
        <v>2583</v>
      </c>
      <c r="C773" s="28">
        <v>2017</v>
      </c>
      <c r="D773" s="28" t="s">
        <v>269</v>
      </c>
      <c r="E773" s="28">
        <v>85</v>
      </c>
      <c r="F773" s="28">
        <v>11</v>
      </c>
      <c r="G773" s="28" t="s">
        <v>2584</v>
      </c>
      <c r="H773" s="28">
        <v>4131</v>
      </c>
      <c r="I773" s="28" t="s">
        <v>2585</v>
      </c>
      <c r="J773" s="11" t="s">
        <v>34</v>
      </c>
      <c r="K773" s="20" t="str">
        <f t="shared" si="112"/>
        <v>Link</v>
      </c>
      <c r="L773" s="21" t="str">
        <f t="shared" si="113"/>
        <v/>
      </c>
      <c r="M773" s="31" t="str">
        <f t="shared" si="114"/>
        <v>{Spears, 2017 #4131}</v>
      </c>
      <c r="N773" s="4" t="s">
        <v>1</v>
      </c>
      <c r="O773" s="20" t="str">
        <f t="shared" si="115"/>
        <v>PDF</v>
      </c>
      <c r="P773" s="11" t="s">
        <v>2</v>
      </c>
      <c r="Q773" s="3" t="s">
        <v>36</v>
      </c>
      <c r="R773" s="276" t="s">
        <v>37</v>
      </c>
      <c r="S773" s="4" t="s">
        <v>76</v>
      </c>
      <c r="T773" s="20" t="str">
        <f t="shared" si="116"/>
        <v>PDF</v>
      </c>
      <c r="U773" s="11" t="s">
        <v>39</v>
      </c>
      <c r="V773" s="3" t="s">
        <v>36</v>
      </c>
      <c r="W773" s="3" t="s">
        <v>37</v>
      </c>
      <c r="Y773" s="13" t="str">
        <f>IF(R773="Include","No",IF(V773="Include","No",""))</f>
        <v/>
      </c>
      <c r="Z773" s="35" t="str">
        <f t="shared" si="117"/>
        <v>Exclude</v>
      </c>
      <c r="AA773" s="33" t="str">
        <f t="shared" si="118"/>
        <v>3. Wrong intervention</v>
      </c>
    </row>
    <row r="774" spans="1:27" x14ac:dyDescent="0.25">
      <c r="A774" s="27" t="s">
        <v>2586</v>
      </c>
      <c r="B774" s="28" t="s">
        <v>2587</v>
      </c>
      <c r="C774" s="28">
        <v>2019</v>
      </c>
      <c r="D774" s="28" t="s">
        <v>254</v>
      </c>
      <c r="E774" s="28">
        <v>7</v>
      </c>
      <c r="F774" s="28">
        <v>6</v>
      </c>
      <c r="G774" s="28" t="s">
        <v>2588</v>
      </c>
      <c r="H774" s="28">
        <v>3705</v>
      </c>
      <c r="I774" s="28" t="s">
        <v>2589</v>
      </c>
      <c r="J774" s="11" t="s">
        <v>34</v>
      </c>
      <c r="K774" s="20" t="str">
        <f t="shared" si="112"/>
        <v>Link</v>
      </c>
      <c r="L774" s="21" t="str">
        <f t="shared" si="113"/>
        <v/>
      </c>
      <c r="M774" s="31" t="str">
        <f t="shared" si="114"/>
        <v>{Spears, 2019 #3705}</v>
      </c>
      <c r="N774" s="4" t="s">
        <v>1</v>
      </c>
      <c r="O774" s="20" t="str">
        <f t="shared" si="115"/>
        <v>PDF</v>
      </c>
      <c r="P774" s="11" t="s">
        <v>2</v>
      </c>
      <c r="Q774" s="3" t="s">
        <v>36</v>
      </c>
      <c r="R774" s="276" t="s">
        <v>37</v>
      </c>
      <c r="S774" s="4" t="s">
        <v>76</v>
      </c>
      <c r="T774" s="20" t="str">
        <f t="shared" si="116"/>
        <v>PDF</v>
      </c>
      <c r="U774" s="11" t="s">
        <v>39</v>
      </c>
      <c r="V774" s="3" t="s">
        <v>36</v>
      </c>
      <c r="W774" s="3" t="s">
        <v>37</v>
      </c>
      <c r="Y774" s="13" t="str">
        <f>IF(R774="Include","No",IF(V774="Include","No",""))</f>
        <v/>
      </c>
      <c r="Z774" s="35" t="str">
        <f t="shared" si="117"/>
        <v>Exclude</v>
      </c>
      <c r="AA774" s="33" t="str">
        <f t="shared" si="118"/>
        <v>3. Wrong intervention</v>
      </c>
    </row>
    <row r="775" spans="1:27" x14ac:dyDescent="0.25">
      <c r="A775" s="27" t="s">
        <v>2590</v>
      </c>
      <c r="B775" s="28" t="s">
        <v>2591</v>
      </c>
      <c r="C775" s="28">
        <v>2017</v>
      </c>
      <c r="D775" s="28" t="s">
        <v>2592</v>
      </c>
      <c r="E775" s="28">
        <v>6</v>
      </c>
      <c r="F775" s="28">
        <v>1</v>
      </c>
      <c r="G775" s="82">
        <v>41640</v>
      </c>
      <c r="H775" s="28">
        <v>4123</v>
      </c>
      <c r="I775" s="28" t="s">
        <v>2593</v>
      </c>
      <c r="J775" s="11" t="s">
        <v>34</v>
      </c>
      <c r="K775" s="20" t="str">
        <f t="shared" si="112"/>
        <v>Link</v>
      </c>
      <c r="L775" s="21" t="str">
        <f t="shared" si="113"/>
        <v/>
      </c>
      <c r="M775" s="31" t="str">
        <f t="shared" si="114"/>
        <v>{Squiers, 2017 #4123}</v>
      </c>
      <c r="N775" s="4" t="s">
        <v>1</v>
      </c>
      <c r="O775" s="20" t="str">
        <f t="shared" si="115"/>
        <v>PDF</v>
      </c>
      <c r="P775" s="11" t="s">
        <v>2</v>
      </c>
      <c r="Q775" s="3" t="s">
        <v>36</v>
      </c>
      <c r="R775" s="276" t="s">
        <v>37</v>
      </c>
      <c r="S775" s="4" t="s">
        <v>76</v>
      </c>
      <c r="T775" s="20" t="str">
        <f t="shared" si="116"/>
        <v>PDF</v>
      </c>
      <c r="U775" s="11" t="s">
        <v>39</v>
      </c>
      <c r="V775" s="3" t="s">
        <v>36</v>
      </c>
      <c r="W775" s="3" t="s">
        <v>37</v>
      </c>
      <c r="Y775" s="13" t="str">
        <f>IF(R775="Include","No",IF(V775="Include","No",""))</f>
        <v/>
      </c>
      <c r="Z775" s="35" t="str">
        <f t="shared" si="117"/>
        <v>Exclude</v>
      </c>
      <c r="AA775" s="33" t="str">
        <f t="shared" si="118"/>
        <v>3. Wrong intervention</v>
      </c>
    </row>
    <row r="776" spans="1:27" x14ac:dyDescent="0.25">
      <c r="A776" s="27" t="s">
        <v>2594</v>
      </c>
      <c r="B776" s="28" t="s">
        <v>2595</v>
      </c>
      <c r="C776" s="28">
        <v>2011</v>
      </c>
      <c r="D776" s="28" t="s">
        <v>446</v>
      </c>
      <c r="E776" s="28">
        <v>11</v>
      </c>
      <c r="F776" s="28">
        <v>1</v>
      </c>
      <c r="G776" s="28">
        <v>847</v>
      </c>
      <c r="H776" s="28">
        <v>5954</v>
      </c>
      <c r="I776" s="28" t="s">
        <v>2596</v>
      </c>
      <c r="J776" s="11" t="s">
        <v>34</v>
      </c>
      <c r="K776" s="20" t="str">
        <f t="shared" si="112"/>
        <v>Link</v>
      </c>
      <c r="L776" s="21" t="str">
        <f t="shared" si="113"/>
        <v/>
      </c>
      <c r="M776" s="31" t="str">
        <f t="shared" si="114"/>
        <v>{Stanczyk, 2011 #5954}</v>
      </c>
      <c r="N776" s="4" t="s">
        <v>1084</v>
      </c>
      <c r="O776" s="20" t="str">
        <f t="shared" si="115"/>
        <v>PDF</v>
      </c>
      <c r="P776" s="11" t="s">
        <v>2</v>
      </c>
      <c r="Q776" s="3" t="s">
        <v>36</v>
      </c>
      <c r="R776" s="276" t="s">
        <v>37</v>
      </c>
      <c r="S776" s="4" t="s">
        <v>38</v>
      </c>
      <c r="T776" s="20" t="str">
        <f t="shared" si="116"/>
        <v>PDF</v>
      </c>
      <c r="U776" s="11" t="s">
        <v>39</v>
      </c>
      <c r="V776" s="3" t="s">
        <v>36</v>
      </c>
      <c r="W776" s="3" t="s">
        <v>40</v>
      </c>
      <c r="Z776" s="35" t="str">
        <f t="shared" si="117"/>
        <v>Exclude</v>
      </c>
      <c r="AA776" s="33" t="str">
        <f t="shared" si="118"/>
        <v>3. Wrong intervention</v>
      </c>
    </row>
    <row r="777" spans="1:27" x14ac:dyDescent="0.25">
      <c r="A777" s="27" t="s">
        <v>2597</v>
      </c>
      <c r="B777" s="28" t="s">
        <v>2598</v>
      </c>
      <c r="C777" s="28">
        <v>2013</v>
      </c>
      <c r="D777" s="28" t="s">
        <v>152</v>
      </c>
      <c r="E777" s="28">
        <v>15</v>
      </c>
      <c r="F777" s="28">
        <v>2</v>
      </c>
      <c r="G777" s="28" t="s">
        <v>2599</v>
      </c>
      <c r="H777" s="28">
        <v>5488</v>
      </c>
      <c r="I777" s="28" t="s">
        <v>2600</v>
      </c>
      <c r="J777" s="11" t="s">
        <v>34</v>
      </c>
      <c r="K777" s="20" t="str">
        <f t="shared" si="112"/>
        <v>Link</v>
      </c>
      <c r="L777" s="21" t="str">
        <f t="shared" si="113"/>
        <v/>
      </c>
      <c r="M777" s="31" t="str">
        <f t="shared" si="114"/>
        <v>{Stanczyk, 2013 #5488}</v>
      </c>
      <c r="N777" s="4" t="s">
        <v>116</v>
      </c>
      <c r="O777" s="20" t="str">
        <f t="shared" si="115"/>
        <v>PDF</v>
      </c>
      <c r="P777" s="11" t="s">
        <v>2</v>
      </c>
      <c r="Q777" s="3" t="s">
        <v>36</v>
      </c>
      <c r="R777" s="276" t="s">
        <v>37</v>
      </c>
      <c r="S777" s="4" t="s">
        <v>38</v>
      </c>
      <c r="T777" s="20" t="str">
        <f t="shared" si="116"/>
        <v>PDF</v>
      </c>
      <c r="U777" s="11" t="s">
        <v>39</v>
      </c>
      <c r="V777" s="3" t="s">
        <v>36</v>
      </c>
      <c r="W777" s="3" t="s">
        <v>37</v>
      </c>
      <c r="Z777" s="35" t="str">
        <f t="shared" si="117"/>
        <v>Exclude</v>
      </c>
      <c r="AA777" s="33" t="str">
        <f t="shared" si="118"/>
        <v>3. Wrong intervention</v>
      </c>
    </row>
    <row r="778" spans="1:27" x14ac:dyDescent="0.25">
      <c r="A778" s="27" t="s">
        <v>2601</v>
      </c>
      <c r="B778" s="28" t="s">
        <v>2602</v>
      </c>
      <c r="C778" s="28">
        <v>2014</v>
      </c>
      <c r="D778" s="28" t="s">
        <v>102</v>
      </c>
      <c r="E778" s="28">
        <v>16</v>
      </c>
      <c r="F778" s="28">
        <v>3</v>
      </c>
      <c r="G778" s="28" t="s">
        <v>2603</v>
      </c>
      <c r="H778" s="28">
        <v>3676</v>
      </c>
      <c r="I778" s="28" t="s">
        <v>2604</v>
      </c>
      <c r="J778" s="11" t="s">
        <v>34</v>
      </c>
      <c r="K778" s="20" t="str">
        <f t="shared" si="112"/>
        <v>Link</v>
      </c>
      <c r="L778" s="21" t="str">
        <f t="shared" si="113"/>
        <v/>
      </c>
      <c r="M778" s="31" t="str">
        <f t="shared" si="114"/>
        <v>{Stanczyk, 2014 #3676}</v>
      </c>
      <c r="N778" s="4" t="s">
        <v>1</v>
      </c>
      <c r="O778" s="20" t="str">
        <f t="shared" si="115"/>
        <v>PDF</v>
      </c>
      <c r="P778" s="11" t="s">
        <v>2</v>
      </c>
      <c r="Q778" s="3" t="s">
        <v>36</v>
      </c>
      <c r="R778" s="276" t="s">
        <v>37</v>
      </c>
      <c r="S778" s="4" t="s">
        <v>38</v>
      </c>
      <c r="T778" s="20" t="str">
        <f t="shared" si="116"/>
        <v>PDF</v>
      </c>
      <c r="U778" s="11" t="s">
        <v>39</v>
      </c>
      <c r="V778" s="3" t="s">
        <v>36</v>
      </c>
      <c r="W778" s="3" t="s">
        <v>37</v>
      </c>
      <c r="Y778" s="13" t="str">
        <f>IF(R778="Include","No",IF(V778="Include","No",""))</f>
        <v/>
      </c>
      <c r="Z778" s="35" t="str">
        <f t="shared" si="117"/>
        <v>Exclude</v>
      </c>
      <c r="AA778" s="33" t="str">
        <f t="shared" si="118"/>
        <v>3. Wrong intervention</v>
      </c>
    </row>
    <row r="779" spans="1:27" x14ac:dyDescent="0.25">
      <c r="A779" s="27" t="s">
        <v>2601</v>
      </c>
      <c r="B779" s="28" t="s">
        <v>2602</v>
      </c>
      <c r="C779" s="28">
        <v>2014</v>
      </c>
      <c r="D779" s="28" t="s">
        <v>102</v>
      </c>
      <c r="E779" s="28">
        <v>16</v>
      </c>
      <c r="F779" s="28">
        <v>3</v>
      </c>
      <c r="G779" s="28" t="s">
        <v>2603</v>
      </c>
      <c r="H779" s="28">
        <v>3677</v>
      </c>
      <c r="I779" s="28" t="s">
        <v>2604</v>
      </c>
      <c r="J779" s="11" t="s">
        <v>34</v>
      </c>
      <c r="K779" s="20" t="str">
        <f t="shared" si="112"/>
        <v>Link</v>
      </c>
      <c r="L779" s="21" t="str">
        <f t="shared" si="113"/>
        <v/>
      </c>
      <c r="M779" s="31" t="str">
        <f t="shared" si="114"/>
        <v>{Stanczyk, 2014 #3677}</v>
      </c>
      <c r="N779" s="4" t="s">
        <v>1</v>
      </c>
      <c r="O779" s="20" t="str">
        <f t="shared" si="115"/>
        <v>PDF</v>
      </c>
      <c r="P779" s="11" t="s">
        <v>2</v>
      </c>
      <c r="Q779" s="3" t="s">
        <v>36</v>
      </c>
      <c r="R779" s="276" t="s">
        <v>41</v>
      </c>
      <c r="S779" s="4" t="s">
        <v>2605</v>
      </c>
      <c r="T779" s="20" t="str">
        <f t="shared" si="116"/>
        <v>PDF</v>
      </c>
      <c r="U779" s="11" t="s">
        <v>39</v>
      </c>
      <c r="V779" s="3" t="s">
        <v>36</v>
      </c>
      <c r="W779" s="3" t="s">
        <v>41</v>
      </c>
      <c r="Y779" s="13" t="str">
        <f>IF(R779="Include","No",IF(V779="Include","No",""))</f>
        <v/>
      </c>
      <c r="Z779" s="35" t="str">
        <f t="shared" si="117"/>
        <v>Exclude</v>
      </c>
      <c r="AA779" s="33" t="str">
        <f t="shared" si="118"/>
        <v>0. Duplicate</v>
      </c>
    </row>
    <row r="780" spans="1:27" x14ac:dyDescent="0.25">
      <c r="A780" s="27" t="s">
        <v>2606</v>
      </c>
      <c r="B780" s="28" t="s">
        <v>2607</v>
      </c>
      <c r="C780" s="28">
        <v>2014</v>
      </c>
      <c r="D780" s="28" t="s">
        <v>131</v>
      </c>
      <c r="E780" s="28">
        <v>9</v>
      </c>
      <c r="F780" s="28">
        <v>10</v>
      </c>
      <c r="G780" s="28" t="s">
        <v>2608</v>
      </c>
      <c r="H780" s="28">
        <v>5930</v>
      </c>
      <c r="I780" s="28" t="s">
        <v>2609</v>
      </c>
      <c r="J780" s="11" t="s">
        <v>34</v>
      </c>
      <c r="K780" s="20" t="str">
        <f t="shared" si="112"/>
        <v>Link</v>
      </c>
      <c r="L780" s="21" t="str">
        <f t="shared" si="113"/>
        <v/>
      </c>
      <c r="M780" s="31" t="str">
        <f t="shared" si="114"/>
        <v>{Stanczyk, 2014 #5930}</v>
      </c>
      <c r="N780" s="4" t="s">
        <v>35</v>
      </c>
      <c r="O780" s="20" t="str">
        <f t="shared" si="115"/>
        <v>PDF</v>
      </c>
      <c r="P780" s="11" t="s">
        <v>2</v>
      </c>
      <c r="Q780" s="3" t="s">
        <v>36</v>
      </c>
      <c r="R780" s="276" t="s">
        <v>37</v>
      </c>
      <c r="S780" s="4" t="s">
        <v>38</v>
      </c>
      <c r="T780" s="20" t="str">
        <f t="shared" si="116"/>
        <v>PDF</v>
      </c>
      <c r="U780" s="11" t="s">
        <v>39</v>
      </c>
      <c r="V780" s="3" t="s">
        <v>36</v>
      </c>
      <c r="W780" s="3" t="s">
        <v>37</v>
      </c>
      <c r="Z780" s="35" t="str">
        <f t="shared" si="117"/>
        <v>Exclude</v>
      </c>
      <c r="AA780" s="33" t="str">
        <f t="shared" si="118"/>
        <v>3. Wrong intervention</v>
      </c>
    </row>
    <row r="781" spans="1:27" x14ac:dyDescent="0.25">
      <c r="A781" s="27" t="s">
        <v>2601</v>
      </c>
      <c r="B781" s="28" t="s">
        <v>2610</v>
      </c>
      <c r="C781" s="28">
        <v>2014</v>
      </c>
      <c r="D781" s="28" t="s">
        <v>152</v>
      </c>
      <c r="E781" s="28">
        <v>16</v>
      </c>
      <c r="F781" s="28">
        <v>3</v>
      </c>
      <c r="G781" s="28" t="s">
        <v>2611</v>
      </c>
      <c r="H781" s="28">
        <v>5931</v>
      </c>
      <c r="I781" s="28" t="s">
        <v>2604</v>
      </c>
      <c r="J781" s="11" t="s">
        <v>34</v>
      </c>
      <c r="K781" s="20" t="str">
        <f t="shared" si="112"/>
        <v>Link</v>
      </c>
      <c r="L781" s="21" t="str">
        <f t="shared" si="113"/>
        <v/>
      </c>
      <c r="M781" s="31" t="str">
        <f t="shared" si="114"/>
        <v>{Stanczyk, 2014 #5931}</v>
      </c>
      <c r="N781" s="4" t="s">
        <v>35</v>
      </c>
      <c r="O781" s="20" t="str">
        <f t="shared" si="115"/>
        <v>PDF</v>
      </c>
      <c r="P781" s="11" t="s">
        <v>2</v>
      </c>
      <c r="Q781" s="3" t="s">
        <v>36</v>
      </c>
      <c r="R781" s="276" t="s">
        <v>41</v>
      </c>
      <c r="S781" s="4" t="s">
        <v>2605</v>
      </c>
      <c r="T781" s="20" t="str">
        <f t="shared" si="116"/>
        <v>PDF</v>
      </c>
      <c r="U781" s="11" t="s">
        <v>39</v>
      </c>
      <c r="V781" s="3" t="s">
        <v>36</v>
      </c>
      <c r="W781" s="3" t="s">
        <v>37</v>
      </c>
      <c r="Z781" s="35" t="str">
        <f t="shared" si="117"/>
        <v>Exclude</v>
      </c>
      <c r="AA781" s="33" t="str">
        <f t="shared" si="118"/>
        <v>0. Duplicate</v>
      </c>
    </row>
    <row r="782" spans="1:27" x14ac:dyDescent="0.25">
      <c r="A782" s="27" t="s">
        <v>2612</v>
      </c>
      <c r="B782" s="28" t="s">
        <v>2613</v>
      </c>
      <c r="C782" s="28">
        <v>2016</v>
      </c>
      <c r="D782" s="28" t="s">
        <v>198</v>
      </c>
      <c r="E782" s="28">
        <v>82</v>
      </c>
      <c r="G782" s="28" t="s">
        <v>2614</v>
      </c>
      <c r="H782" s="28">
        <v>3693</v>
      </c>
      <c r="I782" s="28" t="s">
        <v>2615</v>
      </c>
      <c r="J782" s="11" t="s">
        <v>34</v>
      </c>
      <c r="K782" s="20" t="str">
        <f t="shared" si="112"/>
        <v>Link</v>
      </c>
      <c r="L782" s="21" t="str">
        <f t="shared" si="113"/>
        <v/>
      </c>
      <c r="M782" s="31" t="str">
        <f t="shared" si="114"/>
        <v>{Stanczyk, 2016 #3693}</v>
      </c>
      <c r="N782" s="4" t="s">
        <v>1</v>
      </c>
      <c r="O782" s="20" t="str">
        <f t="shared" si="115"/>
        <v>PDF</v>
      </c>
      <c r="P782" s="11" t="s">
        <v>2</v>
      </c>
      <c r="Q782" s="3" t="s">
        <v>36</v>
      </c>
      <c r="R782" s="276" t="s">
        <v>37</v>
      </c>
      <c r="S782" s="4" t="s">
        <v>38</v>
      </c>
      <c r="T782" s="20" t="str">
        <f t="shared" si="116"/>
        <v>PDF</v>
      </c>
      <c r="U782" s="11" t="s">
        <v>39</v>
      </c>
      <c r="V782" s="3" t="s">
        <v>36</v>
      </c>
      <c r="W782" s="3" t="s">
        <v>37</v>
      </c>
      <c r="Y782" s="13" t="str">
        <f>IF(R782="Include","No",IF(V782="Include","No",""))</f>
        <v/>
      </c>
      <c r="Z782" s="35" t="str">
        <f t="shared" si="117"/>
        <v>Exclude</v>
      </c>
      <c r="AA782" s="33" t="str">
        <f t="shared" si="118"/>
        <v>3. Wrong intervention</v>
      </c>
    </row>
    <row r="783" spans="1:27" x14ac:dyDescent="0.25">
      <c r="A783" s="27" t="s">
        <v>2612</v>
      </c>
      <c r="B783" s="28" t="s">
        <v>2613</v>
      </c>
      <c r="C783" s="28">
        <v>2016</v>
      </c>
      <c r="D783" s="28" t="s">
        <v>198</v>
      </c>
      <c r="E783" s="28">
        <v>82</v>
      </c>
      <c r="G783" s="28" t="s">
        <v>2614</v>
      </c>
      <c r="H783" s="28">
        <v>5939</v>
      </c>
      <c r="I783" s="28" t="s">
        <v>2615</v>
      </c>
      <c r="J783" s="11" t="s">
        <v>34</v>
      </c>
      <c r="K783" s="20" t="str">
        <f t="shared" si="112"/>
        <v>Link</v>
      </c>
      <c r="L783" s="21" t="str">
        <f t="shared" si="113"/>
        <v/>
      </c>
      <c r="M783" s="31" t="str">
        <f t="shared" si="114"/>
        <v>{Stanczyk, 2016 #5939}</v>
      </c>
      <c r="N783" s="4" t="s">
        <v>35</v>
      </c>
      <c r="O783" s="20" t="str">
        <f t="shared" si="115"/>
        <v>PDF</v>
      </c>
      <c r="P783" s="11" t="s">
        <v>2</v>
      </c>
      <c r="Q783" s="3" t="s">
        <v>36</v>
      </c>
      <c r="R783" s="276" t="s">
        <v>41</v>
      </c>
      <c r="S783" s="4" t="s">
        <v>2616</v>
      </c>
      <c r="T783" s="20" t="str">
        <f t="shared" si="116"/>
        <v>PDF</v>
      </c>
      <c r="U783" s="11" t="s">
        <v>39</v>
      </c>
      <c r="V783" s="3" t="s">
        <v>36</v>
      </c>
      <c r="W783" s="3" t="s">
        <v>37</v>
      </c>
      <c r="Z783" s="35" t="str">
        <f t="shared" si="117"/>
        <v>Exclude</v>
      </c>
      <c r="AA783" s="33" t="str">
        <f t="shared" si="118"/>
        <v>0. Duplicate</v>
      </c>
    </row>
    <row r="784" spans="1:27" x14ac:dyDescent="0.25">
      <c r="A784" s="27" t="s">
        <v>2617</v>
      </c>
      <c r="B784" s="28" t="s">
        <v>2618</v>
      </c>
      <c r="C784" s="28">
        <v>2013</v>
      </c>
      <c r="D784" s="28" t="s">
        <v>2619</v>
      </c>
      <c r="H784" s="28">
        <v>3599</v>
      </c>
      <c r="I784" s="28" t="s">
        <v>1209</v>
      </c>
      <c r="J784" s="11" t="s">
        <v>34</v>
      </c>
      <c r="K784" s="20" t="str">
        <f t="shared" si="112"/>
        <v>Link</v>
      </c>
      <c r="L784" s="21" t="str">
        <f t="shared" si="113"/>
        <v/>
      </c>
      <c r="M784" s="31" t="str">
        <f t="shared" si="114"/>
        <v>{Stanton, 2013 #3599}</v>
      </c>
      <c r="N784" s="4" t="s">
        <v>1</v>
      </c>
      <c r="O784" s="20" t="str">
        <f t="shared" si="115"/>
        <v>PDF</v>
      </c>
      <c r="P784" s="11" t="s">
        <v>2</v>
      </c>
      <c r="Q784" s="3" t="s">
        <v>36</v>
      </c>
      <c r="R784" s="276" t="s">
        <v>37</v>
      </c>
      <c r="S784" s="4" t="s">
        <v>76</v>
      </c>
      <c r="T784" s="20" t="str">
        <f t="shared" si="116"/>
        <v>PDF</v>
      </c>
      <c r="U784" s="11" t="s">
        <v>39</v>
      </c>
      <c r="V784" s="3" t="s">
        <v>36</v>
      </c>
      <c r="W784" s="3" t="s">
        <v>37</v>
      </c>
      <c r="Y784" s="13" t="str">
        <f t="shared" ref="Y784:Y789" si="119">IF(R784="Include","No",IF(V784="Include","No",""))</f>
        <v/>
      </c>
      <c r="Z784" s="35" t="str">
        <f t="shared" si="117"/>
        <v>Exclude</v>
      </c>
      <c r="AA784" s="33" t="str">
        <f t="shared" si="118"/>
        <v>3. Wrong intervention</v>
      </c>
    </row>
    <row r="785" spans="1:27" x14ac:dyDescent="0.25">
      <c r="A785" s="27" t="s">
        <v>2620</v>
      </c>
      <c r="B785" s="28" t="s">
        <v>2621</v>
      </c>
      <c r="C785" s="28">
        <v>2015</v>
      </c>
      <c r="D785" s="28" t="s">
        <v>73</v>
      </c>
      <c r="E785" s="28">
        <v>17</v>
      </c>
      <c r="F785" s="28">
        <v>8</v>
      </c>
      <c r="G785" s="28" t="s">
        <v>2622</v>
      </c>
      <c r="H785" s="28">
        <v>3834</v>
      </c>
      <c r="I785" s="28" t="s">
        <v>2623</v>
      </c>
      <c r="J785" s="11" t="s">
        <v>34</v>
      </c>
      <c r="K785" s="20" t="str">
        <f t="shared" si="112"/>
        <v>Link</v>
      </c>
      <c r="L785" s="21" t="str">
        <f t="shared" si="113"/>
        <v/>
      </c>
      <c r="M785" s="31" t="str">
        <f t="shared" si="114"/>
        <v>{Stanton, 2015 #3834}</v>
      </c>
      <c r="N785" s="4" t="s">
        <v>1</v>
      </c>
      <c r="O785" s="20" t="str">
        <f t="shared" si="115"/>
        <v>PDF</v>
      </c>
      <c r="P785" s="11" t="s">
        <v>2</v>
      </c>
      <c r="Q785" s="3" t="s">
        <v>36</v>
      </c>
      <c r="R785" s="276" t="s">
        <v>41</v>
      </c>
      <c r="S785" s="4" t="s">
        <v>2624</v>
      </c>
      <c r="T785" s="20" t="str">
        <f t="shared" si="116"/>
        <v>PDF</v>
      </c>
      <c r="U785" s="11" t="s">
        <v>39</v>
      </c>
      <c r="V785" s="3" t="s">
        <v>36</v>
      </c>
      <c r="W785" s="3" t="s">
        <v>41</v>
      </c>
      <c r="Y785" s="13" t="str">
        <f t="shared" si="119"/>
        <v/>
      </c>
      <c r="Z785" s="35" t="str">
        <f t="shared" si="117"/>
        <v>Exclude</v>
      </c>
      <c r="AA785" s="33" t="str">
        <f t="shared" si="118"/>
        <v>0. Duplicate</v>
      </c>
    </row>
    <row r="786" spans="1:27" x14ac:dyDescent="0.25">
      <c r="A786" s="27" t="s">
        <v>2620</v>
      </c>
      <c r="B786" s="28" t="s">
        <v>2621</v>
      </c>
      <c r="C786" s="28">
        <v>2015</v>
      </c>
      <c r="D786" s="28" t="s">
        <v>78</v>
      </c>
      <c r="E786" s="28">
        <v>17</v>
      </c>
      <c r="F786" s="28">
        <v>8</v>
      </c>
      <c r="G786" s="28" t="s">
        <v>2622</v>
      </c>
      <c r="H786" s="28">
        <v>3849</v>
      </c>
      <c r="I786" s="28" t="s">
        <v>2623</v>
      </c>
      <c r="J786" s="11" t="s">
        <v>34</v>
      </c>
      <c r="K786" s="20" t="str">
        <f t="shared" si="112"/>
        <v>Link</v>
      </c>
      <c r="L786" s="21" t="str">
        <f t="shared" si="113"/>
        <v/>
      </c>
      <c r="M786" s="31" t="str">
        <f t="shared" si="114"/>
        <v>{Stanton, 2015 #3849}</v>
      </c>
      <c r="N786" s="4" t="s">
        <v>1</v>
      </c>
      <c r="O786" s="20" t="str">
        <f t="shared" si="115"/>
        <v>PDF</v>
      </c>
      <c r="P786" s="11" t="s">
        <v>2</v>
      </c>
      <c r="Q786" s="3" t="s">
        <v>36</v>
      </c>
      <c r="R786" s="276" t="s">
        <v>37</v>
      </c>
      <c r="S786" s="4" t="s">
        <v>76</v>
      </c>
      <c r="T786" s="20" t="str">
        <f t="shared" si="116"/>
        <v>PDF</v>
      </c>
      <c r="U786" s="11" t="s">
        <v>39</v>
      </c>
      <c r="V786" s="3" t="s">
        <v>36</v>
      </c>
      <c r="W786" s="3" t="s">
        <v>37</v>
      </c>
      <c r="Y786" s="13" t="str">
        <f t="shared" si="119"/>
        <v/>
      </c>
      <c r="Z786" s="35" t="str">
        <f t="shared" si="117"/>
        <v>Exclude</v>
      </c>
      <c r="AA786" s="33" t="str">
        <f t="shared" si="118"/>
        <v>3. Wrong intervention</v>
      </c>
    </row>
    <row r="787" spans="1:27" x14ac:dyDescent="0.25">
      <c r="A787" s="27" t="s">
        <v>2620</v>
      </c>
      <c r="B787" s="28" t="s">
        <v>2621</v>
      </c>
      <c r="C787" s="28">
        <v>2015</v>
      </c>
      <c r="D787" s="28" t="s">
        <v>78</v>
      </c>
      <c r="E787" s="28">
        <v>17</v>
      </c>
      <c r="F787" s="28">
        <v>8</v>
      </c>
      <c r="G787" s="28" t="s">
        <v>2622</v>
      </c>
      <c r="H787" s="28">
        <v>3850</v>
      </c>
      <c r="I787" s="28" t="s">
        <v>2623</v>
      </c>
      <c r="J787" s="11" t="s">
        <v>34</v>
      </c>
      <c r="K787" s="20" t="str">
        <f t="shared" si="112"/>
        <v>Link</v>
      </c>
      <c r="L787" s="21" t="str">
        <f t="shared" si="113"/>
        <v/>
      </c>
      <c r="M787" s="31" t="str">
        <f t="shared" si="114"/>
        <v>{Stanton, 2015 #3850}</v>
      </c>
      <c r="N787" s="4" t="s">
        <v>1</v>
      </c>
      <c r="O787" s="20" t="str">
        <f t="shared" si="115"/>
        <v>PDF</v>
      </c>
      <c r="P787" s="11" t="s">
        <v>2</v>
      </c>
      <c r="Q787" s="3" t="s">
        <v>36</v>
      </c>
      <c r="R787" s="276" t="s">
        <v>41</v>
      </c>
      <c r="S787" s="4" t="s">
        <v>2624</v>
      </c>
      <c r="T787" s="20" t="str">
        <f t="shared" si="116"/>
        <v>PDF</v>
      </c>
      <c r="U787" s="11" t="s">
        <v>39</v>
      </c>
      <c r="V787" s="3" t="s">
        <v>36</v>
      </c>
      <c r="W787" s="3" t="s">
        <v>41</v>
      </c>
      <c r="Y787" s="13" t="str">
        <f t="shared" si="119"/>
        <v/>
      </c>
      <c r="Z787" s="35" t="str">
        <f t="shared" si="117"/>
        <v>Exclude</v>
      </c>
      <c r="AA787" s="33" t="str">
        <f t="shared" si="118"/>
        <v>0. Duplicate</v>
      </c>
    </row>
    <row r="788" spans="1:27" x14ac:dyDescent="0.25">
      <c r="A788" s="27" t="s">
        <v>2625</v>
      </c>
      <c r="B788" s="28" t="s">
        <v>2626</v>
      </c>
      <c r="C788" s="28">
        <v>2020</v>
      </c>
      <c r="D788" s="28" t="s">
        <v>1224</v>
      </c>
      <c r="E788" s="28">
        <v>83</v>
      </c>
      <c r="F788" s="28">
        <v>4</v>
      </c>
      <c r="G788" s="28" t="s">
        <v>2627</v>
      </c>
      <c r="H788" s="28">
        <v>3672</v>
      </c>
      <c r="I788" s="28" t="s">
        <v>2628</v>
      </c>
      <c r="J788" s="11" t="s">
        <v>34</v>
      </c>
      <c r="K788" s="20" t="str">
        <f t="shared" si="112"/>
        <v>Link</v>
      </c>
      <c r="L788" s="21" t="str">
        <f t="shared" si="113"/>
        <v/>
      </c>
      <c r="M788" s="31" t="str">
        <f t="shared" si="114"/>
        <v>{Stanton, 2020 #3672}</v>
      </c>
      <c r="N788" s="4" t="s">
        <v>1</v>
      </c>
      <c r="O788" s="20" t="str">
        <f t="shared" si="115"/>
        <v>PDF</v>
      </c>
      <c r="P788" s="11" t="s">
        <v>2</v>
      </c>
      <c r="Q788" s="3" t="s">
        <v>36</v>
      </c>
      <c r="R788" s="276" t="s">
        <v>37</v>
      </c>
      <c r="S788" s="4" t="s">
        <v>76</v>
      </c>
      <c r="T788" s="20" t="str">
        <f t="shared" si="116"/>
        <v>PDF</v>
      </c>
      <c r="U788" s="11" t="s">
        <v>39</v>
      </c>
      <c r="V788" s="3" t="s">
        <v>36</v>
      </c>
      <c r="W788" s="3" t="s">
        <v>37</v>
      </c>
      <c r="Y788" s="13" t="str">
        <f t="shared" si="119"/>
        <v/>
      </c>
      <c r="Z788" s="35" t="str">
        <f t="shared" si="117"/>
        <v>Exclude</v>
      </c>
      <c r="AA788" s="33" t="str">
        <f t="shared" si="118"/>
        <v>3. Wrong intervention</v>
      </c>
    </row>
    <row r="789" spans="1:27" x14ac:dyDescent="0.25">
      <c r="A789" s="27" t="s">
        <v>2625</v>
      </c>
      <c r="B789" s="28" t="s">
        <v>2626</v>
      </c>
      <c r="C789" s="28">
        <v>2020</v>
      </c>
      <c r="D789" s="28" t="s">
        <v>1221</v>
      </c>
      <c r="E789" s="28">
        <v>83</v>
      </c>
      <c r="F789" s="28">
        <v>4</v>
      </c>
      <c r="G789" s="28" t="s">
        <v>2627</v>
      </c>
      <c r="H789" s="28">
        <v>3743</v>
      </c>
      <c r="I789" s="28" t="s">
        <v>2629</v>
      </c>
      <c r="J789" s="11" t="s">
        <v>34</v>
      </c>
      <c r="K789" s="20" t="str">
        <f t="shared" si="112"/>
        <v>Link</v>
      </c>
      <c r="L789" s="21" t="str">
        <f t="shared" si="113"/>
        <v/>
      </c>
      <c r="M789" s="31" t="str">
        <f t="shared" si="114"/>
        <v>{Stanton, 2020 #3743}</v>
      </c>
      <c r="N789" s="4" t="s">
        <v>1</v>
      </c>
      <c r="O789" s="20" t="str">
        <f t="shared" si="115"/>
        <v>PDF</v>
      </c>
      <c r="P789" s="11" t="s">
        <v>2</v>
      </c>
      <c r="Q789" s="3" t="s">
        <v>36</v>
      </c>
      <c r="R789" s="276" t="s">
        <v>41</v>
      </c>
      <c r="S789" s="4" t="s">
        <v>2630</v>
      </c>
      <c r="T789" s="20" t="str">
        <f t="shared" si="116"/>
        <v>PDF</v>
      </c>
      <c r="U789" s="11" t="s">
        <v>39</v>
      </c>
      <c r="V789" s="3" t="s">
        <v>36</v>
      </c>
      <c r="W789" s="3" t="s">
        <v>41</v>
      </c>
      <c r="Y789" s="13" t="str">
        <f t="shared" si="119"/>
        <v/>
      </c>
      <c r="Z789" s="35" t="str">
        <f t="shared" si="117"/>
        <v>Exclude</v>
      </c>
      <c r="AA789" s="33" t="str">
        <f t="shared" si="118"/>
        <v>0. Duplicate</v>
      </c>
    </row>
    <row r="790" spans="1:27" x14ac:dyDescent="0.25">
      <c r="A790" s="27" t="s">
        <v>2631</v>
      </c>
      <c r="B790" s="28" t="s">
        <v>2632</v>
      </c>
      <c r="C790" s="28">
        <v>2020</v>
      </c>
      <c r="D790" s="28" t="s">
        <v>2158</v>
      </c>
      <c r="E790" s="28">
        <v>17</v>
      </c>
      <c r="F790" s="28">
        <v>7</v>
      </c>
      <c r="G790" s="28" t="s">
        <v>2633</v>
      </c>
      <c r="H790" s="28">
        <v>7403</v>
      </c>
      <c r="I790" s="28" t="s">
        <v>2634</v>
      </c>
      <c r="J790" s="11" t="s">
        <v>34</v>
      </c>
      <c r="K790" s="20" t="str">
        <f t="shared" si="112"/>
        <v>Link</v>
      </c>
      <c r="L790" s="21" t="str">
        <f t="shared" si="113"/>
        <v/>
      </c>
      <c r="M790" s="31" t="str">
        <f t="shared" si="114"/>
        <v>{Stassen, 2020 #7403}</v>
      </c>
      <c r="N790" s="4" t="s">
        <v>238</v>
      </c>
      <c r="O790" s="20" t="str">
        <f t="shared" si="115"/>
        <v>PDF</v>
      </c>
      <c r="P790" s="11" t="s">
        <v>2</v>
      </c>
      <c r="Q790" s="3" t="s">
        <v>36</v>
      </c>
      <c r="R790" s="276" t="s">
        <v>37</v>
      </c>
      <c r="S790" s="4" t="s">
        <v>1316</v>
      </c>
      <c r="T790" s="20" t="str">
        <f t="shared" si="116"/>
        <v>PDF</v>
      </c>
      <c r="U790" s="11" t="s">
        <v>39</v>
      </c>
      <c r="V790" s="3" t="s">
        <v>36</v>
      </c>
      <c r="W790" s="3" t="s">
        <v>40</v>
      </c>
      <c r="Z790" s="35" t="str">
        <f t="shared" si="117"/>
        <v>Exclude</v>
      </c>
      <c r="AA790" s="33" t="str">
        <f t="shared" si="118"/>
        <v>3. Wrong intervention</v>
      </c>
    </row>
    <row r="791" spans="1:27" x14ac:dyDescent="0.25">
      <c r="A791" s="27" t="s">
        <v>2635</v>
      </c>
      <c r="B791" s="28" t="s">
        <v>2636</v>
      </c>
      <c r="C791" s="28">
        <v>2015</v>
      </c>
      <c r="D791" s="28" t="s">
        <v>73</v>
      </c>
      <c r="E791" s="28">
        <v>18</v>
      </c>
      <c r="F791" s="28">
        <v>3</v>
      </c>
      <c r="G791" s="28" t="s">
        <v>2637</v>
      </c>
      <c r="H791" s="28">
        <v>3845</v>
      </c>
      <c r="I791" s="28" t="s">
        <v>2638</v>
      </c>
      <c r="J791" s="11" t="s">
        <v>34</v>
      </c>
      <c r="K791" s="20" t="str">
        <f t="shared" si="112"/>
        <v>Link</v>
      </c>
      <c r="L791" s="21" t="str">
        <f t="shared" si="113"/>
        <v/>
      </c>
      <c r="M791" s="31" t="str">
        <f t="shared" si="114"/>
        <v>{Steinberg, 2015 #3845}</v>
      </c>
      <c r="N791" s="4" t="s">
        <v>1</v>
      </c>
      <c r="O791" s="20" t="str">
        <f t="shared" si="115"/>
        <v>PDF</v>
      </c>
      <c r="P791" s="11" t="s">
        <v>2</v>
      </c>
      <c r="Q791" s="3" t="s">
        <v>36</v>
      </c>
      <c r="R791" s="276" t="s">
        <v>37</v>
      </c>
      <c r="S791" s="4" t="s">
        <v>76</v>
      </c>
      <c r="T791" s="20" t="str">
        <f t="shared" si="116"/>
        <v>PDF</v>
      </c>
      <c r="U791" s="11" t="s">
        <v>39</v>
      </c>
      <c r="V791" s="3" t="s">
        <v>36</v>
      </c>
      <c r="W791" s="3" t="s">
        <v>37</v>
      </c>
      <c r="Y791" s="13" t="str">
        <f t="shared" ref="Y791:Y799" si="120">IF(R791="Include","No",IF(V791="Include","No",""))</f>
        <v/>
      </c>
      <c r="Z791" s="35" t="str">
        <f t="shared" si="117"/>
        <v>Exclude</v>
      </c>
      <c r="AA791" s="33" t="str">
        <f t="shared" si="118"/>
        <v>3. Wrong intervention</v>
      </c>
    </row>
    <row r="792" spans="1:27" x14ac:dyDescent="0.25">
      <c r="A792" s="27" t="s">
        <v>2639</v>
      </c>
      <c r="B792" s="28" t="s">
        <v>2640</v>
      </c>
      <c r="C792" s="28">
        <v>2020</v>
      </c>
      <c r="D792" s="28" t="s">
        <v>73</v>
      </c>
      <c r="E792" s="28">
        <v>22</v>
      </c>
      <c r="F792" s="28">
        <v>9</v>
      </c>
      <c r="G792" s="28" t="s">
        <v>2641</v>
      </c>
      <c r="H792" s="28">
        <v>3791</v>
      </c>
      <c r="I792" s="28" t="s">
        <v>2642</v>
      </c>
      <c r="J792" s="11" t="s">
        <v>34</v>
      </c>
      <c r="K792" s="20" t="str">
        <f t="shared" si="112"/>
        <v>Link</v>
      </c>
      <c r="L792" s="21" t="str">
        <f t="shared" si="113"/>
        <v/>
      </c>
      <c r="M792" s="31" t="str">
        <f t="shared" si="114"/>
        <v>{Steinberg, 2020 #3791}</v>
      </c>
      <c r="N792" s="4" t="s">
        <v>1</v>
      </c>
      <c r="O792" s="20" t="str">
        <f t="shared" si="115"/>
        <v>PDF</v>
      </c>
      <c r="P792" s="11" t="s">
        <v>2</v>
      </c>
      <c r="Q792" s="3" t="s">
        <v>36</v>
      </c>
      <c r="R792" s="276" t="s">
        <v>37</v>
      </c>
      <c r="S792" s="4" t="s">
        <v>76</v>
      </c>
      <c r="T792" s="20" t="str">
        <f t="shared" si="116"/>
        <v>PDF</v>
      </c>
      <c r="U792" s="11" t="s">
        <v>39</v>
      </c>
      <c r="V792" s="3" t="s">
        <v>36</v>
      </c>
      <c r="W792" s="3" t="s">
        <v>37</v>
      </c>
      <c r="Y792" s="13" t="str">
        <f t="shared" si="120"/>
        <v/>
      </c>
      <c r="Z792" s="35" t="str">
        <f t="shared" si="117"/>
        <v>Exclude</v>
      </c>
      <c r="AA792" s="33" t="str">
        <f t="shared" si="118"/>
        <v>3. Wrong intervention</v>
      </c>
    </row>
    <row r="793" spans="1:27" x14ac:dyDescent="0.25">
      <c r="A793" s="27" t="s">
        <v>2639</v>
      </c>
      <c r="B793" s="28" t="s">
        <v>2640</v>
      </c>
      <c r="C793" s="28">
        <v>2020</v>
      </c>
      <c r="D793" s="28" t="s">
        <v>73</v>
      </c>
      <c r="E793" s="28">
        <v>22</v>
      </c>
      <c r="F793" s="28">
        <v>9</v>
      </c>
      <c r="G793" s="28" t="s">
        <v>2641</v>
      </c>
      <c r="H793" s="28">
        <v>3792</v>
      </c>
      <c r="I793" s="28" t="s">
        <v>2642</v>
      </c>
      <c r="J793" s="11" t="s">
        <v>34</v>
      </c>
      <c r="K793" s="20" t="str">
        <f t="shared" si="112"/>
        <v>Link</v>
      </c>
      <c r="L793" s="21" t="str">
        <f t="shared" si="113"/>
        <v/>
      </c>
      <c r="M793" s="31" t="str">
        <f t="shared" si="114"/>
        <v>{Steinberg, 2020 #3792}</v>
      </c>
      <c r="N793" s="4" t="s">
        <v>1</v>
      </c>
      <c r="O793" s="20" t="str">
        <f t="shared" si="115"/>
        <v>PDF</v>
      </c>
      <c r="P793" s="11" t="s">
        <v>2</v>
      </c>
      <c r="Q793" s="3" t="s">
        <v>36</v>
      </c>
      <c r="R793" s="276" t="s">
        <v>41</v>
      </c>
      <c r="S793" s="4" t="s">
        <v>2643</v>
      </c>
      <c r="T793" s="20" t="str">
        <f t="shared" si="116"/>
        <v>PDF</v>
      </c>
      <c r="U793" s="11" t="s">
        <v>39</v>
      </c>
      <c r="V793" s="3" t="s">
        <v>36</v>
      </c>
      <c r="W793" s="3" t="s">
        <v>41</v>
      </c>
      <c r="Y793" s="13" t="str">
        <f t="shared" si="120"/>
        <v/>
      </c>
      <c r="Z793" s="35" t="str">
        <f t="shared" si="117"/>
        <v>Exclude</v>
      </c>
      <c r="AA793" s="33" t="str">
        <f t="shared" si="118"/>
        <v>0. Duplicate</v>
      </c>
    </row>
    <row r="794" spans="1:27" x14ac:dyDescent="0.25">
      <c r="A794" s="27" t="s">
        <v>2644</v>
      </c>
      <c r="B794" s="28" t="s">
        <v>2645</v>
      </c>
      <c r="C794" s="28">
        <v>2018</v>
      </c>
      <c r="D794" s="28" t="s">
        <v>2646</v>
      </c>
      <c r="E794" s="28">
        <v>11</v>
      </c>
      <c r="G794" s="28" t="s">
        <v>2647</v>
      </c>
      <c r="H794" s="28">
        <v>4055</v>
      </c>
      <c r="I794" s="28" t="s">
        <v>2648</v>
      </c>
      <c r="J794" s="11" t="s">
        <v>34</v>
      </c>
      <c r="K794" s="20" t="str">
        <f t="shared" si="112"/>
        <v>Link</v>
      </c>
      <c r="L794" s="21" t="str">
        <f t="shared" si="113"/>
        <v/>
      </c>
      <c r="M794" s="31" t="str">
        <f t="shared" si="114"/>
        <v>{Streck, 2018 #4055}</v>
      </c>
      <c r="N794" s="4" t="s">
        <v>1</v>
      </c>
      <c r="O794" s="20" t="str">
        <f t="shared" si="115"/>
        <v>PDF</v>
      </c>
      <c r="P794" s="11" t="s">
        <v>2</v>
      </c>
      <c r="Q794" s="3" t="s">
        <v>36</v>
      </c>
      <c r="R794" s="276" t="s">
        <v>37</v>
      </c>
      <c r="S794" s="4" t="s">
        <v>76</v>
      </c>
      <c r="T794" s="20" t="str">
        <f t="shared" si="116"/>
        <v>PDF</v>
      </c>
      <c r="U794" s="11" t="s">
        <v>39</v>
      </c>
      <c r="V794" s="3" t="s">
        <v>36</v>
      </c>
      <c r="W794" s="3" t="s">
        <v>37</v>
      </c>
      <c r="Y794" s="13" t="str">
        <f t="shared" si="120"/>
        <v/>
      </c>
      <c r="Z794" s="35" t="str">
        <f t="shared" si="117"/>
        <v>Exclude</v>
      </c>
      <c r="AA794" s="33" t="str">
        <f t="shared" si="118"/>
        <v>3. Wrong intervention</v>
      </c>
    </row>
    <row r="795" spans="1:27" x14ac:dyDescent="0.25">
      <c r="A795" s="27" t="s">
        <v>2649</v>
      </c>
      <c r="B795" s="28" t="s">
        <v>2650</v>
      </c>
      <c r="C795" s="28">
        <v>2012</v>
      </c>
      <c r="D795" s="28" t="s">
        <v>1567</v>
      </c>
      <c r="E795" s="28">
        <v>16</v>
      </c>
      <c r="F795" s="28">
        <v>2</v>
      </c>
      <c r="G795" s="28" t="s">
        <v>2651</v>
      </c>
      <c r="H795" s="28">
        <v>3981</v>
      </c>
      <c r="I795" s="28" t="s">
        <v>2652</v>
      </c>
      <c r="J795" s="11" t="s">
        <v>34</v>
      </c>
      <c r="K795" s="20" t="str">
        <f t="shared" si="112"/>
        <v>Link</v>
      </c>
      <c r="L795" s="21" t="str">
        <f t="shared" si="113"/>
        <v/>
      </c>
      <c r="M795" s="31" t="str">
        <f t="shared" si="114"/>
        <v>{Streja, 2012 #3981}</v>
      </c>
      <c r="N795" s="4" t="s">
        <v>1</v>
      </c>
      <c r="O795" s="20" t="str">
        <f t="shared" si="115"/>
        <v>PDF</v>
      </c>
      <c r="P795" s="11" t="s">
        <v>2</v>
      </c>
      <c r="Q795" s="3" t="s">
        <v>36</v>
      </c>
      <c r="R795" s="276" t="s">
        <v>37</v>
      </c>
      <c r="S795" s="4" t="s">
        <v>76</v>
      </c>
      <c r="T795" s="20" t="str">
        <f t="shared" si="116"/>
        <v>PDF</v>
      </c>
      <c r="U795" s="11" t="s">
        <v>39</v>
      </c>
      <c r="V795" s="3" t="s">
        <v>36</v>
      </c>
      <c r="W795" s="3" t="s">
        <v>37</v>
      </c>
      <c r="Y795" s="13" t="str">
        <f t="shared" si="120"/>
        <v/>
      </c>
      <c r="Z795" s="35" t="str">
        <f t="shared" si="117"/>
        <v>Exclude</v>
      </c>
      <c r="AA795" s="33" t="str">
        <f t="shared" si="118"/>
        <v>3. Wrong intervention</v>
      </c>
    </row>
    <row r="796" spans="1:27" x14ac:dyDescent="0.25">
      <c r="A796" s="27" t="s">
        <v>2653</v>
      </c>
      <c r="B796" s="28" t="s">
        <v>2654</v>
      </c>
      <c r="C796" s="28">
        <v>2016</v>
      </c>
      <c r="D796" s="28" t="s">
        <v>650</v>
      </c>
      <c r="E796" s="28">
        <v>16</v>
      </c>
      <c r="F796" s="28">
        <v>1</v>
      </c>
      <c r="G796" s="28" t="s">
        <v>2655</v>
      </c>
      <c r="H796" s="28">
        <v>4170</v>
      </c>
      <c r="I796" s="28" t="s">
        <v>2656</v>
      </c>
      <c r="J796" s="11" t="s">
        <v>34</v>
      </c>
      <c r="K796" s="20" t="str">
        <f t="shared" si="112"/>
        <v>Link</v>
      </c>
      <c r="L796" s="21" t="str">
        <f t="shared" si="113"/>
        <v/>
      </c>
      <c r="M796" s="31" t="str">
        <f t="shared" si="114"/>
        <v>{Sumner, 2016 #4170}</v>
      </c>
      <c r="N796" s="4" t="s">
        <v>1</v>
      </c>
      <c r="O796" s="20" t="str">
        <f t="shared" si="115"/>
        <v>PDF</v>
      </c>
      <c r="P796" s="11" t="s">
        <v>2</v>
      </c>
      <c r="Q796" s="3" t="s">
        <v>36</v>
      </c>
      <c r="R796" s="276" t="s">
        <v>37</v>
      </c>
      <c r="S796" s="4" t="s">
        <v>76</v>
      </c>
      <c r="T796" s="20" t="str">
        <f t="shared" si="116"/>
        <v>PDF</v>
      </c>
      <c r="U796" s="11" t="s">
        <v>39</v>
      </c>
      <c r="V796" s="3" t="s">
        <v>36</v>
      </c>
      <c r="W796" s="3" t="s">
        <v>37</v>
      </c>
      <c r="Y796" s="13" t="str">
        <f t="shared" si="120"/>
        <v/>
      </c>
      <c r="Z796" s="35" t="str">
        <f t="shared" si="117"/>
        <v>Exclude</v>
      </c>
      <c r="AA796" s="33" t="str">
        <f t="shared" si="118"/>
        <v>3. Wrong intervention</v>
      </c>
    </row>
    <row r="797" spans="1:27" x14ac:dyDescent="0.25">
      <c r="A797" s="27" t="s">
        <v>2657</v>
      </c>
      <c r="B797" s="28" t="s">
        <v>2658</v>
      </c>
      <c r="C797" s="28">
        <v>2019</v>
      </c>
      <c r="D797" s="28" t="s">
        <v>2659</v>
      </c>
      <c r="E797" s="28">
        <v>77</v>
      </c>
      <c r="F797" s="28">
        <v>1</v>
      </c>
      <c r="G797" s="28" t="s">
        <v>2660</v>
      </c>
      <c r="H797" s="28">
        <v>4031</v>
      </c>
      <c r="I797" s="28" t="s">
        <v>2661</v>
      </c>
      <c r="J797" s="11" t="s">
        <v>34</v>
      </c>
      <c r="K797" s="20" t="str">
        <f t="shared" si="112"/>
        <v>Link</v>
      </c>
      <c r="L797" s="21" t="str">
        <f t="shared" si="113"/>
        <v/>
      </c>
      <c r="M797" s="31" t="str">
        <f t="shared" si="114"/>
        <v>{Swain, 2019 #4031}</v>
      </c>
      <c r="N797" s="4" t="s">
        <v>1</v>
      </c>
      <c r="O797" s="20" t="str">
        <f t="shared" si="115"/>
        <v>PDF</v>
      </c>
      <c r="P797" s="11" t="s">
        <v>2</v>
      </c>
      <c r="Q797" s="3" t="s">
        <v>36</v>
      </c>
      <c r="R797" s="276" t="s">
        <v>37</v>
      </c>
      <c r="S797" s="4" t="s">
        <v>76</v>
      </c>
      <c r="T797" s="20" t="str">
        <f t="shared" si="116"/>
        <v>PDF</v>
      </c>
      <c r="U797" s="11" t="s">
        <v>39</v>
      </c>
      <c r="V797" s="3" t="s">
        <v>36</v>
      </c>
      <c r="W797" s="3" t="s">
        <v>37</v>
      </c>
      <c r="Y797" s="13" t="str">
        <f t="shared" si="120"/>
        <v/>
      </c>
      <c r="Z797" s="35" t="str">
        <f t="shared" si="117"/>
        <v>Exclude</v>
      </c>
      <c r="AA797" s="33" t="str">
        <f t="shared" si="118"/>
        <v>3. Wrong intervention</v>
      </c>
    </row>
    <row r="798" spans="1:27" x14ac:dyDescent="0.25">
      <c r="A798" s="27" t="s">
        <v>2662</v>
      </c>
      <c r="B798" s="28" t="s">
        <v>2663</v>
      </c>
      <c r="C798" s="28">
        <v>2017</v>
      </c>
      <c r="D798" s="28" t="s">
        <v>120</v>
      </c>
      <c r="E798" s="28">
        <v>7</v>
      </c>
      <c r="F798" s="28">
        <v>11</v>
      </c>
      <c r="G798" s="28" t="s">
        <v>2664</v>
      </c>
      <c r="H798" s="28">
        <v>4145</v>
      </c>
      <c r="I798" s="28" t="s">
        <v>2665</v>
      </c>
      <c r="J798" s="11" t="s">
        <v>34</v>
      </c>
      <c r="K798" s="20" t="str">
        <f t="shared" si="112"/>
        <v>Link</v>
      </c>
      <c r="L798" s="21" t="str">
        <f t="shared" si="113"/>
        <v/>
      </c>
      <c r="M798" s="31" t="str">
        <f t="shared" si="114"/>
        <v>{Szatkowski, 2017 #4145}</v>
      </c>
      <c r="N798" s="4" t="s">
        <v>1</v>
      </c>
      <c r="O798" s="20" t="str">
        <f t="shared" si="115"/>
        <v>PDF</v>
      </c>
      <c r="P798" s="11" t="s">
        <v>2</v>
      </c>
      <c r="Q798" s="3" t="s">
        <v>36</v>
      </c>
      <c r="R798" s="276" t="s">
        <v>40</v>
      </c>
      <c r="S798" s="4" t="s">
        <v>110</v>
      </c>
      <c r="T798" s="20" t="str">
        <f t="shared" si="116"/>
        <v>PDF</v>
      </c>
      <c r="U798" s="11" t="s">
        <v>39</v>
      </c>
      <c r="V798" s="3" t="s">
        <v>36</v>
      </c>
      <c r="W798" s="3" t="s">
        <v>40</v>
      </c>
      <c r="Y798" s="13" t="str">
        <f t="shared" si="120"/>
        <v/>
      </c>
      <c r="Z798" s="35" t="str">
        <f t="shared" si="117"/>
        <v>Exclude</v>
      </c>
      <c r="AA798" s="33" t="str">
        <f t="shared" si="118"/>
        <v>5. Wrong study design</v>
      </c>
    </row>
    <row r="799" spans="1:27" x14ac:dyDescent="0.25">
      <c r="A799" s="27" t="s">
        <v>2666</v>
      </c>
      <c r="B799" s="28" t="s">
        <v>2667</v>
      </c>
      <c r="C799" s="28">
        <v>2022</v>
      </c>
      <c r="D799" s="28" t="s">
        <v>1162</v>
      </c>
      <c r="E799" s="28">
        <v>11</v>
      </c>
      <c r="F799" s="28">
        <v>12</v>
      </c>
      <c r="G799" s="82" t="s">
        <v>2668</v>
      </c>
      <c r="H799" s="28">
        <v>3991</v>
      </c>
      <c r="I799" s="28" t="s">
        <v>2669</v>
      </c>
      <c r="J799" s="11" t="s">
        <v>34</v>
      </c>
      <c r="K799" s="20" t="str">
        <f t="shared" si="112"/>
        <v>Link</v>
      </c>
      <c r="L799" s="21" t="str">
        <f t="shared" si="113"/>
        <v/>
      </c>
      <c r="M799" s="31" t="str">
        <f t="shared" si="114"/>
        <v>{Tami-Maury, 2022 #3991}</v>
      </c>
      <c r="N799" s="4" t="s">
        <v>1</v>
      </c>
      <c r="O799" s="20" t="str">
        <f t="shared" si="115"/>
        <v>PDF</v>
      </c>
      <c r="P799" s="11" t="s">
        <v>2</v>
      </c>
      <c r="Q799" s="3" t="s">
        <v>36</v>
      </c>
      <c r="R799" s="276" t="s">
        <v>37</v>
      </c>
      <c r="S799" s="4" t="s">
        <v>76</v>
      </c>
      <c r="T799" s="20" t="str">
        <f t="shared" si="116"/>
        <v>PDF</v>
      </c>
      <c r="U799" s="11" t="s">
        <v>39</v>
      </c>
      <c r="V799" s="3" t="s">
        <v>36</v>
      </c>
      <c r="W799" s="3" t="s">
        <v>37</v>
      </c>
      <c r="Y799" s="13" t="str">
        <f t="shared" si="120"/>
        <v/>
      </c>
      <c r="Z799" s="35" t="str">
        <f t="shared" si="117"/>
        <v>Exclude</v>
      </c>
      <c r="AA799" s="33" t="str">
        <f t="shared" si="118"/>
        <v>3. Wrong intervention</v>
      </c>
    </row>
    <row r="800" spans="1:27" x14ac:dyDescent="0.25">
      <c r="A800" s="27" t="s">
        <v>2670</v>
      </c>
      <c r="B800" s="28" t="s">
        <v>2671</v>
      </c>
      <c r="C800" s="28">
        <v>2019</v>
      </c>
      <c r="D800" s="28" t="s">
        <v>51</v>
      </c>
      <c r="E800" s="28">
        <v>8</v>
      </c>
      <c r="F800" s="28">
        <v>7</v>
      </c>
      <c r="G800" s="28" t="s">
        <v>2672</v>
      </c>
      <c r="H800" s="28">
        <v>4202</v>
      </c>
      <c r="I800" s="28" t="s">
        <v>2673</v>
      </c>
      <c r="J800" s="11" t="s">
        <v>34</v>
      </c>
      <c r="K800" s="20" t="str">
        <f t="shared" si="112"/>
        <v>Link</v>
      </c>
      <c r="L800" s="21" t="str">
        <f t="shared" si="113"/>
        <v/>
      </c>
      <c r="M800" s="31" t="str">
        <f t="shared" si="114"/>
        <v>{Tanigawa, 2019 #4202}</v>
      </c>
      <c r="N800" s="4" t="s">
        <v>4</v>
      </c>
      <c r="O800" s="20" t="str">
        <f t="shared" si="115"/>
        <v>PDF</v>
      </c>
      <c r="P800" s="11" t="s">
        <v>2</v>
      </c>
      <c r="Q800" s="3" t="s">
        <v>36</v>
      </c>
      <c r="R800" s="276" t="s">
        <v>37</v>
      </c>
      <c r="S800" s="4" t="s">
        <v>76</v>
      </c>
      <c r="T800" s="20" t="str">
        <f t="shared" si="116"/>
        <v>PDF</v>
      </c>
      <c r="U800" s="11" t="s">
        <v>39</v>
      </c>
      <c r="V800" s="3" t="s">
        <v>36</v>
      </c>
      <c r="W800" s="3" t="s">
        <v>37</v>
      </c>
      <c r="Z800" s="35" t="str">
        <f t="shared" si="117"/>
        <v>Exclude</v>
      </c>
      <c r="AA800" s="33" t="str">
        <f t="shared" si="118"/>
        <v>3. Wrong intervention</v>
      </c>
    </row>
    <row r="801" spans="1:27" x14ac:dyDescent="0.25">
      <c r="A801" s="27" t="s">
        <v>2670</v>
      </c>
      <c r="B801" s="28" t="s">
        <v>2671</v>
      </c>
      <c r="C801" s="28">
        <v>2019</v>
      </c>
      <c r="D801" s="28" t="s">
        <v>51</v>
      </c>
      <c r="E801" s="28">
        <v>8</v>
      </c>
      <c r="F801" s="28">
        <v>7</v>
      </c>
      <c r="G801" s="28" t="s">
        <v>2672</v>
      </c>
      <c r="H801" s="28">
        <v>4774</v>
      </c>
      <c r="I801" s="28" t="s">
        <v>2673</v>
      </c>
      <c r="J801" s="11" t="s">
        <v>34</v>
      </c>
      <c r="K801" s="20" t="str">
        <f t="shared" si="112"/>
        <v>Link</v>
      </c>
      <c r="L801" s="21" t="str">
        <f t="shared" si="113"/>
        <v/>
      </c>
      <c r="M801" s="31" t="str">
        <f t="shared" si="114"/>
        <v>{Tanigawa, 2019 #4774}</v>
      </c>
      <c r="N801" s="4" t="s">
        <v>54</v>
      </c>
      <c r="O801" s="20" t="str">
        <f t="shared" si="115"/>
        <v>PDF</v>
      </c>
      <c r="P801" s="11" t="s">
        <v>2</v>
      </c>
      <c r="Q801" s="3" t="s">
        <v>36</v>
      </c>
      <c r="R801" s="276" t="s">
        <v>41</v>
      </c>
      <c r="S801" s="4" t="s">
        <v>2674</v>
      </c>
      <c r="T801" s="20" t="str">
        <f t="shared" si="116"/>
        <v>PDF</v>
      </c>
      <c r="U801" s="11" t="s">
        <v>39</v>
      </c>
      <c r="V801" s="3" t="s">
        <v>36</v>
      </c>
      <c r="W801" s="3" t="s">
        <v>37</v>
      </c>
      <c r="Z801" s="35" t="str">
        <f t="shared" si="117"/>
        <v>Exclude</v>
      </c>
      <c r="AA801" s="33" t="str">
        <f t="shared" si="118"/>
        <v>0. Duplicate</v>
      </c>
    </row>
    <row r="802" spans="1:27" x14ac:dyDescent="0.25">
      <c r="A802" s="27" t="s">
        <v>2675</v>
      </c>
      <c r="B802" s="28" t="s">
        <v>2676</v>
      </c>
      <c r="C802" s="28">
        <v>2015</v>
      </c>
      <c r="D802" s="28" t="s">
        <v>374</v>
      </c>
      <c r="E802" s="28">
        <v>350</v>
      </c>
      <c r="G802" s="28" t="s">
        <v>2677</v>
      </c>
      <c r="H802" s="28">
        <v>3882</v>
      </c>
      <c r="I802" s="28" t="s">
        <v>2678</v>
      </c>
      <c r="J802" s="11" t="s">
        <v>34</v>
      </c>
      <c r="K802" s="20" t="str">
        <f t="shared" si="112"/>
        <v>Link</v>
      </c>
      <c r="L802" s="21" t="str">
        <f t="shared" si="113"/>
        <v/>
      </c>
      <c r="M802" s="31" t="str">
        <f t="shared" si="114"/>
        <v>{Tappin, 2015 #3882}</v>
      </c>
      <c r="N802" s="4" t="s">
        <v>1</v>
      </c>
      <c r="O802" s="20" t="str">
        <f t="shared" si="115"/>
        <v>PDF</v>
      </c>
      <c r="P802" s="11" t="s">
        <v>2</v>
      </c>
      <c r="Q802" s="3" t="s">
        <v>36</v>
      </c>
      <c r="R802" s="276" t="s">
        <v>37</v>
      </c>
      <c r="S802" s="4" t="s">
        <v>76</v>
      </c>
      <c r="T802" s="20" t="str">
        <f t="shared" si="116"/>
        <v>PDF</v>
      </c>
      <c r="U802" s="11" t="s">
        <v>39</v>
      </c>
      <c r="V802" s="3" t="s">
        <v>36</v>
      </c>
      <c r="W802" s="3" t="s">
        <v>37</v>
      </c>
      <c r="Y802" s="13" t="str">
        <f t="shared" ref="Y802:Y810" si="121">IF(R802="Include","No",IF(V802="Include","No",""))</f>
        <v/>
      </c>
      <c r="Z802" s="35" t="str">
        <f t="shared" si="117"/>
        <v>Exclude</v>
      </c>
      <c r="AA802" s="33" t="str">
        <f t="shared" si="118"/>
        <v>3. Wrong intervention</v>
      </c>
    </row>
    <row r="803" spans="1:27" x14ac:dyDescent="0.25">
      <c r="A803" s="27" t="s">
        <v>2679</v>
      </c>
      <c r="B803" s="28" t="s">
        <v>2680</v>
      </c>
      <c r="C803" s="28">
        <v>2022</v>
      </c>
      <c r="D803" s="28" t="s">
        <v>374</v>
      </c>
      <c r="E803" s="28">
        <v>379</v>
      </c>
      <c r="G803" s="28" t="s">
        <v>2681</v>
      </c>
      <c r="H803" s="28">
        <v>4005</v>
      </c>
      <c r="I803" s="28" t="s">
        <v>2682</v>
      </c>
      <c r="J803" s="11" t="s">
        <v>34</v>
      </c>
      <c r="K803" s="20" t="str">
        <f t="shared" si="112"/>
        <v>Link</v>
      </c>
      <c r="L803" s="21" t="str">
        <f t="shared" si="113"/>
        <v/>
      </c>
      <c r="M803" s="31" t="str">
        <f t="shared" si="114"/>
        <v>{Tappin, 2022 #4005}</v>
      </c>
      <c r="N803" s="4" t="s">
        <v>1</v>
      </c>
      <c r="O803" s="20" t="str">
        <f t="shared" si="115"/>
        <v>PDF</v>
      </c>
      <c r="P803" s="11" t="s">
        <v>2</v>
      </c>
      <c r="Q803" s="3" t="s">
        <v>36</v>
      </c>
      <c r="R803" s="276" t="s">
        <v>37</v>
      </c>
      <c r="S803" s="4" t="s">
        <v>76</v>
      </c>
      <c r="T803" s="20" t="str">
        <f t="shared" si="116"/>
        <v>PDF</v>
      </c>
      <c r="U803" s="11" t="s">
        <v>39</v>
      </c>
      <c r="V803" s="3" t="s">
        <v>36</v>
      </c>
      <c r="W803" s="3" t="s">
        <v>37</v>
      </c>
      <c r="Y803" s="13" t="str">
        <f t="shared" si="121"/>
        <v/>
      </c>
      <c r="Z803" s="35" t="str">
        <f t="shared" si="117"/>
        <v>Exclude</v>
      </c>
      <c r="AA803" s="33" t="str">
        <f t="shared" si="118"/>
        <v>3. Wrong intervention</v>
      </c>
    </row>
    <row r="804" spans="1:27" x14ac:dyDescent="0.25">
      <c r="A804" s="27" t="s">
        <v>2683</v>
      </c>
      <c r="B804" s="28" t="s">
        <v>2684</v>
      </c>
      <c r="C804" s="28">
        <v>2014</v>
      </c>
      <c r="D804" s="28" t="s">
        <v>1928</v>
      </c>
      <c r="E804" s="28">
        <v>18</v>
      </c>
      <c r="F804" s="28">
        <v>4</v>
      </c>
      <c r="G804" s="82" t="s">
        <v>2685</v>
      </c>
      <c r="H804" s="28">
        <v>4032</v>
      </c>
      <c r="I804" s="28" t="s">
        <v>2686</v>
      </c>
      <c r="J804" s="11" t="s">
        <v>34</v>
      </c>
      <c r="K804" s="20" t="str">
        <f t="shared" si="112"/>
        <v>Link</v>
      </c>
      <c r="L804" s="21" t="str">
        <f t="shared" si="113"/>
        <v/>
      </c>
      <c r="M804" s="31" t="str">
        <f t="shared" si="114"/>
        <v>{Taylor, 2014 #4032}</v>
      </c>
      <c r="N804" s="4" t="s">
        <v>1</v>
      </c>
      <c r="O804" s="20" t="str">
        <f t="shared" si="115"/>
        <v>PDF</v>
      </c>
      <c r="P804" s="11" t="s">
        <v>2</v>
      </c>
      <c r="Q804" s="3" t="s">
        <v>36</v>
      </c>
      <c r="R804" s="276" t="s">
        <v>37</v>
      </c>
      <c r="S804" s="4" t="s">
        <v>76</v>
      </c>
      <c r="T804" s="20" t="str">
        <f t="shared" si="116"/>
        <v>PDF</v>
      </c>
      <c r="U804" s="11" t="s">
        <v>39</v>
      </c>
      <c r="V804" s="3" t="s">
        <v>36</v>
      </c>
      <c r="W804" s="3" t="s">
        <v>37</v>
      </c>
      <c r="Y804" s="13" t="str">
        <f t="shared" si="121"/>
        <v/>
      </c>
      <c r="Z804" s="35" t="str">
        <f t="shared" si="117"/>
        <v>Exclude</v>
      </c>
      <c r="AA804" s="33" t="str">
        <f t="shared" si="118"/>
        <v>3. Wrong intervention</v>
      </c>
    </row>
    <row r="805" spans="1:27" x14ac:dyDescent="0.25">
      <c r="A805" s="27" t="s">
        <v>2687</v>
      </c>
      <c r="B805" s="28" t="s">
        <v>2688</v>
      </c>
      <c r="C805" s="28">
        <v>2017</v>
      </c>
      <c r="D805" s="28" t="s">
        <v>2689</v>
      </c>
      <c r="E805" s="28">
        <v>108</v>
      </c>
      <c r="G805" s="28" t="s">
        <v>2690</v>
      </c>
      <c r="H805" s="28">
        <v>4066</v>
      </c>
      <c r="I805" s="28" t="s">
        <v>2691</v>
      </c>
      <c r="J805" s="11" t="s">
        <v>34</v>
      </c>
      <c r="K805" s="20" t="str">
        <f t="shared" si="112"/>
        <v>Link</v>
      </c>
      <c r="L805" s="21" t="str">
        <f t="shared" si="113"/>
        <v/>
      </c>
      <c r="M805" s="31" t="str">
        <f t="shared" si="114"/>
        <v>{Taylor, 2017 #4066}</v>
      </c>
      <c r="N805" s="4" t="s">
        <v>1</v>
      </c>
      <c r="O805" s="20" t="str">
        <f t="shared" si="115"/>
        <v>PDF</v>
      </c>
      <c r="P805" s="11" t="s">
        <v>2</v>
      </c>
      <c r="Q805" s="3" t="s">
        <v>36</v>
      </c>
      <c r="R805" s="276" t="s">
        <v>37</v>
      </c>
      <c r="S805" s="4" t="s">
        <v>76</v>
      </c>
      <c r="T805" s="20" t="str">
        <f t="shared" si="116"/>
        <v>PDF</v>
      </c>
      <c r="U805" s="11" t="s">
        <v>39</v>
      </c>
      <c r="V805" s="3" t="s">
        <v>36</v>
      </c>
      <c r="W805" s="3" t="s">
        <v>37</v>
      </c>
      <c r="Y805" s="13" t="str">
        <f t="shared" si="121"/>
        <v/>
      </c>
      <c r="Z805" s="35" t="str">
        <f t="shared" si="117"/>
        <v>Exclude</v>
      </c>
      <c r="AA805" s="33" t="str">
        <f t="shared" si="118"/>
        <v>3. Wrong intervention</v>
      </c>
    </row>
    <row r="806" spans="1:27" x14ac:dyDescent="0.25">
      <c r="A806" s="27" t="s">
        <v>2692</v>
      </c>
      <c r="B806" s="28" t="s">
        <v>2693</v>
      </c>
      <c r="C806" s="28">
        <v>2015</v>
      </c>
      <c r="D806" s="28" t="s">
        <v>336</v>
      </c>
      <c r="E806" s="28">
        <v>76</v>
      </c>
      <c r="G806" s="28" t="s">
        <v>2694</v>
      </c>
      <c r="H806" s="28">
        <v>4130</v>
      </c>
      <c r="I806" s="28" t="s">
        <v>2695</v>
      </c>
      <c r="J806" s="11" t="s">
        <v>34</v>
      </c>
      <c r="K806" s="20" t="str">
        <f t="shared" si="112"/>
        <v>Link</v>
      </c>
      <c r="L806" s="21" t="str">
        <f t="shared" si="113"/>
        <v/>
      </c>
      <c r="M806" s="31" t="str">
        <f t="shared" si="114"/>
        <v>{Thomas, 2015 #4130}</v>
      </c>
      <c r="N806" s="4" t="s">
        <v>1</v>
      </c>
      <c r="O806" s="20" t="str">
        <f t="shared" si="115"/>
        <v>PDF</v>
      </c>
      <c r="P806" s="11" t="s">
        <v>2</v>
      </c>
      <c r="Q806" s="3" t="s">
        <v>36</v>
      </c>
      <c r="R806" s="276" t="s">
        <v>40</v>
      </c>
      <c r="S806" s="4" t="s">
        <v>356</v>
      </c>
      <c r="T806" s="20" t="str">
        <f t="shared" si="116"/>
        <v>PDF</v>
      </c>
      <c r="U806" s="11" t="s">
        <v>39</v>
      </c>
      <c r="V806" s="3" t="s">
        <v>36</v>
      </c>
      <c r="W806" s="3" t="s">
        <v>37</v>
      </c>
      <c r="Y806" s="13" t="str">
        <f t="shared" si="121"/>
        <v/>
      </c>
      <c r="Z806" s="35" t="str">
        <f t="shared" si="117"/>
        <v>Exclude</v>
      </c>
      <c r="AA806" s="33" t="str">
        <f t="shared" si="118"/>
        <v>5. Wrong study design</v>
      </c>
    </row>
    <row r="807" spans="1:27" x14ac:dyDescent="0.25">
      <c r="A807" s="27" t="s">
        <v>2696</v>
      </c>
      <c r="B807" s="28" t="s">
        <v>2697</v>
      </c>
      <c r="C807" s="28">
        <v>2010</v>
      </c>
      <c r="D807" s="28" t="s">
        <v>2698</v>
      </c>
      <c r="E807" s="28">
        <v>102</v>
      </c>
      <c r="F807" s="28">
        <v>2</v>
      </c>
      <c r="G807" s="28" t="s">
        <v>2699</v>
      </c>
      <c r="H807" s="28">
        <v>3932</v>
      </c>
      <c r="I807" s="28" t="s">
        <v>2700</v>
      </c>
      <c r="J807" s="11" t="s">
        <v>34</v>
      </c>
      <c r="K807" s="20" t="str">
        <f t="shared" si="112"/>
        <v>Link</v>
      </c>
      <c r="L807" s="21" t="str">
        <f t="shared" si="113"/>
        <v/>
      </c>
      <c r="M807" s="31" t="str">
        <f t="shared" si="114"/>
        <v>{Toll, 2010 #3932}</v>
      </c>
      <c r="N807" s="4" t="s">
        <v>1</v>
      </c>
      <c r="O807" s="20" t="str">
        <f t="shared" si="115"/>
        <v>PDF</v>
      </c>
      <c r="P807" s="11" t="s">
        <v>2</v>
      </c>
      <c r="Q807" s="3" t="s">
        <v>36</v>
      </c>
      <c r="R807" s="276" t="s">
        <v>37</v>
      </c>
      <c r="S807" s="4" t="s">
        <v>76</v>
      </c>
      <c r="T807" s="20" t="str">
        <f t="shared" si="116"/>
        <v>PDF</v>
      </c>
      <c r="U807" s="11" t="s">
        <v>39</v>
      </c>
      <c r="V807" s="3" t="s">
        <v>36</v>
      </c>
      <c r="W807" s="3" t="s">
        <v>37</v>
      </c>
      <c r="Y807" s="13" t="str">
        <f t="shared" si="121"/>
        <v/>
      </c>
      <c r="Z807" s="35" t="str">
        <f t="shared" si="117"/>
        <v>Exclude</v>
      </c>
      <c r="AA807" s="33" t="str">
        <f t="shared" si="118"/>
        <v>3. Wrong intervention</v>
      </c>
    </row>
    <row r="808" spans="1:27" x14ac:dyDescent="0.25">
      <c r="A808" s="27" t="s">
        <v>2701</v>
      </c>
      <c r="B808" s="28" t="s">
        <v>2702</v>
      </c>
      <c r="C808" s="28">
        <v>2018</v>
      </c>
      <c r="D808" s="28" t="s">
        <v>2494</v>
      </c>
      <c r="E808" s="28">
        <v>124</v>
      </c>
      <c r="G808" s="28" t="s">
        <v>2703</v>
      </c>
      <c r="H808" s="28">
        <v>3632</v>
      </c>
      <c r="I808" s="28" t="s">
        <v>2704</v>
      </c>
      <c r="J808" s="11" t="s">
        <v>34</v>
      </c>
      <c r="K808" s="20" t="str">
        <f t="shared" si="112"/>
        <v>Link</v>
      </c>
      <c r="L808" s="21" t="str">
        <f t="shared" si="113"/>
        <v/>
      </c>
      <c r="M808" s="31" t="str">
        <f t="shared" si="114"/>
        <v>{Tong, 2018 #3632}</v>
      </c>
      <c r="N808" s="4" t="s">
        <v>1</v>
      </c>
      <c r="O808" s="20" t="str">
        <f t="shared" si="115"/>
        <v>PDF</v>
      </c>
      <c r="P808" s="11" t="s">
        <v>2</v>
      </c>
      <c r="Q808" s="3" t="s">
        <v>36</v>
      </c>
      <c r="R808" s="276" t="s">
        <v>37</v>
      </c>
      <c r="S808" s="4" t="s">
        <v>76</v>
      </c>
      <c r="T808" s="20" t="str">
        <f t="shared" si="116"/>
        <v>PDF</v>
      </c>
      <c r="U808" s="11" t="s">
        <v>39</v>
      </c>
      <c r="V808" s="3" t="s">
        <v>36</v>
      </c>
      <c r="W808" s="3" t="s">
        <v>37</v>
      </c>
      <c r="Y808" s="13" t="str">
        <f t="shared" si="121"/>
        <v/>
      </c>
      <c r="Z808" s="35" t="str">
        <f t="shared" si="117"/>
        <v>Exclude</v>
      </c>
      <c r="AA808" s="33" t="str">
        <f t="shared" si="118"/>
        <v>3. Wrong intervention</v>
      </c>
    </row>
    <row r="809" spans="1:27" x14ac:dyDescent="0.25">
      <c r="A809" s="27" t="s">
        <v>2701</v>
      </c>
      <c r="B809" s="28" t="s">
        <v>2702</v>
      </c>
      <c r="C809" s="28">
        <v>2018</v>
      </c>
      <c r="D809" s="28" t="s">
        <v>2494</v>
      </c>
      <c r="E809" s="28">
        <v>124</v>
      </c>
      <c r="G809" s="28" t="s">
        <v>2703</v>
      </c>
      <c r="H809" s="28">
        <v>3633</v>
      </c>
      <c r="I809" s="28" t="s">
        <v>2704</v>
      </c>
      <c r="J809" s="11" t="s">
        <v>34</v>
      </c>
      <c r="K809" s="20" t="str">
        <f t="shared" si="112"/>
        <v>Link</v>
      </c>
      <c r="L809" s="21" t="str">
        <f t="shared" si="113"/>
        <v/>
      </c>
      <c r="M809" s="31" t="str">
        <f t="shared" si="114"/>
        <v>{Tong, 2018 #3633}</v>
      </c>
      <c r="N809" s="4" t="s">
        <v>1</v>
      </c>
      <c r="O809" s="20" t="str">
        <f t="shared" si="115"/>
        <v>PDF</v>
      </c>
      <c r="P809" s="11" t="s">
        <v>2</v>
      </c>
      <c r="Q809" s="3" t="s">
        <v>36</v>
      </c>
      <c r="R809" s="276" t="s">
        <v>41</v>
      </c>
      <c r="S809" s="4" t="s">
        <v>2705</v>
      </c>
      <c r="T809" s="20" t="str">
        <f t="shared" si="116"/>
        <v>PDF</v>
      </c>
      <c r="U809" s="11" t="s">
        <v>39</v>
      </c>
      <c r="V809" s="3" t="s">
        <v>36</v>
      </c>
      <c r="W809" s="3" t="s">
        <v>41</v>
      </c>
      <c r="Y809" s="13" t="str">
        <f t="shared" si="121"/>
        <v/>
      </c>
      <c r="Z809" s="35" t="str">
        <f t="shared" si="117"/>
        <v>Exclude</v>
      </c>
      <c r="AA809" s="33" t="str">
        <f t="shared" si="118"/>
        <v>0. Duplicate</v>
      </c>
    </row>
    <row r="810" spans="1:27" x14ac:dyDescent="0.25">
      <c r="A810" s="27" t="s">
        <v>2706</v>
      </c>
      <c r="B810" s="28" t="s">
        <v>2707</v>
      </c>
      <c r="C810" s="28">
        <v>2019</v>
      </c>
      <c r="D810" s="28" t="s">
        <v>2708</v>
      </c>
      <c r="E810" s="28">
        <v>14</v>
      </c>
      <c r="F810" s="28">
        <v>9</v>
      </c>
      <c r="G810" s="28" t="s">
        <v>2709</v>
      </c>
      <c r="H810" s="28">
        <v>4079</v>
      </c>
      <c r="I810" s="28" t="s">
        <v>2710</v>
      </c>
      <c r="J810" s="11" t="s">
        <v>34</v>
      </c>
      <c r="K810" s="20" t="str">
        <f t="shared" si="112"/>
        <v>Link</v>
      </c>
      <c r="L810" s="21" t="str">
        <f t="shared" si="113"/>
        <v/>
      </c>
      <c r="M810" s="31" t="str">
        <f t="shared" si="114"/>
        <v>{Tremblay, 2019 #4079}</v>
      </c>
      <c r="N810" s="4" t="s">
        <v>1</v>
      </c>
      <c r="O810" s="20" t="str">
        <f t="shared" si="115"/>
        <v>PDF</v>
      </c>
      <c r="P810" s="11" t="s">
        <v>2</v>
      </c>
      <c r="Q810" s="3" t="s">
        <v>36</v>
      </c>
      <c r="R810" s="276" t="s">
        <v>37</v>
      </c>
      <c r="S810" s="4" t="s">
        <v>76</v>
      </c>
      <c r="T810" s="20" t="str">
        <f t="shared" si="116"/>
        <v>PDF</v>
      </c>
      <c r="U810" s="11" t="s">
        <v>39</v>
      </c>
      <c r="V810" s="3" t="s">
        <v>36</v>
      </c>
      <c r="W810" s="3" t="s">
        <v>37</v>
      </c>
      <c r="Y810" s="13" t="str">
        <f t="shared" si="121"/>
        <v/>
      </c>
      <c r="Z810" s="35" t="str">
        <f t="shared" si="117"/>
        <v>Exclude</v>
      </c>
      <c r="AA810" s="33" t="str">
        <f t="shared" si="118"/>
        <v>3. Wrong intervention</v>
      </c>
    </row>
    <row r="811" spans="1:27" x14ac:dyDescent="0.25">
      <c r="A811" s="27" t="s">
        <v>2711</v>
      </c>
      <c r="B811" s="28" t="s">
        <v>2712</v>
      </c>
      <c r="C811" s="28">
        <v>2021</v>
      </c>
      <c r="D811" s="28" t="s">
        <v>2713</v>
      </c>
      <c r="E811" s="28">
        <v>2</v>
      </c>
      <c r="F811" s="28">
        <v>2</v>
      </c>
      <c r="G811" s="28">
        <v>100097</v>
      </c>
      <c r="H811" s="28">
        <v>4283</v>
      </c>
      <c r="I811" s="28" t="s">
        <v>2714</v>
      </c>
      <c r="J811" s="11" t="s">
        <v>34</v>
      </c>
      <c r="K811" s="20" t="str">
        <f t="shared" si="112"/>
        <v>Link</v>
      </c>
      <c r="L811" s="21" t="str">
        <f t="shared" si="113"/>
        <v/>
      </c>
      <c r="M811" s="31" t="str">
        <f t="shared" si="114"/>
        <v>{Tremblay, 2021 #4283}</v>
      </c>
      <c r="N811" s="4" t="s">
        <v>4</v>
      </c>
      <c r="O811" s="20" t="str">
        <f t="shared" si="115"/>
        <v>PDF</v>
      </c>
      <c r="P811" s="11" t="s">
        <v>2</v>
      </c>
      <c r="Q811" s="3" t="s">
        <v>36</v>
      </c>
      <c r="R811" s="276" t="s">
        <v>37</v>
      </c>
      <c r="S811" s="4" t="s">
        <v>76</v>
      </c>
      <c r="T811" s="20" t="str">
        <f t="shared" si="116"/>
        <v>PDF</v>
      </c>
      <c r="U811" s="11" t="s">
        <v>39</v>
      </c>
      <c r="V811" s="3" t="s">
        <v>36</v>
      </c>
      <c r="W811" s="3" t="s">
        <v>37</v>
      </c>
      <c r="Z811" s="35" t="str">
        <f t="shared" si="117"/>
        <v>Exclude</v>
      </c>
      <c r="AA811" s="33" t="str">
        <f t="shared" si="118"/>
        <v>3. Wrong intervention</v>
      </c>
    </row>
    <row r="812" spans="1:27" x14ac:dyDescent="0.25">
      <c r="A812" s="27" t="s">
        <v>2715</v>
      </c>
      <c r="B812" s="28" t="s">
        <v>2716</v>
      </c>
      <c r="C812" s="28">
        <v>2016</v>
      </c>
      <c r="D812" s="28" t="s">
        <v>2717</v>
      </c>
      <c r="E812" s="28">
        <v>21</v>
      </c>
      <c r="F812" s="28">
        <v>7</v>
      </c>
      <c r="G812" s="28" t="s">
        <v>2718</v>
      </c>
      <c r="H812" s="28">
        <v>4167</v>
      </c>
      <c r="I812" s="28" t="s">
        <v>2719</v>
      </c>
      <c r="J812" s="11" t="s">
        <v>34</v>
      </c>
      <c r="K812" s="20" t="str">
        <f t="shared" si="112"/>
        <v>Link</v>
      </c>
      <c r="L812" s="21" t="str">
        <f t="shared" si="113"/>
        <v/>
      </c>
      <c r="M812" s="31" t="str">
        <f t="shared" si="114"/>
        <v>{Tseng, 2016 #4167}</v>
      </c>
      <c r="N812" s="4" t="s">
        <v>1</v>
      </c>
      <c r="O812" s="20" t="str">
        <f t="shared" si="115"/>
        <v>PDF</v>
      </c>
      <c r="P812" s="11" t="s">
        <v>2</v>
      </c>
      <c r="Q812" s="3" t="s">
        <v>36</v>
      </c>
      <c r="R812" s="276" t="s">
        <v>41</v>
      </c>
      <c r="S812" s="4" t="s">
        <v>2720</v>
      </c>
      <c r="T812" s="20" t="str">
        <f t="shared" si="116"/>
        <v>PDF</v>
      </c>
      <c r="U812" s="11" t="s">
        <v>39</v>
      </c>
      <c r="V812" s="3" t="s">
        <v>36</v>
      </c>
      <c r="W812" s="3" t="s">
        <v>41</v>
      </c>
      <c r="Y812" s="13" t="str">
        <f t="shared" ref="Y812:Y821" si="122">IF(R812="Include","No",IF(V812="Include","No",""))</f>
        <v/>
      </c>
      <c r="Z812" s="35" t="str">
        <f t="shared" si="117"/>
        <v>Exclude</v>
      </c>
      <c r="AA812" s="33" t="str">
        <f t="shared" si="118"/>
        <v>0. Duplicate</v>
      </c>
    </row>
    <row r="813" spans="1:27" x14ac:dyDescent="0.25">
      <c r="A813" s="27" t="s">
        <v>2715</v>
      </c>
      <c r="B813" s="28" t="s">
        <v>2716</v>
      </c>
      <c r="C813" s="28">
        <v>2016</v>
      </c>
      <c r="D813" s="28" t="s">
        <v>2717</v>
      </c>
      <c r="E813" s="28">
        <v>21</v>
      </c>
      <c r="F813" s="28">
        <v>7</v>
      </c>
      <c r="G813" s="28" t="s">
        <v>2718</v>
      </c>
      <c r="H813" s="28">
        <v>4168</v>
      </c>
      <c r="I813" s="28" t="s">
        <v>2719</v>
      </c>
      <c r="J813" s="11" t="s">
        <v>34</v>
      </c>
      <c r="K813" s="20" t="str">
        <f t="shared" si="112"/>
        <v>Link</v>
      </c>
      <c r="L813" s="21" t="str">
        <f t="shared" si="113"/>
        <v/>
      </c>
      <c r="M813" s="31" t="str">
        <f t="shared" si="114"/>
        <v>{Tseng, 2016 #4168}</v>
      </c>
      <c r="N813" s="4" t="s">
        <v>1</v>
      </c>
      <c r="O813" s="20" t="str">
        <f t="shared" si="115"/>
        <v>PDF</v>
      </c>
      <c r="P813" s="11" t="s">
        <v>2</v>
      </c>
      <c r="Q813" s="3" t="s">
        <v>36</v>
      </c>
      <c r="R813" s="276" t="s">
        <v>41</v>
      </c>
      <c r="S813" s="4" t="s">
        <v>2720</v>
      </c>
      <c r="T813" s="20" t="str">
        <f t="shared" si="116"/>
        <v>PDF</v>
      </c>
      <c r="U813" s="11" t="s">
        <v>39</v>
      </c>
      <c r="V813" s="3" t="s">
        <v>36</v>
      </c>
      <c r="W813" s="3" t="s">
        <v>41</v>
      </c>
      <c r="Y813" s="13" t="str">
        <f t="shared" si="122"/>
        <v/>
      </c>
      <c r="Z813" s="35" t="str">
        <f t="shared" si="117"/>
        <v>Exclude</v>
      </c>
      <c r="AA813" s="33" t="str">
        <f t="shared" si="118"/>
        <v>0. Duplicate</v>
      </c>
    </row>
    <row r="814" spans="1:27" x14ac:dyDescent="0.25">
      <c r="A814" s="27" t="s">
        <v>2715</v>
      </c>
      <c r="B814" s="28" t="s">
        <v>2716</v>
      </c>
      <c r="C814" s="28">
        <v>2017</v>
      </c>
      <c r="D814" s="28" t="s">
        <v>2404</v>
      </c>
      <c r="E814" s="28">
        <v>21</v>
      </c>
      <c r="F814" s="28">
        <v>7</v>
      </c>
      <c r="G814" s="28" t="s">
        <v>2718</v>
      </c>
      <c r="H814" s="28">
        <v>4166</v>
      </c>
      <c r="I814" s="28" t="s">
        <v>2719</v>
      </c>
      <c r="J814" s="11" t="s">
        <v>34</v>
      </c>
      <c r="K814" s="20" t="str">
        <f t="shared" si="112"/>
        <v>Link</v>
      </c>
      <c r="L814" s="21" t="str">
        <f t="shared" si="113"/>
        <v/>
      </c>
      <c r="M814" s="31" t="str">
        <f t="shared" si="114"/>
        <v>{Tseng, 2017 #4166}</v>
      </c>
      <c r="N814" s="4" t="s">
        <v>1</v>
      </c>
      <c r="O814" s="20" t="str">
        <f t="shared" si="115"/>
        <v>PDF</v>
      </c>
      <c r="P814" s="11" t="s">
        <v>2</v>
      </c>
      <c r="Q814" s="3" t="s">
        <v>36</v>
      </c>
      <c r="R814" s="276" t="s">
        <v>37</v>
      </c>
      <c r="S814" s="4" t="s">
        <v>76</v>
      </c>
      <c r="T814" s="20" t="str">
        <f t="shared" si="116"/>
        <v>PDF</v>
      </c>
      <c r="U814" s="11" t="s">
        <v>39</v>
      </c>
      <c r="V814" s="3" t="s">
        <v>36</v>
      </c>
      <c r="W814" s="3" t="s">
        <v>37</v>
      </c>
      <c r="Y814" s="13" t="str">
        <f t="shared" si="122"/>
        <v/>
      </c>
      <c r="Z814" s="35" t="str">
        <f t="shared" si="117"/>
        <v>Exclude</v>
      </c>
      <c r="AA814" s="33" t="str">
        <f t="shared" si="118"/>
        <v>3. Wrong intervention</v>
      </c>
    </row>
    <row r="815" spans="1:27" x14ac:dyDescent="0.25">
      <c r="A815" s="27" t="s">
        <v>2721</v>
      </c>
      <c r="B815" s="28" t="s">
        <v>2722</v>
      </c>
      <c r="C815" s="28">
        <v>2021</v>
      </c>
      <c r="D815" s="28" t="s">
        <v>73</v>
      </c>
      <c r="E815" s="28">
        <v>23</v>
      </c>
      <c r="F815" s="28">
        <v>10</v>
      </c>
      <c r="G815" s="28" t="s">
        <v>2723</v>
      </c>
      <c r="H815" s="28">
        <v>3815</v>
      </c>
      <c r="I815" s="28" t="s">
        <v>2724</v>
      </c>
      <c r="J815" s="11" t="s">
        <v>34</v>
      </c>
      <c r="K815" s="20" t="str">
        <f t="shared" si="112"/>
        <v>Link</v>
      </c>
      <c r="L815" s="21" t="str">
        <f t="shared" si="113"/>
        <v/>
      </c>
      <c r="M815" s="31" t="str">
        <f t="shared" si="114"/>
        <v>{Tucker, 2021 #3815}</v>
      </c>
      <c r="N815" s="4" t="s">
        <v>1</v>
      </c>
      <c r="O815" s="20" t="str">
        <f t="shared" si="115"/>
        <v>PDF</v>
      </c>
      <c r="P815" s="11" t="s">
        <v>2</v>
      </c>
      <c r="Q815" s="3" t="s">
        <v>36</v>
      </c>
      <c r="R815" s="276" t="s">
        <v>37</v>
      </c>
      <c r="S815" s="4" t="s">
        <v>76</v>
      </c>
      <c r="T815" s="20" t="str">
        <f t="shared" si="116"/>
        <v>PDF</v>
      </c>
      <c r="U815" s="11" t="s">
        <v>39</v>
      </c>
      <c r="V815" s="3" t="s">
        <v>36</v>
      </c>
      <c r="W815" s="3" t="s">
        <v>37</v>
      </c>
      <c r="Y815" s="13" t="str">
        <f t="shared" si="122"/>
        <v/>
      </c>
      <c r="Z815" s="35" t="str">
        <f t="shared" si="117"/>
        <v>Exclude</v>
      </c>
      <c r="AA815" s="33" t="str">
        <f t="shared" si="118"/>
        <v>3. Wrong intervention</v>
      </c>
    </row>
    <row r="816" spans="1:27" x14ac:dyDescent="0.25">
      <c r="A816" s="27" t="s">
        <v>2725</v>
      </c>
      <c r="B816" s="28" t="s">
        <v>2726</v>
      </c>
      <c r="C816" s="28">
        <v>2012</v>
      </c>
      <c r="D816" s="28" t="s">
        <v>44</v>
      </c>
      <c r="E816" s="28">
        <v>107</v>
      </c>
      <c r="F816" s="28">
        <v>10</v>
      </c>
      <c r="G816" s="28" t="s">
        <v>2727</v>
      </c>
      <c r="H816" s="28">
        <v>4013</v>
      </c>
      <c r="I816" s="28" t="s">
        <v>2728</v>
      </c>
      <c r="J816" s="11" t="s">
        <v>34</v>
      </c>
      <c r="K816" s="20" t="str">
        <f t="shared" si="112"/>
        <v>Link</v>
      </c>
      <c r="L816" s="21" t="str">
        <f t="shared" si="113"/>
        <v/>
      </c>
      <c r="M816" s="31" t="str">
        <f t="shared" si="114"/>
        <v>{Tuten, 2012 #4013}</v>
      </c>
      <c r="N816" s="4" t="s">
        <v>1</v>
      </c>
      <c r="O816" s="20" t="str">
        <f t="shared" si="115"/>
        <v>PDF</v>
      </c>
      <c r="P816" s="11" t="s">
        <v>2</v>
      </c>
      <c r="Q816" s="3" t="s">
        <v>36</v>
      </c>
      <c r="R816" s="276" t="s">
        <v>37</v>
      </c>
      <c r="S816" s="4" t="s">
        <v>76</v>
      </c>
      <c r="T816" s="20" t="str">
        <f t="shared" si="116"/>
        <v>PDF</v>
      </c>
      <c r="U816" s="11" t="s">
        <v>39</v>
      </c>
      <c r="V816" s="3" t="s">
        <v>36</v>
      </c>
      <c r="W816" s="3" t="s">
        <v>37</v>
      </c>
      <c r="Y816" s="13" t="str">
        <f t="shared" si="122"/>
        <v/>
      </c>
      <c r="Z816" s="35" t="str">
        <f t="shared" si="117"/>
        <v>Exclude</v>
      </c>
      <c r="AA816" s="33" t="str">
        <f t="shared" si="118"/>
        <v>3. Wrong intervention</v>
      </c>
    </row>
    <row r="817" spans="1:27" x14ac:dyDescent="0.25">
      <c r="A817" s="27" t="s">
        <v>2729</v>
      </c>
      <c r="B817" s="28" t="s">
        <v>2730</v>
      </c>
      <c r="C817" s="28">
        <v>2012</v>
      </c>
      <c r="D817" s="28" t="s">
        <v>2731</v>
      </c>
      <c r="E817" s="28">
        <v>38</v>
      </c>
      <c r="F817" s="28">
        <v>4</v>
      </c>
      <c r="G817" s="28" t="s">
        <v>2732</v>
      </c>
      <c r="H817" s="28">
        <v>4040</v>
      </c>
      <c r="I817" s="28" t="s">
        <v>2733</v>
      </c>
      <c r="J817" s="11" t="s">
        <v>34</v>
      </c>
      <c r="K817" s="20" t="str">
        <f t="shared" si="112"/>
        <v>Link</v>
      </c>
      <c r="L817" s="21" t="str">
        <f t="shared" si="113"/>
        <v/>
      </c>
      <c r="M817" s="31" t="str">
        <f t="shared" si="114"/>
        <v>{Tuten, 2012 #4040}</v>
      </c>
      <c r="N817" s="4" t="s">
        <v>1</v>
      </c>
      <c r="O817" s="20" t="str">
        <f t="shared" si="115"/>
        <v>PDF</v>
      </c>
      <c r="P817" s="11" t="s">
        <v>2</v>
      </c>
      <c r="Q817" s="3" t="s">
        <v>36</v>
      </c>
      <c r="R817" s="276" t="s">
        <v>37</v>
      </c>
      <c r="S817" s="4" t="s">
        <v>76</v>
      </c>
      <c r="T817" s="20" t="str">
        <f t="shared" si="116"/>
        <v>PDF</v>
      </c>
      <c r="U817" s="11" t="s">
        <v>39</v>
      </c>
      <c r="V817" s="3" t="s">
        <v>36</v>
      </c>
      <c r="W817" s="3" t="s">
        <v>48</v>
      </c>
      <c r="Y817" s="13" t="str">
        <f t="shared" si="122"/>
        <v/>
      </c>
      <c r="Z817" s="35" t="str">
        <f t="shared" si="117"/>
        <v>Exclude</v>
      </c>
      <c r="AA817" s="33" t="str">
        <f t="shared" si="118"/>
        <v>3. Wrong intervention</v>
      </c>
    </row>
    <row r="818" spans="1:27" x14ac:dyDescent="0.25">
      <c r="A818" s="27" t="s">
        <v>2734</v>
      </c>
      <c r="B818" s="28" t="s">
        <v>2735</v>
      </c>
      <c r="C818" s="28">
        <v>2010</v>
      </c>
      <c r="D818" s="28" t="s">
        <v>396</v>
      </c>
      <c r="E818" s="28">
        <v>20</v>
      </c>
      <c r="F818" s="28">
        <v>1</v>
      </c>
      <c r="G818" s="28" t="s">
        <v>2736</v>
      </c>
      <c r="H818" s="28">
        <v>3908</v>
      </c>
      <c r="I818" s="28" t="s">
        <v>2737</v>
      </c>
      <c r="J818" s="11" t="s">
        <v>34</v>
      </c>
      <c r="K818" s="20" t="str">
        <f t="shared" si="112"/>
        <v>Link</v>
      </c>
      <c r="L818" s="21" t="str">
        <f t="shared" si="113"/>
        <v/>
      </c>
      <c r="M818" s="31" t="str">
        <f t="shared" si="114"/>
        <v>{Tzelepis, 2010 #3908}</v>
      </c>
      <c r="N818" s="4" t="s">
        <v>1</v>
      </c>
      <c r="O818" s="20" t="str">
        <f t="shared" si="115"/>
        <v>PDF</v>
      </c>
      <c r="P818" s="11" t="s">
        <v>2</v>
      </c>
      <c r="Q818" s="3" t="s">
        <v>36</v>
      </c>
      <c r="R818" s="276" t="s">
        <v>37</v>
      </c>
      <c r="S818" s="4" t="s">
        <v>76</v>
      </c>
      <c r="T818" s="20" t="str">
        <f t="shared" si="116"/>
        <v>PDF</v>
      </c>
      <c r="U818" s="11" t="s">
        <v>39</v>
      </c>
      <c r="V818" s="3" t="s">
        <v>36</v>
      </c>
      <c r="W818" s="3" t="s">
        <v>37</v>
      </c>
      <c r="Y818" s="13" t="str">
        <f t="shared" si="122"/>
        <v/>
      </c>
      <c r="Z818" s="35" t="str">
        <f t="shared" si="117"/>
        <v>Exclude</v>
      </c>
      <c r="AA818" s="33" t="str">
        <f t="shared" si="118"/>
        <v>3. Wrong intervention</v>
      </c>
    </row>
    <row r="819" spans="1:27" x14ac:dyDescent="0.25">
      <c r="A819" s="27" t="s">
        <v>2738</v>
      </c>
      <c r="B819" s="28" t="s">
        <v>2739</v>
      </c>
      <c r="C819" s="28">
        <v>2021</v>
      </c>
      <c r="D819" s="28" t="s">
        <v>342</v>
      </c>
      <c r="E819" s="28">
        <v>22</v>
      </c>
      <c r="F819" s="28">
        <v>1</v>
      </c>
      <c r="G819" s="28" t="s">
        <v>2740</v>
      </c>
      <c r="H819" s="28">
        <v>3646</v>
      </c>
      <c r="I819" s="28" t="s">
        <v>2741</v>
      </c>
      <c r="J819" s="11" t="s">
        <v>34</v>
      </c>
      <c r="K819" s="20" t="str">
        <f t="shared" si="112"/>
        <v>Link</v>
      </c>
      <c r="L819" s="21" t="str">
        <f t="shared" si="113"/>
        <v/>
      </c>
      <c r="M819" s="31" t="str">
        <f t="shared" si="114"/>
        <v>{Ussher, 2021 #3646}</v>
      </c>
      <c r="N819" s="4" t="s">
        <v>1</v>
      </c>
      <c r="O819" s="20" t="str">
        <f t="shared" si="115"/>
        <v>PDF</v>
      </c>
      <c r="P819" s="11" t="s">
        <v>2</v>
      </c>
      <c r="Q819" s="3" t="s">
        <v>36</v>
      </c>
      <c r="R819" s="276" t="s">
        <v>37</v>
      </c>
      <c r="S819" s="4" t="s">
        <v>76</v>
      </c>
      <c r="T819" s="20" t="str">
        <f t="shared" si="116"/>
        <v>PDF</v>
      </c>
      <c r="U819" s="11" t="s">
        <v>39</v>
      </c>
      <c r="V819" s="3" t="s">
        <v>36</v>
      </c>
      <c r="W819" s="3" t="s">
        <v>37</v>
      </c>
      <c r="Y819" s="13" t="str">
        <f t="shared" si="122"/>
        <v/>
      </c>
      <c r="Z819" s="35" t="str">
        <f t="shared" si="117"/>
        <v>Exclude</v>
      </c>
      <c r="AA819" s="33" t="str">
        <f t="shared" si="118"/>
        <v>3. Wrong intervention</v>
      </c>
    </row>
    <row r="820" spans="1:27" x14ac:dyDescent="0.25">
      <c r="A820" s="27" t="s">
        <v>2742</v>
      </c>
      <c r="B820" s="28" t="s">
        <v>2743</v>
      </c>
      <c r="C820" s="28">
        <v>2018</v>
      </c>
      <c r="D820" s="28" t="s">
        <v>2744</v>
      </c>
      <c r="E820" s="28">
        <v>3</v>
      </c>
      <c r="F820" s="28">
        <v>11</v>
      </c>
      <c r="G820" s="28" t="s">
        <v>2745</v>
      </c>
      <c r="H820" s="28">
        <v>3941</v>
      </c>
      <c r="I820" s="28" t="s">
        <v>2746</v>
      </c>
      <c r="J820" s="11" t="s">
        <v>34</v>
      </c>
      <c r="K820" s="20" t="str">
        <f t="shared" si="112"/>
        <v>Link</v>
      </c>
      <c r="L820" s="21" t="str">
        <f t="shared" si="113"/>
        <v/>
      </c>
      <c r="M820" s="31" t="str">
        <f t="shared" si="114"/>
        <v>{van den Brand, 2018 #3941}</v>
      </c>
      <c r="N820" s="4" t="s">
        <v>1</v>
      </c>
      <c r="O820" s="20" t="str">
        <f t="shared" si="115"/>
        <v>PDF</v>
      </c>
      <c r="P820" s="11" t="s">
        <v>2</v>
      </c>
      <c r="Q820" s="3" t="s">
        <v>36</v>
      </c>
      <c r="R820" s="276" t="s">
        <v>37</v>
      </c>
      <c r="S820" s="4" t="s">
        <v>76</v>
      </c>
      <c r="T820" s="20" t="str">
        <f t="shared" si="116"/>
        <v>PDF</v>
      </c>
      <c r="U820" s="11" t="s">
        <v>39</v>
      </c>
      <c r="V820" s="3" t="s">
        <v>36</v>
      </c>
      <c r="W820" s="3" t="s">
        <v>37</v>
      </c>
      <c r="Y820" s="13" t="str">
        <f t="shared" si="122"/>
        <v/>
      </c>
      <c r="Z820" s="35" t="str">
        <f t="shared" si="117"/>
        <v>Exclude</v>
      </c>
      <c r="AA820" s="33" t="str">
        <f t="shared" si="118"/>
        <v>3. Wrong intervention</v>
      </c>
    </row>
    <row r="821" spans="1:27" x14ac:dyDescent="0.25">
      <c r="A821" s="27" t="s">
        <v>2742</v>
      </c>
      <c r="B821" s="28" t="s">
        <v>2743</v>
      </c>
      <c r="C821" s="28">
        <v>2018</v>
      </c>
      <c r="D821" s="28" t="s">
        <v>2744</v>
      </c>
      <c r="E821" s="28">
        <v>3</v>
      </c>
      <c r="F821" s="28">
        <v>11</v>
      </c>
      <c r="G821" s="28" t="s">
        <v>2745</v>
      </c>
      <c r="H821" s="28">
        <v>3942</v>
      </c>
      <c r="I821" s="28" t="s">
        <v>2746</v>
      </c>
      <c r="J821" s="11" t="s">
        <v>34</v>
      </c>
      <c r="K821" s="20" t="str">
        <f t="shared" si="112"/>
        <v>Link</v>
      </c>
      <c r="L821" s="21" t="str">
        <f t="shared" si="113"/>
        <v/>
      </c>
      <c r="M821" s="31" t="str">
        <f t="shared" si="114"/>
        <v>{van den Brand, 2018 #3942}</v>
      </c>
      <c r="N821" s="4" t="s">
        <v>1</v>
      </c>
      <c r="O821" s="20" t="str">
        <f t="shared" si="115"/>
        <v>PDF</v>
      </c>
      <c r="P821" s="11" t="s">
        <v>2</v>
      </c>
      <c r="Q821" s="3" t="s">
        <v>36</v>
      </c>
      <c r="R821" s="276" t="s">
        <v>41</v>
      </c>
      <c r="S821" s="4" t="s">
        <v>2747</v>
      </c>
      <c r="T821" s="20" t="str">
        <f t="shared" si="116"/>
        <v>PDF</v>
      </c>
      <c r="U821" s="11" t="s">
        <v>39</v>
      </c>
      <c r="V821" s="3" t="s">
        <v>36</v>
      </c>
      <c r="W821" s="3" t="s">
        <v>41</v>
      </c>
      <c r="Y821" s="13" t="str">
        <f t="shared" si="122"/>
        <v/>
      </c>
      <c r="Z821" s="35" t="str">
        <f t="shared" si="117"/>
        <v>Exclude</v>
      </c>
      <c r="AA821" s="33" t="str">
        <f t="shared" si="118"/>
        <v>0. Duplicate</v>
      </c>
    </row>
    <row r="822" spans="1:27" x14ac:dyDescent="0.25">
      <c r="A822" s="27" t="s">
        <v>2742</v>
      </c>
      <c r="B822" s="28" t="s">
        <v>2743</v>
      </c>
      <c r="C822" s="28">
        <v>2018</v>
      </c>
      <c r="D822" s="28" t="s">
        <v>2748</v>
      </c>
      <c r="E822" s="28">
        <v>3</v>
      </c>
      <c r="F822" s="28">
        <v>11</v>
      </c>
      <c r="G822" s="28" t="s">
        <v>2745</v>
      </c>
      <c r="H822" s="28">
        <v>4217</v>
      </c>
      <c r="I822" s="28" t="s">
        <v>2749</v>
      </c>
      <c r="J822" s="11" t="s">
        <v>34</v>
      </c>
      <c r="K822" s="20" t="str">
        <f t="shared" si="112"/>
        <v>Link</v>
      </c>
      <c r="L822" s="21" t="str">
        <f t="shared" si="113"/>
        <v/>
      </c>
      <c r="M822" s="31" t="str">
        <f t="shared" si="114"/>
        <v>{van den Brand, 2018 #4217}</v>
      </c>
      <c r="N822" s="4" t="s">
        <v>4</v>
      </c>
      <c r="O822" s="20" t="str">
        <f t="shared" si="115"/>
        <v>PDF</v>
      </c>
      <c r="P822" s="11" t="s">
        <v>2</v>
      </c>
      <c r="Q822" s="3" t="s">
        <v>36</v>
      </c>
      <c r="R822" s="276" t="s">
        <v>41</v>
      </c>
      <c r="S822" s="4" t="s">
        <v>2747</v>
      </c>
      <c r="T822" s="20" t="str">
        <f t="shared" si="116"/>
        <v>PDF</v>
      </c>
      <c r="U822" s="11" t="s">
        <v>39</v>
      </c>
      <c r="V822" s="3" t="s">
        <v>36</v>
      </c>
      <c r="W822" s="3" t="s">
        <v>41</v>
      </c>
      <c r="Z822" s="35" t="str">
        <f t="shared" si="117"/>
        <v>Exclude</v>
      </c>
      <c r="AA822" s="33" t="str">
        <f t="shared" si="118"/>
        <v>0. Duplicate</v>
      </c>
    </row>
    <row r="823" spans="1:27" x14ac:dyDescent="0.25">
      <c r="A823" s="27" t="s">
        <v>2750</v>
      </c>
      <c r="B823" s="28" t="s">
        <v>2751</v>
      </c>
      <c r="C823" s="28">
        <v>2020</v>
      </c>
      <c r="D823" s="28" t="s">
        <v>454</v>
      </c>
      <c r="E823" s="28">
        <v>115</v>
      </c>
      <c r="F823" s="28">
        <v>3</v>
      </c>
      <c r="G823" s="28" t="s">
        <v>2752</v>
      </c>
      <c r="H823" s="28">
        <v>5941</v>
      </c>
      <c r="I823" s="28" t="s">
        <v>2753</v>
      </c>
      <c r="J823" s="11" t="s">
        <v>34</v>
      </c>
      <c r="K823" s="20" t="str">
        <f t="shared" si="112"/>
        <v>Link</v>
      </c>
      <c r="L823" s="21" t="str">
        <f t="shared" si="113"/>
        <v/>
      </c>
      <c r="M823" s="31" t="str">
        <f t="shared" si="114"/>
        <v>{van den Brand, 2020 #5941}</v>
      </c>
      <c r="N823" s="4" t="s">
        <v>35</v>
      </c>
      <c r="O823" s="20" t="str">
        <f t="shared" si="115"/>
        <v>PDF</v>
      </c>
      <c r="P823" s="11" t="s">
        <v>2</v>
      </c>
      <c r="Q823" s="3" t="s">
        <v>36</v>
      </c>
      <c r="R823" s="276" t="s">
        <v>37</v>
      </c>
      <c r="S823" s="4" t="s">
        <v>76</v>
      </c>
      <c r="T823" s="20" t="str">
        <f t="shared" si="116"/>
        <v>PDF</v>
      </c>
      <c r="U823" s="11" t="s">
        <v>39</v>
      </c>
      <c r="V823" s="3" t="s">
        <v>36</v>
      </c>
      <c r="W823" s="3" t="s">
        <v>37</v>
      </c>
      <c r="Z823" s="35" t="str">
        <f t="shared" si="117"/>
        <v>Exclude</v>
      </c>
      <c r="AA823" s="33" t="str">
        <f t="shared" si="118"/>
        <v>3. Wrong intervention</v>
      </c>
    </row>
    <row r="824" spans="1:27" x14ac:dyDescent="0.25">
      <c r="A824" s="27" t="s">
        <v>2754</v>
      </c>
      <c r="B824" s="28" t="s">
        <v>2755</v>
      </c>
      <c r="C824" s="28">
        <v>2011</v>
      </c>
      <c r="D824" s="28" t="s">
        <v>2689</v>
      </c>
      <c r="E824" s="28">
        <v>76</v>
      </c>
      <c r="F824" s="28">
        <v>2</v>
      </c>
      <c r="G824" s="28" t="s">
        <v>2756</v>
      </c>
      <c r="H824" s="28">
        <v>4124</v>
      </c>
      <c r="I824" s="28" t="s">
        <v>2757</v>
      </c>
      <c r="J824" s="11" t="s">
        <v>34</v>
      </c>
      <c r="K824" s="20" t="str">
        <f t="shared" si="112"/>
        <v>Link</v>
      </c>
      <c r="L824" s="21" t="str">
        <f t="shared" si="113"/>
        <v/>
      </c>
      <c r="M824" s="31" t="str">
        <f t="shared" si="114"/>
        <v>{van der Aalst, 2011 #4124}</v>
      </c>
      <c r="N824" s="4" t="s">
        <v>1</v>
      </c>
      <c r="O824" s="20" t="str">
        <f t="shared" si="115"/>
        <v>PDF</v>
      </c>
      <c r="P824" s="11" t="s">
        <v>2</v>
      </c>
      <c r="Q824" s="3" t="s">
        <v>36</v>
      </c>
      <c r="R824" s="276" t="s">
        <v>37</v>
      </c>
      <c r="S824" s="4" t="s">
        <v>38</v>
      </c>
      <c r="T824" s="20" t="str">
        <f t="shared" si="116"/>
        <v>PDF</v>
      </c>
      <c r="U824" s="11" t="s">
        <v>39</v>
      </c>
      <c r="V824" s="3" t="s">
        <v>36</v>
      </c>
      <c r="W824" s="3" t="s">
        <v>37</v>
      </c>
      <c r="Y824" s="13" t="str">
        <f>IF(R824="Include","No",IF(V824="Include","No",""))</f>
        <v/>
      </c>
      <c r="Z824" s="35" t="str">
        <f t="shared" si="117"/>
        <v>Exclude</v>
      </c>
      <c r="AA824" s="33" t="str">
        <f t="shared" si="118"/>
        <v>3. Wrong intervention</v>
      </c>
    </row>
    <row r="825" spans="1:27" x14ac:dyDescent="0.25">
      <c r="A825" s="27" t="s">
        <v>2758</v>
      </c>
      <c r="B825" s="28" t="s">
        <v>2759</v>
      </c>
      <c r="C825" s="28">
        <v>2010</v>
      </c>
      <c r="D825" s="28" t="s">
        <v>454</v>
      </c>
      <c r="E825" s="28">
        <v>105</v>
      </c>
      <c r="F825" s="28">
        <v>11</v>
      </c>
      <c r="G825" s="28" t="s">
        <v>2760</v>
      </c>
      <c r="H825" s="28">
        <v>3624</v>
      </c>
      <c r="I825" s="28" t="s">
        <v>2761</v>
      </c>
      <c r="J825" s="11" t="s">
        <v>34</v>
      </c>
      <c r="K825" s="20" t="str">
        <f t="shared" si="112"/>
        <v>Link</v>
      </c>
      <c r="L825" s="21" t="str">
        <f t="shared" si="113"/>
        <v/>
      </c>
      <c r="M825" s="31" t="str">
        <f t="shared" si="114"/>
        <v>{van der Meer, 2010 #3624}</v>
      </c>
      <c r="N825" s="4" t="s">
        <v>1</v>
      </c>
      <c r="O825" s="20" t="str">
        <f t="shared" si="115"/>
        <v>PDF</v>
      </c>
      <c r="P825" s="11" t="s">
        <v>2</v>
      </c>
      <c r="Q825" s="3" t="s">
        <v>36</v>
      </c>
      <c r="R825" s="276" t="s">
        <v>37</v>
      </c>
      <c r="S825" s="4" t="s">
        <v>76</v>
      </c>
      <c r="T825" s="20" t="str">
        <f t="shared" si="116"/>
        <v>PDF</v>
      </c>
      <c r="U825" s="11" t="s">
        <v>39</v>
      </c>
      <c r="V825" s="3" t="s">
        <v>36</v>
      </c>
      <c r="W825" s="3" t="s">
        <v>37</v>
      </c>
      <c r="Y825" s="13" t="str">
        <f>IF(R825="Include","No",IF(V825="Include","No",""))</f>
        <v/>
      </c>
      <c r="Z825" s="35" t="str">
        <f t="shared" si="117"/>
        <v>Exclude</v>
      </c>
      <c r="AA825" s="33" t="str">
        <f t="shared" si="118"/>
        <v>3. Wrong intervention</v>
      </c>
    </row>
    <row r="826" spans="1:27" x14ac:dyDescent="0.25">
      <c r="A826" s="27" t="s">
        <v>2762</v>
      </c>
      <c r="B826" s="28" t="s">
        <v>2763</v>
      </c>
      <c r="C826" s="28">
        <v>2021</v>
      </c>
      <c r="D826" s="28" t="s">
        <v>3</v>
      </c>
      <c r="G826" s="28" t="s">
        <v>108</v>
      </c>
      <c r="H826" s="28">
        <v>5922</v>
      </c>
      <c r="I826" s="28" t="s">
        <v>2764</v>
      </c>
      <c r="J826" s="11" t="s">
        <v>34</v>
      </c>
      <c r="K826" s="20" t="str">
        <f t="shared" si="112"/>
        <v>Link</v>
      </c>
      <c r="L826" s="21" t="str">
        <f t="shared" si="113"/>
        <v/>
      </c>
      <c r="M826" s="31" t="str">
        <f t="shared" si="114"/>
        <v>{van Strien-Knippenberg, 2021 #5922}</v>
      </c>
      <c r="N826" s="4" t="s">
        <v>35</v>
      </c>
      <c r="O826" s="20" t="str">
        <f t="shared" si="115"/>
        <v>PDF</v>
      </c>
      <c r="P826" s="11" t="s">
        <v>2</v>
      </c>
      <c r="Q826" s="3" t="s">
        <v>36</v>
      </c>
      <c r="R826" s="276" t="s">
        <v>37</v>
      </c>
      <c r="S826" s="4" t="s">
        <v>2765</v>
      </c>
      <c r="T826" s="20" t="str">
        <f t="shared" si="116"/>
        <v>PDF</v>
      </c>
      <c r="U826" s="11" t="s">
        <v>39</v>
      </c>
      <c r="V826" s="3" t="s">
        <v>36</v>
      </c>
      <c r="W826" s="3" t="s">
        <v>37</v>
      </c>
      <c r="Z826" s="35" t="str">
        <f t="shared" si="117"/>
        <v>Exclude</v>
      </c>
      <c r="AA826" s="33" t="str">
        <f t="shared" si="118"/>
        <v>3. Wrong intervention</v>
      </c>
    </row>
    <row r="827" spans="1:27" x14ac:dyDescent="0.25">
      <c r="A827" s="27" t="s">
        <v>2762</v>
      </c>
      <c r="B827" s="28" t="s">
        <v>2766</v>
      </c>
      <c r="C827" s="28">
        <v>2022</v>
      </c>
      <c r="D827" s="28" t="s">
        <v>157</v>
      </c>
      <c r="E827" s="28">
        <v>6</v>
      </c>
      <c r="F827" s="28">
        <v>4</v>
      </c>
      <c r="G827" s="28" t="s">
        <v>2767</v>
      </c>
      <c r="H827" s="28">
        <v>5916</v>
      </c>
      <c r="I827" s="28" t="s">
        <v>2768</v>
      </c>
      <c r="J827" s="11" t="s">
        <v>34</v>
      </c>
      <c r="K827" s="20" t="str">
        <f t="shared" si="112"/>
        <v>Link</v>
      </c>
      <c r="L827" s="21" t="str">
        <f t="shared" si="113"/>
        <v/>
      </c>
      <c r="M827" s="31" t="str">
        <f t="shared" si="114"/>
        <v>{van Strien-Knippenberg, 2022 #5916}</v>
      </c>
      <c r="N827" s="4" t="s">
        <v>35</v>
      </c>
      <c r="O827" s="20" t="str">
        <f t="shared" si="115"/>
        <v>PDF</v>
      </c>
      <c r="P827" s="11" t="s">
        <v>2</v>
      </c>
      <c r="Q827" s="3" t="s">
        <v>36</v>
      </c>
      <c r="R827" s="276" t="s">
        <v>37</v>
      </c>
      <c r="S827" s="4" t="s">
        <v>2765</v>
      </c>
      <c r="T827" s="20" t="str">
        <f t="shared" si="116"/>
        <v>PDF</v>
      </c>
      <c r="U827" s="11" t="s">
        <v>39</v>
      </c>
      <c r="V827" s="3" t="s">
        <v>36</v>
      </c>
      <c r="W827" s="3" t="s">
        <v>37</v>
      </c>
      <c r="Z827" s="35" t="str">
        <f t="shared" si="117"/>
        <v>Exclude</v>
      </c>
      <c r="AA827" s="33" t="str">
        <f t="shared" si="118"/>
        <v>3. Wrong intervention</v>
      </c>
    </row>
    <row r="828" spans="1:27" x14ac:dyDescent="0.25">
      <c r="A828" s="27" t="s">
        <v>2769</v>
      </c>
      <c r="B828" s="28" t="s">
        <v>2770</v>
      </c>
      <c r="C828" s="28">
        <v>2016</v>
      </c>
      <c r="D828" s="28" t="s">
        <v>650</v>
      </c>
      <c r="E828" s="28">
        <v>16</v>
      </c>
      <c r="F828" s="28">
        <v>1</v>
      </c>
      <c r="G828" s="28" t="s">
        <v>2771</v>
      </c>
      <c r="H828" s="28">
        <v>3977</v>
      </c>
      <c r="I828" s="28" t="s">
        <v>2772</v>
      </c>
      <c r="J828" s="11" t="s">
        <v>34</v>
      </c>
      <c r="K828" s="20" t="str">
        <f t="shared" si="112"/>
        <v>Link</v>
      </c>
      <c r="L828" s="21" t="str">
        <f t="shared" si="113"/>
        <v/>
      </c>
      <c r="M828" s="31" t="str">
        <f t="shared" si="114"/>
        <v>{Vander Weg, 2016 #3977}</v>
      </c>
      <c r="N828" s="4" t="s">
        <v>1</v>
      </c>
      <c r="O828" s="20" t="str">
        <f t="shared" si="115"/>
        <v>PDF</v>
      </c>
      <c r="P828" s="11" t="s">
        <v>2</v>
      </c>
      <c r="Q828" s="3" t="s">
        <v>36</v>
      </c>
      <c r="R828" s="276" t="s">
        <v>37</v>
      </c>
      <c r="S828" s="4" t="s">
        <v>76</v>
      </c>
      <c r="T828" s="20" t="str">
        <f t="shared" si="116"/>
        <v>PDF</v>
      </c>
      <c r="U828" s="11" t="s">
        <v>39</v>
      </c>
      <c r="V828" s="3" t="s">
        <v>36</v>
      </c>
      <c r="W828" s="3" t="s">
        <v>37</v>
      </c>
      <c r="Y828" s="13" t="str">
        <f t="shared" ref="Y828:Y845" si="123">IF(R828="Include","No",IF(V828="Include","No",""))</f>
        <v/>
      </c>
      <c r="Z828" s="35" t="str">
        <f t="shared" si="117"/>
        <v>Exclude</v>
      </c>
      <c r="AA828" s="33" t="str">
        <f t="shared" si="118"/>
        <v>3. Wrong intervention</v>
      </c>
    </row>
    <row r="829" spans="1:27" x14ac:dyDescent="0.25">
      <c r="A829" s="27" t="s">
        <v>2773</v>
      </c>
      <c r="B829" s="28" t="s">
        <v>2774</v>
      </c>
      <c r="C829" s="28">
        <v>2011</v>
      </c>
      <c r="D829" s="28" t="s">
        <v>73</v>
      </c>
      <c r="E829" s="28">
        <v>14</v>
      </c>
      <c r="F829" s="28">
        <v>1</v>
      </c>
      <c r="G829" s="28" t="s">
        <v>2775</v>
      </c>
      <c r="H829" s="28">
        <v>4101</v>
      </c>
      <c r="I829" s="28" t="s">
        <v>2776</v>
      </c>
      <c r="J829" s="11" t="s">
        <v>34</v>
      </c>
      <c r="K829" s="20" t="str">
        <f t="shared" si="112"/>
        <v>Link</v>
      </c>
      <c r="L829" s="21" t="str">
        <f t="shared" si="113"/>
        <v/>
      </c>
      <c r="M829" s="31" t="str">
        <f t="shared" si="114"/>
        <v>{Vidrine, 2011 #4101}</v>
      </c>
      <c r="N829" s="4" t="s">
        <v>1</v>
      </c>
      <c r="O829" s="20" t="str">
        <f t="shared" si="115"/>
        <v>PDF</v>
      </c>
      <c r="P829" s="11" t="s">
        <v>2</v>
      </c>
      <c r="Q829" s="3" t="s">
        <v>36</v>
      </c>
      <c r="R829" s="276" t="s">
        <v>37</v>
      </c>
      <c r="S829" s="4" t="s">
        <v>76</v>
      </c>
      <c r="T829" s="20" t="str">
        <f t="shared" si="116"/>
        <v>PDF</v>
      </c>
      <c r="U829" s="11" t="s">
        <v>39</v>
      </c>
      <c r="V829" s="3" t="s">
        <v>36</v>
      </c>
      <c r="W829" s="3" t="s">
        <v>37</v>
      </c>
      <c r="Y829" s="13" t="str">
        <f t="shared" si="123"/>
        <v/>
      </c>
      <c r="Z829" s="35" t="str">
        <f t="shared" si="117"/>
        <v>Exclude</v>
      </c>
      <c r="AA829" s="33" t="str">
        <f t="shared" si="118"/>
        <v>3. Wrong intervention</v>
      </c>
    </row>
    <row r="830" spans="1:27" x14ac:dyDescent="0.25">
      <c r="A830" s="27" t="s">
        <v>2773</v>
      </c>
      <c r="B830" s="28" t="s">
        <v>2774</v>
      </c>
      <c r="C830" s="28">
        <v>2012</v>
      </c>
      <c r="D830" s="28" t="s">
        <v>78</v>
      </c>
      <c r="E830" s="28">
        <v>14</v>
      </c>
      <c r="F830" s="28">
        <v>1</v>
      </c>
      <c r="G830" s="28" t="s">
        <v>2775</v>
      </c>
      <c r="H830" s="28">
        <v>4102</v>
      </c>
      <c r="I830" s="28" t="s">
        <v>2776</v>
      </c>
      <c r="J830" s="11" t="s">
        <v>34</v>
      </c>
      <c r="K830" s="20" t="str">
        <f t="shared" si="112"/>
        <v>Link</v>
      </c>
      <c r="L830" s="21" t="str">
        <f t="shared" si="113"/>
        <v/>
      </c>
      <c r="M830" s="31" t="str">
        <f t="shared" si="114"/>
        <v>{Vidrine, 2012 #4102}</v>
      </c>
      <c r="N830" s="4" t="s">
        <v>1</v>
      </c>
      <c r="O830" s="20" t="str">
        <f t="shared" si="115"/>
        <v>PDF</v>
      </c>
      <c r="P830" s="11" t="s">
        <v>2</v>
      </c>
      <c r="Q830" s="3" t="s">
        <v>36</v>
      </c>
      <c r="R830" s="276" t="s">
        <v>41</v>
      </c>
      <c r="S830" s="4" t="s">
        <v>2777</v>
      </c>
      <c r="T830" s="20" t="str">
        <f t="shared" si="116"/>
        <v>PDF</v>
      </c>
      <c r="U830" s="11" t="s">
        <v>39</v>
      </c>
      <c r="V830" s="3" t="s">
        <v>36</v>
      </c>
      <c r="W830" s="3" t="s">
        <v>41</v>
      </c>
      <c r="Y830" s="13" t="str">
        <f t="shared" si="123"/>
        <v/>
      </c>
      <c r="Z830" s="35" t="str">
        <f t="shared" si="117"/>
        <v>Exclude</v>
      </c>
      <c r="AA830" s="33" t="str">
        <f t="shared" si="118"/>
        <v>0. Duplicate</v>
      </c>
    </row>
    <row r="831" spans="1:27" x14ac:dyDescent="0.25">
      <c r="A831" s="27" t="s">
        <v>2778</v>
      </c>
      <c r="B831" s="28" t="s">
        <v>2779</v>
      </c>
      <c r="C831" s="28">
        <v>2019</v>
      </c>
      <c r="D831" s="28" t="s">
        <v>514</v>
      </c>
      <c r="E831" s="28">
        <v>179</v>
      </c>
      <c r="F831" s="28">
        <v>2</v>
      </c>
      <c r="G831" s="28" t="s">
        <v>2780</v>
      </c>
      <c r="H831" s="28">
        <v>3774</v>
      </c>
      <c r="I831" s="28" t="s">
        <v>2781</v>
      </c>
      <c r="J831" s="11" t="s">
        <v>34</v>
      </c>
      <c r="K831" s="20" t="str">
        <f t="shared" si="112"/>
        <v>Link</v>
      </c>
      <c r="L831" s="21" t="str">
        <f t="shared" si="113"/>
        <v/>
      </c>
      <c r="M831" s="31" t="str">
        <f t="shared" si="114"/>
        <v>{Vidrine, 2019 #3774}</v>
      </c>
      <c r="N831" s="4" t="s">
        <v>1</v>
      </c>
      <c r="O831" s="20" t="str">
        <f t="shared" si="115"/>
        <v>PDF</v>
      </c>
      <c r="P831" s="11" t="s">
        <v>2</v>
      </c>
      <c r="Q831" s="3" t="s">
        <v>36</v>
      </c>
      <c r="R831" s="276" t="s">
        <v>37</v>
      </c>
      <c r="S831" s="4" t="s">
        <v>76</v>
      </c>
      <c r="T831" s="20" t="str">
        <f t="shared" si="116"/>
        <v>PDF</v>
      </c>
      <c r="U831" s="11" t="s">
        <v>39</v>
      </c>
      <c r="V831" s="3" t="s">
        <v>36</v>
      </c>
      <c r="W831" s="3" t="s">
        <v>37</v>
      </c>
      <c r="Y831" s="13" t="str">
        <f t="shared" si="123"/>
        <v/>
      </c>
      <c r="Z831" s="35" t="str">
        <f t="shared" si="117"/>
        <v>Exclude</v>
      </c>
      <c r="AA831" s="33" t="str">
        <f t="shared" si="118"/>
        <v>3. Wrong intervention</v>
      </c>
    </row>
    <row r="832" spans="1:27" x14ac:dyDescent="0.25">
      <c r="A832" s="27" t="s">
        <v>2778</v>
      </c>
      <c r="B832" s="28" t="s">
        <v>2779</v>
      </c>
      <c r="C832" s="28">
        <v>2019</v>
      </c>
      <c r="D832" s="28" t="s">
        <v>514</v>
      </c>
      <c r="E832" s="28">
        <v>179</v>
      </c>
      <c r="F832" s="28">
        <v>2</v>
      </c>
      <c r="G832" s="28" t="s">
        <v>2780</v>
      </c>
      <c r="H832" s="28">
        <v>3775</v>
      </c>
      <c r="I832" s="28" t="s">
        <v>2781</v>
      </c>
      <c r="J832" s="11" t="s">
        <v>34</v>
      </c>
      <c r="K832" s="20" t="str">
        <f t="shared" si="112"/>
        <v>Link</v>
      </c>
      <c r="L832" s="21" t="str">
        <f t="shared" si="113"/>
        <v/>
      </c>
      <c r="M832" s="31" t="str">
        <f t="shared" si="114"/>
        <v>{Vidrine, 2019 #3775}</v>
      </c>
      <c r="N832" s="4" t="s">
        <v>1</v>
      </c>
      <c r="O832" s="20" t="str">
        <f t="shared" si="115"/>
        <v>PDF</v>
      </c>
      <c r="P832" s="11" t="s">
        <v>2</v>
      </c>
      <c r="Q832" s="3" t="s">
        <v>36</v>
      </c>
      <c r="R832" s="276" t="s">
        <v>41</v>
      </c>
      <c r="S832" s="4" t="s">
        <v>2782</v>
      </c>
      <c r="T832" s="20" t="str">
        <f t="shared" si="116"/>
        <v>PDF</v>
      </c>
      <c r="U832" s="11" t="s">
        <v>39</v>
      </c>
      <c r="V832" s="3" t="s">
        <v>36</v>
      </c>
      <c r="W832" s="3" t="s">
        <v>41</v>
      </c>
      <c r="Y832" s="13" t="str">
        <f t="shared" si="123"/>
        <v/>
      </c>
      <c r="Z832" s="35" t="str">
        <f t="shared" si="117"/>
        <v>Exclude</v>
      </c>
      <c r="AA832" s="33" t="str">
        <f t="shared" si="118"/>
        <v>0. Duplicate</v>
      </c>
    </row>
    <row r="833" spans="1:27" x14ac:dyDescent="0.25">
      <c r="A833" s="27" t="s">
        <v>2778</v>
      </c>
      <c r="B833" s="28" t="s">
        <v>2779</v>
      </c>
      <c r="C833" s="28">
        <v>2019</v>
      </c>
      <c r="D833" s="28" t="s">
        <v>514</v>
      </c>
      <c r="E833" s="28">
        <v>179</v>
      </c>
      <c r="F833" s="28">
        <v>2</v>
      </c>
      <c r="G833" s="28" t="s">
        <v>2780</v>
      </c>
      <c r="H833" s="28">
        <v>3776</v>
      </c>
      <c r="I833" s="28" t="s">
        <v>2781</v>
      </c>
      <c r="J833" s="11" t="s">
        <v>34</v>
      </c>
      <c r="K833" s="20" t="str">
        <f t="shared" si="112"/>
        <v>Link</v>
      </c>
      <c r="L833" s="21" t="str">
        <f t="shared" si="113"/>
        <v/>
      </c>
      <c r="M833" s="31" t="str">
        <f t="shared" si="114"/>
        <v>{Vidrine, 2019 #3776}</v>
      </c>
      <c r="N833" s="4" t="s">
        <v>1</v>
      </c>
      <c r="O833" s="20" t="str">
        <f t="shared" si="115"/>
        <v>PDF</v>
      </c>
      <c r="P833" s="11" t="s">
        <v>2</v>
      </c>
      <c r="Q833" s="3" t="s">
        <v>36</v>
      </c>
      <c r="R833" s="276" t="s">
        <v>41</v>
      </c>
      <c r="S833" s="4" t="s">
        <v>2782</v>
      </c>
      <c r="T833" s="20" t="str">
        <f t="shared" si="116"/>
        <v>PDF</v>
      </c>
      <c r="U833" s="11" t="s">
        <v>39</v>
      </c>
      <c r="V833" s="3" t="s">
        <v>36</v>
      </c>
      <c r="W833" s="3" t="s">
        <v>41</v>
      </c>
      <c r="Y833" s="13" t="str">
        <f t="shared" si="123"/>
        <v/>
      </c>
      <c r="Z833" s="35" t="str">
        <f t="shared" si="117"/>
        <v>Exclude</v>
      </c>
      <c r="AA833" s="33" t="str">
        <f t="shared" si="118"/>
        <v>0. Duplicate</v>
      </c>
    </row>
    <row r="834" spans="1:27" x14ac:dyDescent="0.25">
      <c r="A834" s="27" t="s">
        <v>2783</v>
      </c>
      <c r="B834" s="28" t="s">
        <v>2784</v>
      </c>
      <c r="C834" s="28">
        <v>2023</v>
      </c>
      <c r="D834" s="28" t="s">
        <v>2785</v>
      </c>
      <c r="E834" s="28">
        <v>41</v>
      </c>
      <c r="F834" s="28">
        <v>15</v>
      </c>
      <c r="G834" s="28" t="s">
        <v>2786</v>
      </c>
      <c r="H834" s="28">
        <v>3610</v>
      </c>
      <c r="I834" s="28" t="s">
        <v>2787</v>
      </c>
      <c r="J834" s="11" t="s">
        <v>34</v>
      </c>
      <c r="K834" s="20" t="str">
        <f t="shared" ref="K834:K897" si="124">IF(LEFT(I834,2)="10",HYPERLINK(_xlfn.CONCAT("https://doi.org/",I834),"Link"),IF(I834="","",HYPERLINK(I834,"Link")))</f>
        <v>Link</v>
      </c>
      <c r="L834" s="21" t="str">
        <f t="shared" ref="L834:L897" si="125">IF(A834&lt;&gt;"",IF(J834="No",_xlfn.CONCAT(IF(ISERROR(FIND(",",A834))=FALSE,LEFT(A834,FIND(",",A834)-1),A834),"-",C834,"-",H834),""),"")</f>
        <v/>
      </c>
      <c r="M834" s="31" t="str">
        <f t="shared" ref="M834:M897" si="126">IF(A834&lt;&gt;"",_xlfn.CONCAT("{",IF(ISERROR(FIND(",",A834))=FALSE,LEFT(A834,FIND(",",A834)-1),A834),", ",C834," #",H834,"}"),"")</f>
        <v>{Vidrine, 2023 #3610}</v>
      </c>
      <c r="N834" s="4" t="s">
        <v>1</v>
      </c>
      <c r="O834" s="20" t="str">
        <f t="shared" ref="O834:O897" si="127">IF(J834="Yes",IF(P834&lt;&gt;"",HYPERLINK(_xlfn.CONCAT(VLOOKUP(P834,AF:AG,2,FALSE),"\",IF(ISERROR(FIND(",",A834))=FALSE,LEFT(A834,FIND(",",A834)-1),A834),"-",C834,"-",H834,".pdf"),"PDF"),""),"")</f>
        <v>PDF</v>
      </c>
      <c r="P834" s="11" t="s">
        <v>2</v>
      </c>
      <c r="Q834" s="3" t="s">
        <v>36</v>
      </c>
      <c r="R834" s="276" t="s">
        <v>37</v>
      </c>
      <c r="S834" s="4" t="s">
        <v>76</v>
      </c>
      <c r="T834" s="20" t="str">
        <f t="shared" ref="T834:T897" si="128">IF(J834="Yes",IF(U834&lt;&gt;"",HYPERLINK(_xlfn.CONCAT(VLOOKUP(U834,AF:AG,2,FALSE),"\",IF(ISERROR(FIND(",",A834))=FALSE,LEFT(A834,FIND(",",A834)-1),A834),"-",C834,"-",H834,".pdf"),"PDF"),""),"")</f>
        <v>PDF</v>
      </c>
      <c r="U834" s="11" t="s">
        <v>39</v>
      </c>
      <c r="V834" s="3" t="s">
        <v>36</v>
      </c>
      <c r="W834" s="3" t="s">
        <v>37</v>
      </c>
      <c r="Y834" s="13" t="str">
        <f t="shared" si="123"/>
        <v/>
      </c>
      <c r="Z834" s="35" t="str">
        <f t="shared" ref="Z834:Z897" si="129">IF(J834="Yes",IF(Q834="","",IF(Q834="Include",IF(V834="",IF(Y834="No","Check for supplement","Include"),IF(V834="Exclude","Consensus required",IF(V834="Include",IF(Y834="No","Check for supplement","Include"),"Check required"))),IF(Q834="Exclude",IF(V834="","Check required",IF(V834="Exclude","Exclude",IF(V834="Include","Consensus required","Check required"))),"Check required"))),IF(L834="","","Find PDF"))</f>
        <v>Exclude</v>
      </c>
      <c r="AA834" s="33" t="str">
        <f t="shared" ref="AA834:AA897" si="130">IF(Z834="Exclude",R834,"")</f>
        <v>3. Wrong intervention</v>
      </c>
    </row>
    <row r="835" spans="1:27" x14ac:dyDescent="0.25">
      <c r="A835" s="27" t="s">
        <v>2788</v>
      </c>
      <c r="B835" s="28" t="s">
        <v>2789</v>
      </c>
      <c r="C835" s="28">
        <v>2019</v>
      </c>
      <c r="D835" s="28" t="s">
        <v>73</v>
      </c>
      <c r="E835" s="28">
        <v>22</v>
      </c>
      <c r="F835" s="28">
        <v>9</v>
      </c>
      <c r="G835" s="28" t="s">
        <v>2790</v>
      </c>
      <c r="H835" s="28">
        <v>4069</v>
      </c>
      <c r="I835" s="28" t="s">
        <v>2791</v>
      </c>
      <c r="J835" s="11" t="s">
        <v>34</v>
      </c>
      <c r="K835" s="20" t="str">
        <f t="shared" si="124"/>
        <v>Link</v>
      </c>
      <c r="L835" s="21" t="str">
        <f t="shared" si="125"/>
        <v/>
      </c>
      <c r="M835" s="31" t="str">
        <f t="shared" si="126"/>
        <v>{Vilardaga, 2019 #4069}</v>
      </c>
      <c r="N835" s="4" t="s">
        <v>1</v>
      </c>
      <c r="O835" s="20" t="str">
        <f t="shared" si="127"/>
        <v>PDF</v>
      </c>
      <c r="P835" s="11" t="s">
        <v>2</v>
      </c>
      <c r="Q835" s="3" t="s">
        <v>36</v>
      </c>
      <c r="R835" s="276" t="s">
        <v>37</v>
      </c>
      <c r="S835" s="4" t="s">
        <v>76</v>
      </c>
      <c r="T835" s="20" t="str">
        <f t="shared" si="128"/>
        <v>PDF</v>
      </c>
      <c r="U835" s="11" t="s">
        <v>39</v>
      </c>
      <c r="V835" s="3" t="s">
        <v>36</v>
      </c>
      <c r="W835" s="3" t="s">
        <v>37</v>
      </c>
      <c r="Y835" s="13" t="str">
        <f t="shared" si="123"/>
        <v/>
      </c>
      <c r="Z835" s="35" t="str">
        <f t="shared" si="129"/>
        <v>Exclude</v>
      </c>
      <c r="AA835" s="33" t="str">
        <f t="shared" si="130"/>
        <v>3. Wrong intervention</v>
      </c>
    </row>
    <row r="836" spans="1:27" x14ac:dyDescent="0.25">
      <c r="A836" s="27" t="s">
        <v>2788</v>
      </c>
      <c r="B836" s="28" t="s">
        <v>2789</v>
      </c>
      <c r="C836" s="28">
        <v>2019</v>
      </c>
      <c r="D836" s="28" t="s">
        <v>73</v>
      </c>
      <c r="E836" s="28">
        <v>22</v>
      </c>
      <c r="F836" s="28">
        <v>9</v>
      </c>
      <c r="G836" s="28" t="s">
        <v>2790</v>
      </c>
      <c r="H836" s="28">
        <v>4070</v>
      </c>
      <c r="I836" s="28" t="s">
        <v>2791</v>
      </c>
      <c r="J836" s="11" t="s">
        <v>34</v>
      </c>
      <c r="K836" s="20" t="str">
        <f t="shared" si="124"/>
        <v>Link</v>
      </c>
      <c r="L836" s="21" t="str">
        <f t="shared" si="125"/>
        <v/>
      </c>
      <c r="M836" s="31" t="str">
        <f t="shared" si="126"/>
        <v>{Vilardaga, 2019 #4070}</v>
      </c>
      <c r="N836" s="4" t="s">
        <v>1</v>
      </c>
      <c r="O836" s="20" t="str">
        <f t="shared" si="127"/>
        <v>PDF</v>
      </c>
      <c r="P836" s="11" t="s">
        <v>2</v>
      </c>
      <c r="Q836" s="3" t="s">
        <v>36</v>
      </c>
      <c r="R836" s="276" t="s">
        <v>41</v>
      </c>
      <c r="S836" s="4" t="s">
        <v>2792</v>
      </c>
      <c r="T836" s="20" t="str">
        <f t="shared" si="128"/>
        <v>PDF</v>
      </c>
      <c r="U836" s="11" t="s">
        <v>39</v>
      </c>
      <c r="V836" s="3" t="s">
        <v>36</v>
      </c>
      <c r="W836" s="3" t="s">
        <v>41</v>
      </c>
      <c r="Y836" s="13" t="str">
        <f t="shared" si="123"/>
        <v/>
      </c>
      <c r="Z836" s="35" t="str">
        <f t="shared" si="129"/>
        <v>Exclude</v>
      </c>
      <c r="AA836" s="33" t="str">
        <f t="shared" si="130"/>
        <v>0. Duplicate</v>
      </c>
    </row>
    <row r="837" spans="1:27" x14ac:dyDescent="0.25">
      <c r="A837" s="27" t="s">
        <v>2788</v>
      </c>
      <c r="B837" s="28" t="s">
        <v>2789</v>
      </c>
      <c r="C837" s="28">
        <v>2019</v>
      </c>
      <c r="D837" s="28" t="s">
        <v>73</v>
      </c>
      <c r="E837" s="28">
        <v>22</v>
      </c>
      <c r="F837" s="28">
        <v>9</v>
      </c>
      <c r="G837" s="28" t="s">
        <v>2790</v>
      </c>
      <c r="H837" s="28">
        <v>4071</v>
      </c>
      <c r="I837" s="28" t="s">
        <v>2791</v>
      </c>
      <c r="J837" s="11" t="s">
        <v>34</v>
      </c>
      <c r="K837" s="20" t="str">
        <f t="shared" si="124"/>
        <v>Link</v>
      </c>
      <c r="L837" s="21" t="str">
        <f t="shared" si="125"/>
        <v/>
      </c>
      <c r="M837" s="31" t="str">
        <f t="shared" si="126"/>
        <v>{Vilardaga, 2019 #4071}</v>
      </c>
      <c r="N837" s="4" t="s">
        <v>1</v>
      </c>
      <c r="O837" s="20" t="str">
        <f t="shared" si="127"/>
        <v>PDF</v>
      </c>
      <c r="P837" s="11" t="s">
        <v>2</v>
      </c>
      <c r="Q837" s="3" t="s">
        <v>36</v>
      </c>
      <c r="R837" s="276" t="s">
        <v>41</v>
      </c>
      <c r="S837" s="4" t="s">
        <v>2792</v>
      </c>
      <c r="T837" s="20" t="str">
        <f t="shared" si="128"/>
        <v>PDF</v>
      </c>
      <c r="U837" s="11" t="s">
        <v>39</v>
      </c>
      <c r="V837" s="3" t="s">
        <v>36</v>
      </c>
      <c r="W837" s="3" t="s">
        <v>41</v>
      </c>
      <c r="Y837" s="13" t="str">
        <f t="shared" si="123"/>
        <v/>
      </c>
      <c r="Z837" s="35" t="str">
        <f t="shared" si="129"/>
        <v>Exclude</v>
      </c>
      <c r="AA837" s="33" t="str">
        <f t="shared" si="130"/>
        <v>0. Duplicate</v>
      </c>
    </row>
    <row r="838" spans="1:27" x14ac:dyDescent="0.25">
      <c r="A838" s="27" t="s">
        <v>2793</v>
      </c>
      <c r="B838" s="28" t="s">
        <v>2794</v>
      </c>
      <c r="C838" s="28">
        <v>2022</v>
      </c>
      <c r="D838" s="28" t="s">
        <v>336</v>
      </c>
      <c r="E838" s="28">
        <v>165</v>
      </c>
      <c r="G838" s="28" t="s">
        <v>2795</v>
      </c>
      <c r="H838" s="28">
        <v>3959</v>
      </c>
      <c r="I838" s="28" t="s">
        <v>2796</v>
      </c>
      <c r="J838" s="11" t="s">
        <v>34</v>
      </c>
      <c r="K838" s="20" t="str">
        <f t="shared" si="124"/>
        <v>Link</v>
      </c>
      <c r="L838" s="21" t="str">
        <f t="shared" si="125"/>
        <v/>
      </c>
      <c r="M838" s="31" t="str">
        <f t="shared" si="126"/>
        <v>{Villanti, 2022 #3959}</v>
      </c>
      <c r="N838" s="4" t="s">
        <v>1</v>
      </c>
      <c r="O838" s="20" t="str">
        <f t="shared" si="127"/>
        <v>PDF</v>
      </c>
      <c r="P838" s="11" t="s">
        <v>2</v>
      </c>
      <c r="Q838" s="3" t="s">
        <v>36</v>
      </c>
      <c r="R838" s="276" t="s">
        <v>37</v>
      </c>
      <c r="S838" s="4" t="s">
        <v>38</v>
      </c>
      <c r="T838" s="20" t="str">
        <f t="shared" si="128"/>
        <v>PDF</v>
      </c>
      <c r="U838" s="11" t="s">
        <v>39</v>
      </c>
      <c r="V838" s="3" t="s">
        <v>36</v>
      </c>
      <c r="W838" s="3" t="s">
        <v>37</v>
      </c>
      <c r="Y838" s="13" t="str">
        <f t="shared" si="123"/>
        <v/>
      </c>
      <c r="Z838" s="35" t="str">
        <f t="shared" si="129"/>
        <v>Exclude</v>
      </c>
      <c r="AA838" s="33" t="str">
        <f t="shared" si="130"/>
        <v>3. Wrong intervention</v>
      </c>
    </row>
    <row r="839" spans="1:27" x14ac:dyDescent="0.25">
      <c r="A839" s="27" t="s">
        <v>2793</v>
      </c>
      <c r="B839" s="28" t="s">
        <v>2794</v>
      </c>
      <c r="C839" s="28">
        <v>2022</v>
      </c>
      <c r="D839" s="28" t="s">
        <v>336</v>
      </c>
      <c r="E839" s="28">
        <v>165</v>
      </c>
      <c r="G839" s="28" t="s">
        <v>2795</v>
      </c>
      <c r="H839" s="28">
        <v>3960</v>
      </c>
      <c r="I839" s="28" t="s">
        <v>2796</v>
      </c>
      <c r="J839" s="11" t="s">
        <v>34</v>
      </c>
      <c r="K839" s="20" t="str">
        <f t="shared" si="124"/>
        <v>Link</v>
      </c>
      <c r="L839" s="21" t="str">
        <f t="shared" si="125"/>
        <v/>
      </c>
      <c r="M839" s="31" t="str">
        <f t="shared" si="126"/>
        <v>{Villanti, 2022 #3960}</v>
      </c>
      <c r="N839" s="4" t="s">
        <v>1</v>
      </c>
      <c r="O839" s="20" t="str">
        <f t="shared" si="127"/>
        <v>PDF</v>
      </c>
      <c r="P839" s="11" t="s">
        <v>2</v>
      </c>
      <c r="Q839" s="3" t="s">
        <v>36</v>
      </c>
      <c r="R839" s="276" t="s">
        <v>41</v>
      </c>
      <c r="S839" s="4" t="s">
        <v>2797</v>
      </c>
      <c r="T839" s="20" t="str">
        <f t="shared" si="128"/>
        <v>PDF</v>
      </c>
      <c r="U839" s="11" t="s">
        <v>39</v>
      </c>
      <c r="V839" s="3" t="s">
        <v>36</v>
      </c>
      <c r="W839" s="3" t="s">
        <v>41</v>
      </c>
      <c r="Y839" s="13" t="str">
        <f t="shared" si="123"/>
        <v/>
      </c>
      <c r="Z839" s="35" t="str">
        <f t="shared" si="129"/>
        <v>Exclude</v>
      </c>
      <c r="AA839" s="33" t="str">
        <f t="shared" si="130"/>
        <v>0. Duplicate</v>
      </c>
    </row>
    <row r="840" spans="1:27" x14ac:dyDescent="0.25">
      <c r="A840" s="27" t="s">
        <v>2793</v>
      </c>
      <c r="B840" s="28" t="s">
        <v>2794</v>
      </c>
      <c r="C840" s="28">
        <v>2022</v>
      </c>
      <c r="D840" s="28" t="s">
        <v>336</v>
      </c>
      <c r="E840" s="28">
        <v>165</v>
      </c>
      <c r="G840" s="28" t="s">
        <v>2795</v>
      </c>
      <c r="H840" s="28">
        <v>3961</v>
      </c>
      <c r="I840" s="28" t="s">
        <v>2796</v>
      </c>
      <c r="J840" s="11" t="s">
        <v>34</v>
      </c>
      <c r="K840" s="20" t="str">
        <f t="shared" si="124"/>
        <v>Link</v>
      </c>
      <c r="L840" s="21" t="str">
        <f t="shared" si="125"/>
        <v/>
      </c>
      <c r="M840" s="31" t="str">
        <f t="shared" si="126"/>
        <v>{Villanti, 2022 #3961}</v>
      </c>
      <c r="N840" s="4" t="s">
        <v>1</v>
      </c>
      <c r="O840" s="20" t="str">
        <f t="shared" si="127"/>
        <v>PDF</v>
      </c>
      <c r="P840" s="11" t="s">
        <v>2</v>
      </c>
      <c r="Q840" s="3" t="s">
        <v>36</v>
      </c>
      <c r="R840" s="276" t="s">
        <v>41</v>
      </c>
      <c r="S840" s="4" t="s">
        <v>2797</v>
      </c>
      <c r="T840" s="20" t="str">
        <f t="shared" si="128"/>
        <v>PDF</v>
      </c>
      <c r="U840" s="11" t="s">
        <v>39</v>
      </c>
      <c r="V840" s="3" t="s">
        <v>36</v>
      </c>
      <c r="W840" s="3" t="s">
        <v>41</v>
      </c>
      <c r="Y840" s="13" t="str">
        <f t="shared" si="123"/>
        <v/>
      </c>
      <c r="Z840" s="35" t="str">
        <f t="shared" si="129"/>
        <v>Exclude</v>
      </c>
      <c r="AA840" s="33" t="str">
        <f t="shared" si="130"/>
        <v>0. Duplicate</v>
      </c>
    </row>
    <row r="841" spans="1:27" x14ac:dyDescent="0.25">
      <c r="A841" s="27" t="s">
        <v>2798</v>
      </c>
      <c r="B841" s="28" t="s">
        <v>2799</v>
      </c>
      <c r="C841" s="28">
        <v>2018</v>
      </c>
      <c r="D841" s="28" t="s">
        <v>989</v>
      </c>
      <c r="E841" s="28">
        <v>38</v>
      </c>
      <c r="F841" s="28">
        <v>1</v>
      </c>
      <c r="G841" s="82">
        <v>44166</v>
      </c>
      <c r="H841" s="28">
        <v>3878</v>
      </c>
      <c r="I841" s="28" t="s">
        <v>2800</v>
      </c>
      <c r="J841" s="11" t="s">
        <v>34</v>
      </c>
      <c r="K841" s="20" t="str">
        <f t="shared" si="124"/>
        <v>Link</v>
      </c>
      <c r="L841" s="21" t="str">
        <f t="shared" si="125"/>
        <v/>
      </c>
      <c r="M841" s="31" t="str">
        <f t="shared" si="126"/>
        <v>{Vogel, 2018 #3878}</v>
      </c>
      <c r="N841" s="4" t="s">
        <v>1</v>
      </c>
      <c r="O841" s="20" t="str">
        <f t="shared" si="127"/>
        <v>PDF</v>
      </c>
      <c r="P841" s="11" t="s">
        <v>2</v>
      </c>
      <c r="Q841" s="3" t="s">
        <v>36</v>
      </c>
      <c r="R841" s="276" t="s">
        <v>37</v>
      </c>
      <c r="S841" s="4" t="s">
        <v>76</v>
      </c>
      <c r="T841" s="20" t="str">
        <f t="shared" si="128"/>
        <v>PDF</v>
      </c>
      <c r="U841" s="11" t="s">
        <v>39</v>
      </c>
      <c r="V841" s="3" t="s">
        <v>36</v>
      </c>
      <c r="W841" s="3" t="s">
        <v>37</v>
      </c>
      <c r="Y841" s="13" t="str">
        <f t="shared" si="123"/>
        <v/>
      </c>
      <c r="Z841" s="35" t="str">
        <f t="shared" si="129"/>
        <v>Exclude</v>
      </c>
      <c r="AA841" s="33" t="str">
        <f t="shared" si="130"/>
        <v>3. Wrong intervention</v>
      </c>
    </row>
    <row r="842" spans="1:27" x14ac:dyDescent="0.25">
      <c r="A842" s="27" t="s">
        <v>2798</v>
      </c>
      <c r="B842" s="28" t="s">
        <v>2799</v>
      </c>
      <c r="C842" s="28">
        <v>2018</v>
      </c>
      <c r="D842" s="28" t="s">
        <v>989</v>
      </c>
      <c r="E842" s="28">
        <v>38</v>
      </c>
      <c r="F842" s="28">
        <v>1</v>
      </c>
      <c r="G842" s="82">
        <v>44166</v>
      </c>
      <c r="H842" s="28">
        <v>3879</v>
      </c>
      <c r="I842" s="28" t="s">
        <v>2800</v>
      </c>
      <c r="J842" s="11" t="s">
        <v>34</v>
      </c>
      <c r="K842" s="20" t="str">
        <f t="shared" si="124"/>
        <v>Link</v>
      </c>
      <c r="L842" s="21" t="str">
        <f t="shared" si="125"/>
        <v/>
      </c>
      <c r="M842" s="31" t="str">
        <f t="shared" si="126"/>
        <v>{Vogel, 2018 #3879}</v>
      </c>
      <c r="N842" s="4" t="s">
        <v>1</v>
      </c>
      <c r="O842" s="20" t="str">
        <f t="shared" si="127"/>
        <v>PDF</v>
      </c>
      <c r="P842" s="11" t="s">
        <v>2</v>
      </c>
      <c r="Q842" s="3" t="s">
        <v>36</v>
      </c>
      <c r="R842" s="276" t="s">
        <v>41</v>
      </c>
      <c r="S842" s="4" t="s">
        <v>2801</v>
      </c>
      <c r="T842" s="20" t="str">
        <f t="shared" si="128"/>
        <v>PDF</v>
      </c>
      <c r="U842" s="11" t="s">
        <v>39</v>
      </c>
      <c r="V842" s="3" t="s">
        <v>36</v>
      </c>
      <c r="W842" s="3" t="s">
        <v>41</v>
      </c>
      <c r="Y842" s="13" t="str">
        <f t="shared" si="123"/>
        <v/>
      </c>
      <c r="Z842" s="35" t="str">
        <f t="shared" si="129"/>
        <v>Exclude</v>
      </c>
      <c r="AA842" s="33" t="str">
        <f t="shared" si="130"/>
        <v>0. Duplicate</v>
      </c>
    </row>
    <row r="843" spans="1:27" x14ac:dyDescent="0.25">
      <c r="A843" s="27" t="s">
        <v>2802</v>
      </c>
      <c r="B843" s="28" t="s">
        <v>2803</v>
      </c>
      <c r="C843" s="28">
        <v>2019</v>
      </c>
      <c r="D843" s="28" t="s">
        <v>73</v>
      </c>
      <c r="E843" s="28">
        <v>22</v>
      </c>
      <c r="F843" s="28">
        <v>9</v>
      </c>
      <c r="G843" s="28" t="s">
        <v>2804</v>
      </c>
      <c r="H843" s="28">
        <v>3827</v>
      </c>
      <c r="I843" s="28" t="s">
        <v>2805</v>
      </c>
      <c r="J843" s="11" t="s">
        <v>34</v>
      </c>
      <c r="K843" s="20" t="str">
        <f t="shared" si="124"/>
        <v>Link</v>
      </c>
      <c r="L843" s="21" t="str">
        <f t="shared" si="125"/>
        <v/>
      </c>
      <c r="M843" s="31" t="str">
        <f t="shared" si="126"/>
        <v>{Vogel, 2019 #3827}</v>
      </c>
      <c r="N843" s="4" t="s">
        <v>1</v>
      </c>
      <c r="O843" s="20" t="str">
        <f t="shared" si="127"/>
        <v>PDF</v>
      </c>
      <c r="P843" s="11" t="s">
        <v>2</v>
      </c>
      <c r="Q843" s="3" t="s">
        <v>36</v>
      </c>
      <c r="R843" s="276" t="s">
        <v>37</v>
      </c>
      <c r="S843" s="4" t="s">
        <v>76</v>
      </c>
      <c r="T843" s="20" t="str">
        <f t="shared" si="128"/>
        <v>PDF</v>
      </c>
      <c r="U843" s="11" t="s">
        <v>39</v>
      </c>
      <c r="V843" s="3" t="s">
        <v>36</v>
      </c>
      <c r="W843" s="3" t="s">
        <v>37</v>
      </c>
      <c r="Y843" s="13" t="str">
        <f t="shared" si="123"/>
        <v/>
      </c>
      <c r="Z843" s="35" t="str">
        <f t="shared" si="129"/>
        <v>Exclude</v>
      </c>
      <c r="AA843" s="33" t="str">
        <f t="shared" si="130"/>
        <v>3. Wrong intervention</v>
      </c>
    </row>
    <row r="844" spans="1:27" x14ac:dyDescent="0.25">
      <c r="A844" s="27" t="s">
        <v>2802</v>
      </c>
      <c r="B844" s="28" t="s">
        <v>2803</v>
      </c>
      <c r="C844" s="28">
        <v>2019</v>
      </c>
      <c r="D844" s="28" t="s">
        <v>73</v>
      </c>
      <c r="E844" s="28">
        <v>22</v>
      </c>
      <c r="F844" s="28">
        <v>9</v>
      </c>
      <c r="G844" s="28" t="s">
        <v>2804</v>
      </c>
      <c r="H844" s="28">
        <v>3828</v>
      </c>
      <c r="I844" s="28" t="s">
        <v>2805</v>
      </c>
      <c r="J844" s="11" t="s">
        <v>34</v>
      </c>
      <c r="K844" s="20" t="str">
        <f t="shared" si="124"/>
        <v>Link</v>
      </c>
      <c r="L844" s="21" t="str">
        <f t="shared" si="125"/>
        <v/>
      </c>
      <c r="M844" s="31" t="str">
        <f t="shared" si="126"/>
        <v>{Vogel, 2019 #3828}</v>
      </c>
      <c r="N844" s="4" t="s">
        <v>1</v>
      </c>
      <c r="O844" s="20" t="str">
        <f t="shared" si="127"/>
        <v>PDF</v>
      </c>
      <c r="P844" s="11" t="s">
        <v>2</v>
      </c>
      <c r="Q844" s="3" t="s">
        <v>36</v>
      </c>
      <c r="R844" s="276" t="s">
        <v>41</v>
      </c>
      <c r="S844" s="4" t="s">
        <v>2806</v>
      </c>
      <c r="T844" s="20" t="str">
        <f t="shared" si="128"/>
        <v>PDF</v>
      </c>
      <c r="U844" s="11" t="s">
        <v>39</v>
      </c>
      <c r="V844" s="3" t="s">
        <v>36</v>
      </c>
      <c r="W844" s="3" t="s">
        <v>41</v>
      </c>
      <c r="Y844" s="13" t="str">
        <f t="shared" si="123"/>
        <v/>
      </c>
      <c r="Z844" s="35" t="str">
        <f t="shared" si="129"/>
        <v>Exclude</v>
      </c>
      <c r="AA844" s="33" t="str">
        <f t="shared" si="130"/>
        <v>0. Duplicate</v>
      </c>
    </row>
    <row r="845" spans="1:27" x14ac:dyDescent="0.25">
      <c r="A845" s="27" t="s">
        <v>2802</v>
      </c>
      <c r="B845" s="28" t="s">
        <v>2803</v>
      </c>
      <c r="C845" s="28">
        <v>2019</v>
      </c>
      <c r="D845" s="28" t="s">
        <v>73</v>
      </c>
      <c r="E845" s="28">
        <v>22</v>
      </c>
      <c r="F845" s="28">
        <v>9</v>
      </c>
      <c r="G845" s="28" t="s">
        <v>2804</v>
      </c>
      <c r="H845" s="28">
        <v>3829</v>
      </c>
      <c r="I845" s="28" t="s">
        <v>2805</v>
      </c>
      <c r="J845" s="11" t="s">
        <v>34</v>
      </c>
      <c r="K845" s="20" t="str">
        <f t="shared" si="124"/>
        <v>Link</v>
      </c>
      <c r="L845" s="21" t="str">
        <f t="shared" si="125"/>
        <v/>
      </c>
      <c r="M845" s="31" t="str">
        <f t="shared" si="126"/>
        <v>{Vogel, 2019 #3829}</v>
      </c>
      <c r="N845" s="4" t="s">
        <v>1</v>
      </c>
      <c r="O845" s="20" t="str">
        <f t="shared" si="127"/>
        <v>PDF</v>
      </c>
      <c r="P845" s="11" t="s">
        <v>2</v>
      </c>
      <c r="Q845" s="3" t="s">
        <v>36</v>
      </c>
      <c r="R845" s="276" t="s">
        <v>41</v>
      </c>
      <c r="S845" s="4" t="s">
        <v>2806</v>
      </c>
      <c r="T845" s="20" t="str">
        <f t="shared" si="128"/>
        <v>PDF</v>
      </c>
      <c r="U845" s="11" t="s">
        <v>39</v>
      </c>
      <c r="V845" s="3" t="s">
        <v>36</v>
      </c>
      <c r="W845" s="3" t="s">
        <v>41</v>
      </c>
      <c r="Y845" s="13" t="str">
        <f t="shared" si="123"/>
        <v/>
      </c>
      <c r="Z845" s="35" t="str">
        <f t="shared" si="129"/>
        <v>Exclude</v>
      </c>
      <c r="AA845" s="33" t="str">
        <f t="shared" si="130"/>
        <v>0. Duplicate</v>
      </c>
    </row>
    <row r="846" spans="1:27" x14ac:dyDescent="0.25">
      <c r="A846" s="27" t="s">
        <v>2807</v>
      </c>
      <c r="B846" s="28" t="s">
        <v>2808</v>
      </c>
      <c r="C846" s="28">
        <v>2013</v>
      </c>
      <c r="D846" s="28" t="s">
        <v>446</v>
      </c>
      <c r="E846" s="28">
        <v>13</v>
      </c>
      <c r="F846" s="28">
        <v>1</v>
      </c>
      <c r="G846" s="28">
        <v>557</v>
      </c>
      <c r="H846" s="28">
        <v>5902</v>
      </c>
      <c r="I846" s="28" t="s">
        <v>2809</v>
      </c>
      <c r="J846" s="11" t="s">
        <v>34</v>
      </c>
      <c r="K846" s="20" t="str">
        <f t="shared" si="124"/>
        <v>Link</v>
      </c>
      <c r="L846" s="21" t="str">
        <f t="shared" si="125"/>
        <v/>
      </c>
      <c r="M846" s="31" t="str">
        <f t="shared" si="126"/>
        <v>{Voncken-Brewster, 2013 #5902}</v>
      </c>
      <c r="N846" s="4" t="s">
        <v>35</v>
      </c>
      <c r="O846" s="20" t="str">
        <f t="shared" si="127"/>
        <v>PDF</v>
      </c>
      <c r="P846" s="11" t="s">
        <v>2</v>
      </c>
      <c r="Q846" s="3" t="s">
        <v>36</v>
      </c>
      <c r="R846" s="276" t="s">
        <v>37</v>
      </c>
      <c r="S846" s="4" t="s">
        <v>38</v>
      </c>
      <c r="T846" s="20" t="str">
        <f t="shared" si="128"/>
        <v>PDF</v>
      </c>
      <c r="U846" s="11" t="s">
        <v>39</v>
      </c>
      <c r="V846" s="3" t="s">
        <v>36</v>
      </c>
      <c r="W846" s="3" t="s">
        <v>37</v>
      </c>
      <c r="Z846" s="35" t="str">
        <f t="shared" si="129"/>
        <v>Exclude</v>
      </c>
      <c r="AA846" s="33" t="str">
        <f t="shared" si="130"/>
        <v>3. Wrong intervention</v>
      </c>
    </row>
    <row r="847" spans="1:27" x14ac:dyDescent="0.25">
      <c r="A847" s="27" t="s">
        <v>2807</v>
      </c>
      <c r="B847" s="28" t="s">
        <v>2810</v>
      </c>
      <c r="C847" s="28">
        <v>2015</v>
      </c>
      <c r="D847" s="28" t="s">
        <v>2811</v>
      </c>
      <c r="E847" s="28">
        <v>10</v>
      </c>
      <c r="F847" s="28">
        <v>1</v>
      </c>
      <c r="G847" s="28" t="s">
        <v>2812</v>
      </c>
      <c r="H847" s="28">
        <v>5921</v>
      </c>
      <c r="I847" s="28" t="s">
        <v>2813</v>
      </c>
      <c r="J847" s="11" t="s">
        <v>34</v>
      </c>
      <c r="K847" s="20" t="str">
        <f t="shared" si="124"/>
        <v>Link</v>
      </c>
      <c r="L847" s="21" t="str">
        <f t="shared" si="125"/>
        <v/>
      </c>
      <c r="M847" s="31" t="str">
        <f t="shared" si="126"/>
        <v>{Voncken-Brewster, 2015 #5921}</v>
      </c>
      <c r="N847" s="4" t="s">
        <v>35</v>
      </c>
      <c r="O847" s="20" t="str">
        <f t="shared" si="127"/>
        <v>PDF</v>
      </c>
      <c r="P847" s="11" t="s">
        <v>2</v>
      </c>
      <c r="Q847" s="3" t="s">
        <v>36</v>
      </c>
      <c r="R847" s="276" t="s">
        <v>37</v>
      </c>
      <c r="S847" s="4" t="s">
        <v>38</v>
      </c>
      <c r="T847" s="20" t="str">
        <f t="shared" si="128"/>
        <v>PDF</v>
      </c>
      <c r="U847" s="11" t="s">
        <v>39</v>
      </c>
      <c r="V847" s="3" t="s">
        <v>36</v>
      </c>
      <c r="W847" s="3" t="s">
        <v>41</v>
      </c>
      <c r="Z847" s="35" t="str">
        <f t="shared" si="129"/>
        <v>Exclude</v>
      </c>
      <c r="AA847" s="33" t="str">
        <f t="shared" si="130"/>
        <v>3. Wrong intervention</v>
      </c>
    </row>
    <row r="848" spans="1:27" x14ac:dyDescent="0.25">
      <c r="A848" s="27" t="s">
        <v>2814</v>
      </c>
      <c r="B848" s="28" t="s">
        <v>2815</v>
      </c>
      <c r="C848" s="28">
        <v>2017</v>
      </c>
      <c r="D848" s="28" t="s">
        <v>157</v>
      </c>
      <c r="E848" s="28">
        <v>1</v>
      </c>
      <c r="F848" s="28">
        <v>1</v>
      </c>
      <c r="G848" s="28" t="s">
        <v>2816</v>
      </c>
      <c r="H848" s="28">
        <v>5908</v>
      </c>
      <c r="I848" s="28" t="s">
        <v>2817</v>
      </c>
      <c r="J848" s="11" t="s">
        <v>34</v>
      </c>
      <c r="K848" s="20" t="str">
        <f t="shared" si="124"/>
        <v>Link</v>
      </c>
      <c r="L848" s="21" t="str">
        <f t="shared" si="125"/>
        <v/>
      </c>
      <c r="M848" s="31" t="str">
        <f t="shared" si="126"/>
        <v>{Voncken-Brewster, 2017 #5908}</v>
      </c>
      <c r="N848" s="4" t="s">
        <v>35</v>
      </c>
      <c r="O848" s="20" t="str">
        <f t="shared" si="127"/>
        <v>PDF</v>
      </c>
      <c r="P848" s="11" t="s">
        <v>2</v>
      </c>
      <c r="Q848" s="3" t="s">
        <v>36</v>
      </c>
      <c r="R848" s="276" t="s">
        <v>37</v>
      </c>
      <c r="S848" s="4" t="s">
        <v>38</v>
      </c>
      <c r="T848" s="20" t="str">
        <f t="shared" si="128"/>
        <v>PDF</v>
      </c>
      <c r="U848" s="11" t="s">
        <v>39</v>
      </c>
      <c r="V848" s="3" t="s">
        <v>36</v>
      </c>
      <c r="W848" s="3" t="s">
        <v>37</v>
      </c>
      <c r="Z848" s="35" t="str">
        <f t="shared" si="129"/>
        <v>Exclude</v>
      </c>
      <c r="AA848" s="33" t="str">
        <f t="shared" si="130"/>
        <v>3. Wrong intervention</v>
      </c>
    </row>
    <row r="849" spans="1:27" x14ac:dyDescent="0.25">
      <c r="A849" s="27" t="s">
        <v>2818</v>
      </c>
      <c r="B849" s="28" t="s">
        <v>2819</v>
      </c>
      <c r="C849" s="28">
        <v>2013</v>
      </c>
      <c r="D849" s="28" t="s">
        <v>650</v>
      </c>
      <c r="E849" s="28">
        <v>13</v>
      </c>
      <c r="F849" s="28">
        <v>1</v>
      </c>
      <c r="G849" s="28" t="s">
        <v>2820</v>
      </c>
      <c r="H849" s="28">
        <v>4179</v>
      </c>
      <c r="I849" s="28" t="s">
        <v>2821</v>
      </c>
      <c r="J849" s="11" t="s">
        <v>34</v>
      </c>
      <c r="K849" s="20" t="str">
        <f t="shared" si="124"/>
        <v>Link</v>
      </c>
      <c r="L849" s="21" t="str">
        <f t="shared" si="125"/>
        <v/>
      </c>
      <c r="M849" s="31" t="str">
        <f t="shared" si="126"/>
        <v>{Voogt, 2013 #4179}</v>
      </c>
      <c r="N849" s="4" t="s">
        <v>1</v>
      </c>
      <c r="O849" s="20" t="str">
        <f t="shared" si="127"/>
        <v>PDF</v>
      </c>
      <c r="P849" s="11" t="s">
        <v>2</v>
      </c>
      <c r="Q849" s="3" t="s">
        <v>36</v>
      </c>
      <c r="R849" s="276" t="s">
        <v>37</v>
      </c>
      <c r="S849" s="4" t="s">
        <v>1716</v>
      </c>
      <c r="T849" s="20" t="str">
        <f t="shared" si="128"/>
        <v>PDF</v>
      </c>
      <c r="U849" s="11" t="s">
        <v>39</v>
      </c>
      <c r="V849" s="3" t="s">
        <v>36</v>
      </c>
      <c r="W849" s="3" t="s">
        <v>37</v>
      </c>
      <c r="Y849" s="13" t="str">
        <f>IF(R849="Include","No",IF(V849="Include","No",""))</f>
        <v/>
      </c>
      <c r="Z849" s="35" t="str">
        <f t="shared" si="129"/>
        <v>Exclude</v>
      </c>
      <c r="AA849" s="33" t="str">
        <f t="shared" si="130"/>
        <v>3. Wrong intervention</v>
      </c>
    </row>
    <row r="850" spans="1:27" x14ac:dyDescent="0.25">
      <c r="A850" s="27" t="s">
        <v>2822</v>
      </c>
      <c r="B850" s="28" t="s">
        <v>2823</v>
      </c>
      <c r="C850" s="28">
        <v>2014</v>
      </c>
      <c r="D850" s="28" t="s">
        <v>73</v>
      </c>
      <c r="E850" s="28">
        <v>17</v>
      </c>
      <c r="F850" s="28">
        <v>1</v>
      </c>
      <c r="G850" s="28" t="s">
        <v>2824</v>
      </c>
      <c r="H850" s="28">
        <v>3843</v>
      </c>
      <c r="I850" s="28" t="s">
        <v>2825</v>
      </c>
      <c r="J850" s="11" t="s">
        <v>34</v>
      </c>
      <c r="K850" s="20" t="str">
        <f t="shared" si="124"/>
        <v>Link</v>
      </c>
      <c r="L850" s="21" t="str">
        <f t="shared" si="125"/>
        <v/>
      </c>
      <c r="M850" s="31" t="str">
        <f t="shared" si="126"/>
        <v>{Walker, 2014 #3843}</v>
      </c>
      <c r="N850" s="4" t="s">
        <v>1</v>
      </c>
      <c r="O850" s="20" t="str">
        <f t="shared" si="127"/>
        <v>PDF</v>
      </c>
      <c r="P850" s="11" t="s">
        <v>2</v>
      </c>
      <c r="Q850" s="3" t="s">
        <v>36</v>
      </c>
      <c r="R850" s="276" t="s">
        <v>37</v>
      </c>
      <c r="S850" s="4" t="s">
        <v>76</v>
      </c>
      <c r="T850" s="20" t="str">
        <f t="shared" si="128"/>
        <v>PDF</v>
      </c>
      <c r="U850" s="11" t="s">
        <v>39</v>
      </c>
      <c r="V850" s="3" t="s">
        <v>36</v>
      </c>
      <c r="W850" s="3" t="s">
        <v>37</v>
      </c>
      <c r="Y850" s="13" t="str">
        <f>IF(R850="Include","No",IF(V850="Include","No",""))</f>
        <v/>
      </c>
      <c r="Z850" s="35" t="str">
        <f t="shared" si="129"/>
        <v>Exclude</v>
      </c>
      <c r="AA850" s="33" t="str">
        <f t="shared" si="130"/>
        <v>3. Wrong intervention</v>
      </c>
    </row>
    <row r="851" spans="1:27" x14ac:dyDescent="0.25">
      <c r="A851" s="27" t="s">
        <v>2822</v>
      </c>
      <c r="B851" s="28" t="s">
        <v>2823</v>
      </c>
      <c r="C851" s="28">
        <v>2014</v>
      </c>
      <c r="D851" s="28" t="s">
        <v>73</v>
      </c>
      <c r="E851" s="28">
        <v>17</v>
      </c>
      <c r="F851" s="28">
        <v>1</v>
      </c>
      <c r="G851" s="28" t="s">
        <v>2824</v>
      </c>
      <c r="H851" s="28">
        <v>3844</v>
      </c>
      <c r="I851" s="28" t="s">
        <v>2825</v>
      </c>
      <c r="J851" s="11" t="s">
        <v>34</v>
      </c>
      <c r="K851" s="20" t="str">
        <f t="shared" si="124"/>
        <v>Link</v>
      </c>
      <c r="L851" s="21" t="str">
        <f t="shared" si="125"/>
        <v/>
      </c>
      <c r="M851" s="31" t="str">
        <f t="shared" si="126"/>
        <v>{Walker, 2014 #3844}</v>
      </c>
      <c r="N851" s="4" t="s">
        <v>1</v>
      </c>
      <c r="O851" s="20" t="str">
        <f t="shared" si="127"/>
        <v>PDF</v>
      </c>
      <c r="P851" s="11" t="s">
        <v>2</v>
      </c>
      <c r="Q851" s="3" t="s">
        <v>36</v>
      </c>
      <c r="R851" s="276" t="s">
        <v>41</v>
      </c>
      <c r="S851" s="4" t="s">
        <v>2826</v>
      </c>
      <c r="T851" s="20" t="str">
        <f t="shared" si="128"/>
        <v>PDF</v>
      </c>
      <c r="U851" s="11" t="s">
        <v>39</v>
      </c>
      <c r="V851" s="3" t="s">
        <v>36</v>
      </c>
      <c r="W851" s="3" t="s">
        <v>41</v>
      </c>
      <c r="Y851" s="13" t="str">
        <f>IF(R851="Include","No",IF(V851="Include","No",""))</f>
        <v/>
      </c>
      <c r="Z851" s="35" t="str">
        <f t="shared" si="129"/>
        <v>Exclude</v>
      </c>
      <c r="AA851" s="33" t="str">
        <f t="shared" si="130"/>
        <v>0. Duplicate</v>
      </c>
    </row>
    <row r="852" spans="1:27" x14ac:dyDescent="0.25">
      <c r="A852" s="27" t="s">
        <v>2827</v>
      </c>
      <c r="B852" s="28" t="s">
        <v>2828</v>
      </c>
      <c r="C852" s="28">
        <v>2019</v>
      </c>
      <c r="D852" s="28" t="s">
        <v>454</v>
      </c>
      <c r="E852" s="28">
        <v>114</v>
      </c>
      <c r="F852" s="28">
        <v>2</v>
      </c>
      <c r="G852" s="28" t="s">
        <v>2829</v>
      </c>
      <c r="H852" s="28">
        <v>4308</v>
      </c>
      <c r="I852" s="28" t="s">
        <v>2830</v>
      </c>
      <c r="J852" s="11" t="s">
        <v>34</v>
      </c>
      <c r="K852" s="20" t="str">
        <f t="shared" si="124"/>
        <v>Link</v>
      </c>
      <c r="L852" s="21" t="str">
        <f t="shared" si="125"/>
        <v/>
      </c>
      <c r="M852" s="31" t="str">
        <f t="shared" si="126"/>
        <v>{Walker, 2019 #4308}</v>
      </c>
      <c r="N852" s="4" t="s">
        <v>4</v>
      </c>
      <c r="O852" s="20" t="str">
        <f t="shared" si="127"/>
        <v>PDF</v>
      </c>
      <c r="P852" s="11" t="s">
        <v>2</v>
      </c>
      <c r="Q852" s="3" t="s">
        <v>36</v>
      </c>
      <c r="R852" s="276" t="s">
        <v>37</v>
      </c>
      <c r="S852" s="4" t="s">
        <v>76</v>
      </c>
      <c r="T852" s="20" t="str">
        <f t="shared" si="128"/>
        <v>PDF</v>
      </c>
      <c r="U852" s="11" t="s">
        <v>39</v>
      </c>
      <c r="V852" s="3" t="s">
        <v>36</v>
      </c>
      <c r="W852" s="3" t="s">
        <v>37</v>
      </c>
      <c r="Z852" s="35" t="str">
        <f t="shared" si="129"/>
        <v>Exclude</v>
      </c>
      <c r="AA852" s="33" t="str">
        <f t="shared" si="130"/>
        <v>3. Wrong intervention</v>
      </c>
    </row>
    <row r="853" spans="1:27" x14ac:dyDescent="0.25">
      <c r="A853" s="27" t="s">
        <v>2831</v>
      </c>
      <c r="B853" s="28" t="s">
        <v>2832</v>
      </c>
      <c r="C853" s="28">
        <v>2021</v>
      </c>
      <c r="D853" s="28" t="s">
        <v>454</v>
      </c>
      <c r="E853" s="28">
        <v>116</v>
      </c>
      <c r="F853" s="28">
        <v>10</v>
      </c>
      <c r="G853" s="28" t="s">
        <v>2833</v>
      </c>
      <c r="H853" s="28">
        <v>4309</v>
      </c>
      <c r="I853" s="28" t="s">
        <v>2834</v>
      </c>
      <c r="J853" s="11" t="s">
        <v>34</v>
      </c>
      <c r="K853" s="20" t="str">
        <f t="shared" si="124"/>
        <v>Link</v>
      </c>
      <c r="L853" s="21" t="str">
        <f t="shared" si="125"/>
        <v/>
      </c>
      <c r="M853" s="31" t="str">
        <f t="shared" si="126"/>
        <v>{Walker, 2021 #4309}</v>
      </c>
      <c r="N853" s="4" t="s">
        <v>4</v>
      </c>
      <c r="O853" s="20" t="str">
        <f t="shared" si="127"/>
        <v>PDF</v>
      </c>
      <c r="P853" s="11" t="s">
        <v>2</v>
      </c>
      <c r="Q853" s="3" t="s">
        <v>36</v>
      </c>
      <c r="R853" s="276" t="s">
        <v>37</v>
      </c>
      <c r="S853" s="4" t="s">
        <v>76</v>
      </c>
      <c r="T853" s="20" t="str">
        <f t="shared" si="128"/>
        <v>PDF</v>
      </c>
      <c r="U853" s="11" t="s">
        <v>39</v>
      </c>
      <c r="V853" s="3" t="s">
        <v>36</v>
      </c>
      <c r="W853" s="3" t="s">
        <v>37</v>
      </c>
      <c r="Z853" s="35" t="str">
        <f t="shared" si="129"/>
        <v>Exclude</v>
      </c>
      <c r="AA853" s="33" t="str">
        <f t="shared" si="130"/>
        <v>3. Wrong intervention</v>
      </c>
    </row>
    <row r="854" spans="1:27" x14ac:dyDescent="0.25">
      <c r="A854" s="27" t="s">
        <v>2835</v>
      </c>
      <c r="B854" s="28" t="s">
        <v>2836</v>
      </c>
      <c r="C854" s="28">
        <v>2017</v>
      </c>
      <c r="D854" s="28" t="s">
        <v>78</v>
      </c>
      <c r="E854" s="28">
        <v>20</v>
      </c>
      <c r="F854" s="28">
        <v>1</v>
      </c>
      <c r="G854" s="28" t="s">
        <v>2837</v>
      </c>
      <c r="H854" s="28">
        <v>4723</v>
      </c>
      <c r="I854" s="28" t="s">
        <v>2838</v>
      </c>
      <c r="J854" s="11" t="s">
        <v>34</v>
      </c>
      <c r="K854" s="20" t="str">
        <f t="shared" si="124"/>
        <v>Link</v>
      </c>
      <c r="L854" s="21" t="str">
        <f t="shared" si="125"/>
        <v/>
      </c>
      <c r="M854" s="31" t="str">
        <f t="shared" si="126"/>
        <v>{Wang, 2017 #4723}</v>
      </c>
      <c r="N854" s="4" t="s">
        <v>54</v>
      </c>
      <c r="O854" s="20" t="str">
        <f t="shared" si="127"/>
        <v>PDF</v>
      </c>
      <c r="P854" s="11" t="s">
        <v>2</v>
      </c>
      <c r="Q854" s="3" t="s">
        <v>36</v>
      </c>
      <c r="R854" s="276" t="s">
        <v>37</v>
      </c>
      <c r="S854" s="4" t="s">
        <v>76</v>
      </c>
      <c r="T854" s="20" t="str">
        <f t="shared" si="128"/>
        <v>PDF</v>
      </c>
      <c r="U854" s="11" t="s">
        <v>39</v>
      </c>
      <c r="V854" s="3" t="s">
        <v>36</v>
      </c>
      <c r="W854" s="3" t="s">
        <v>37</v>
      </c>
      <c r="Z854" s="35" t="str">
        <f t="shared" si="129"/>
        <v>Exclude</v>
      </c>
      <c r="AA854" s="33" t="str">
        <f t="shared" si="130"/>
        <v>3. Wrong intervention</v>
      </c>
    </row>
    <row r="855" spans="1:27" x14ac:dyDescent="0.25">
      <c r="A855" s="27" t="s">
        <v>2839</v>
      </c>
      <c r="B855" s="28" t="s">
        <v>2840</v>
      </c>
      <c r="C855" s="28">
        <v>2017</v>
      </c>
      <c r="D855" s="28" t="s">
        <v>2841</v>
      </c>
      <c r="E855" s="28">
        <v>177</v>
      </c>
      <c r="F855" s="28">
        <v>12</v>
      </c>
      <c r="G855" s="28" t="s">
        <v>2842</v>
      </c>
      <c r="H855" s="28">
        <v>7398</v>
      </c>
      <c r="I855" s="28" t="s">
        <v>2843</v>
      </c>
      <c r="J855" s="11" t="s">
        <v>34</v>
      </c>
      <c r="K855" s="20" t="str">
        <f t="shared" si="124"/>
        <v>Link</v>
      </c>
      <c r="L855" s="21" t="str">
        <f t="shared" si="125"/>
        <v/>
      </c>
      <c r="M855" s="31" t="str">
        <f t="shared" si="126"/>
        <v>{Wang, 2017 #7398}</v>
      </c>
      <c r="N855" s="4" t="s">
        <v>238</v>
      </c>
      <c r="O855" s="20" t="str">
        <f t="shared" si="127"/>
        <v>PDF</v>
      </c>
      <c r="P855" s="11" t="s">
        <v>2</v>
      </c>
      <c r="Q855" s="3" t="s">
        <v>36</v>
      </c>
      <c r="R855" s="276" t="s">
        <v>37</v>
      </c>
      <c r="S855" s="4" t="s">
        <v>76</v>
      </c>
      <c r="T855" s="20" t="str">
        <f t="shared" si="128"/>
        <v>PDF</v>
      </c>
      <c r="U855" s="11" t="s">
        <v>39</v>
      </c>
      <c r="V855" s="3" t="s">
        <v>36</v>
      </c>
      <c r="W855" s="3" t="s">
        <v>37</v>
      </c>
      <c r="Z855" s="35" t="str">
        <f t="shared" si="129"/>
        <v>Exclude</v>
      </c>
      <c r="AA855" s="33" t="str">
        <f t="shared" si="130"/>
        <v>3. Wrong intervention</v>
      </c>
    </row>
    <row r="856" spans="1:27" x14ac:dyDescent="0.25">
      <c r="A856" s="27" t="s">
        <v>2844</v>
      </c>
      <c r="B856" s="28" t="s">
        <v>2845</v>
      </c>
      <c r="C856" s="28">
        <v>2018</v>
      </c>
      <c r="D856" s="28" t="s">
        <v>2846</v>
      </c>
      <c r="E856" s="28">
        <v>51</v>
      </c>
      <c r="F856" s="28">
        <v>8</v>
      </c>
      <c r="G856" s="28" t="s">
        <v>2847</v>
      </c>
      <c r="H856" s="28">
        <v>4296</v>
      </c>
      <c r="I856" s="28" t="s">
        <v>2848</v>
      </c>
      <c r="J856" s="11" t="s">
        <v>34</v>
      </c>
      <c r="K856" s="20" t="str">
        <f t="shared" si="124"/>
        <v>Link</v>
      </c>
      <c r="L856" s="21" t="str">
        <f t="shared" si="125"/>
        <v/>
      </c>
      <c r="M856" s="31" t="str">
        <f t="shared" si="126"/>
        <v>{Wang, 2018 #4296}</v>
      </c>
      <c r="N856" s="4" t="s">
        <v>1</v>
      </c>
      <c r="O856" s="20" t="str">
        <f t="shared" si="127"/>
        <v>PDF</v>
      </c>
      <c r="P856" s="11" t="s">
        <v>2</v>
      </c>
      <c r="Q856" s="3" t="s">
        <v>36</v>
      </c>
      <c r="R856" s="276" t="s">
        <v>37</v>
      </c>
      <c r="S856" s="4" t="s">
        <v>1542</v>
      </c>
      <c r="T856" s="20" t="str">
        <f t="shared" si="128"/>
        <v>PDF</v>
      </c>
      <c r="U856" s="11" t="s">
        <v>39</v>
      </c>
      <c r="V856" s="3" t="s">
        <v>36</v>
      </c>
      <c r="W856" s="3" t="s">
        <v>37</v>
      </c>
      <c r="Z856" s="35" t="str">
        <f t="shared" si="129"/>
        <v>Exclude</v>
      </c>
      <c r="AA856" s="33" t="str">
        <f t="shared" si="130"/>
        <v>3. Wrong intervention</v>
      </c>
    </row>
    <row r="857" spans="1:27" x14ac:dyDescent="0.25">
      <c r="A857" s="27" t="s">
        <v>2849</v>
      </c>
      <c r="B857" s="28" t="s">
        <v>2845</v>
      </c>
      <c r="C857" s="28">
        <v>2018</v>
      </c>
      <c r="D857" s="28" t="s">
        <v>2846</v>
      </c>
      <c r="E857" s="28">
        <v>51</v>
      </c>
      <c r="F857" s="28">
        <v>8</v>
      </c>
      <c r="G857" s="28" t="s">
        <v>2847</v>
      </c>
      <c r="H857" s="28">
        <v>4297</v>
      </c>
      <c r="I857" s="28" t="s">
        <v>2848</v>
      </c>
      <c r="J857" s="11" t="s">
        <v>34</v>
      </c>
      <c r="K857" s="20" t="str">
        <f t="shared" si="124"/>
        <v>Link</v>
      </c>
      <c r="L857" s="21" t="str">
        <f t="shared" si="125"/>
        <v/>
      </c>
      <c r="M857" s="31" t="str">
        <f t="shared" si="126"/>
        <v>{Wang, 2018 #4297}</v>
      </c>
      <c r="N857" s="4" t="s">
        <v>1</v>
      </c>
      <c r="O857" s="20" t="str">
        <f t="shared" si="127"/>
        <v>PDF</v>
      </c>
      <c r="P857" s="11" t="s">
        <v>2</v>
      </c>
      <c r="Q857" s="3" t="s">
        <v>36</v>
      </c>
      <c r="R857" s="276" t="s">
        <v>41</v>
      </c>
      <c r="S857" s="4" t="s">
        <v>2850</v>
      </c>
      <c r="T857" s="20" t="str">
        <f t="shared" si="128"/>
        <v>PDF</v>
      </c>
      <c r="U857" s="11" t="s">
        <v>39</v>
      </c>
      <c r="V857" s="3" t="s">
        <v>36</v>
      </c>
      <c r="W857" s="3" t="s">
        <v>41</v>
      </c>
      <c r="Z857" s="35" t="str">
        <f t="shared" si="129"/>
        <v>Exclude</v>
      </c>
      <c r="AA857" s="33" t="str">
        <f t="shared" si="130"/>
        <v>0. Duplicate</v>
      </c>
    </row>
    <row r="858" spans="1:27" x14ac:dyDescent="0.25">
      <c r="A858" s="27" t="s">
        <v>2851</v>
      </c>
      <c r="B858" s="28" t="s">
        <v>2852</v>
      </c>
      <c r="C858" s="28">
        <v>2019</v>
      </c>
      <c r="D858" s="28" t="s">
        <v>2853</v>
      </c>
      <c r="E858" s="28">
        <v>1</v>
      </c>
      <c r="F858" s="28">
        <v>4</v>
      </c>
      <c r="G858" s="28" t="s">
        <v>2854</v>
      </c>
      <c r="H858" s="28">
        <v>3946</v>
      </c>
      <c r="I858" s="28" t="s">
        <v>2855</v>
      </c>
      <c r="J858" s="11" t="s">
        <v>34</v>
      </c>
      <c r="K858" s="20" t="str">
        <f t="shared" si="124"/>
        <v>Link</v>
      </c>
      <c r="L858" s="21" t="str">
        <f t="shared" si="125"/>
        <v/>
      </c>
      <c r="M858" s="31" t="str">
        <f t="shared" si="126"/>
        <v>{Wang, 2019 #3946}</v>
      </c>
      <c r="N858" s="4" t="s">
        <v>1</v>
      </c>
      <c r="O858" s="20" t="str">
        <f t="shared" si="127"/>
        <v>PDF</v>
      </c>
      <c r="P858" s="11" t="s">
        <v>2</v>
      </c>
      <c r="Q858" s="3" t="s">
        <v>36</v>
      </c>
      <c r="R858" s="276" t="s">
        <v>37</v>
      </c>
      <c r="S858" s="4" t="s">
        <v>76</v>
      </c>
      <c r="T858" s="20" t="str">
        <f t="shared" si="128"/>
        <v>PDF</v>
      </c>
      <c r="U858" s="11" t="s">
        <v>39</v>
      </c>
      <c r="V858" s="3" t="s">
        <v>36</v>
      </c>
      <c r="W858" s="3" t="s">
        <v>37</v>
      </c>
      <c r="Y858" s="13" t="str">
        <f>IF(R858="Include","No",IF(V858="Include","No",""))</f>
        <v/>
      </c>
      <c r="Z858" s="35" t="str">
        <f t="shared" si="129"/>
        <v>Exclude</v>
      </c>
      <c r="AA858" s="33" t="str">
        <f t="shared" si="130"/>
        <v>3. Wrong intervention</v>
      </c>
    </row>
    <row r="859" spans="1:27" x14ac:dyDescent="0.25">
      <c r="A859" s="27" t="s">
        <v>2851</v>
      </c>
      <c r="B859" s="28" t="s">
        <v>2852</v>
      </c>
      <c r="C859" s="28">
        <v>2019</v>
      </c>
      <c r="D859" s="28" t="s">
        <v>2853</v>
      </c>
      <c r="E859" s="28">
        <v>1</v>
      </c>
      <c r="F859" s="28">
        <v>4</v>
      </c>
      <c r="G859" s="80" t="s">
        <v>2854</v>
      </c>
      <c r="H859" s="28">
        <v>3947</v>
      </c>
      <c r="I859" s="28" t="s">
        <v>2855</v>
      </c>
      <c r="J859" s="11" t="s">
        <v>34</v>
      </c>
      <c r="K859" s="20" t="str">
        <f t="shared" si="124"/>
        <v>Link</v>
      </c>
      <c r="L859" s="21" t="str">
        <f t="shared" si="125"/>
        <v/>
      </c>
      <c r="M859" s="31" t="str">
        <f t="shared" si="126"/>
        <v>{Wang, 2019 #3947}</v>
      </c>
      <c r="N859" s="4" t="s">
        <v>1</v>
      </c>
      <c r="O859" s="20" t="str">
        <f t="shared" si="127"/>
        <v>PDF</v>
      </c>
      <c r="P859" s="11" t="s">
        <v>2</v>
      </c>
      <c r="Q859" s="3" t="s">
        <v>36</v>
      </c>
      <c r="R859" s="276" t="s">
        <v>41</v>
      </c>
      <c r="S859" s="4" t="s">
        <v>2856</v>
      </c>
      <c r="T859" s="20" t="str">
        <f t="shared" si="128"/>
        <v>PDF</v>
      </c>
      <c r="U859" s="11" t="s">
        <v>39</v>
      </c>
      <c r="V859" s="3" t="s">
        <v>36</v>
      </c>
      <c r="W859" s="3" t="s">
        <v>41</v>
      </c>
      <c r="Y859" s="13" t="str">
        <f>IF(R859="Include","No",IF(V859="Include","No",""))</f>
        <v/>
      </c>
      <c r="Z859" s="35" t="str">
        <f t="shared" si="129"/>
        <v>Exclude</v>
      </c>
      <c r="AA859" s="33" t="str">
        <f t="shared" si="130"/>
        <v>0. Duplicate</v>
      </c>
    </row>
    <row r="860" spans="1:27" x14ac:dyDescent="0.25">
      <c r="A860" s="27" t="s">
        <v>2851</v>
      </c>
      <c r="B860" s="28" t="s">
        <v>2852</v>
      </c>
      <c r="C860" s="28">
        <v>2019</v>
      </c>
      <c r="D860" s="28" t="s">
        <v>2853</v>
      </c>
      <c r="E860" s="28">
        <v>1</v>
      </c>
      <c r="F860" s="28">
        <v>4</v>
      </c>
      <c r="G860" s="28" t="s">
        <v>2854</v>
      </c>
      <c r="H860" s="28">
        <v>3948</v>
      </c>
      <c r="I860" s="28" t="s">
        <v>2855</v>
      </c>
      <c r="J860" s="11" t="s">
        <v>34</v>
      </c>
      <c r="K860" s="20" t="str">
        <f t="shared" si="124"/>
        <v>Link</v>
      </c>
      <c r="L860" s="21" t="str">
        <f t="shared" si="125"/>
        <v/>
      </c>
      <c r="M860" s="31" t="str">
        <f t="shared" si="126"/>
        <v>{Wang, 2019 #3948}</v>
      </c>
      <c r="N860" s="4" t="s">
        <v>1</v>
      </c>
      <c r="O860" s="20" t="str">
        <f t="shared" si="127"/>
        <v>PDF</v>
      </c>
      <c r="P860" s="11" t="s">
        <v>2</v>
      </c>
      <c r="Q860" s="3" t="s">
        <v>36</v>
      </c>
      <c r="R860" s="276" t="s">
        <v>41</v>
      </c>
      <c r="S860" s="4" t="s">
        <v>2856</v>
      </c>
      <c r="T860" s="20" t="str">
        <f t="shared" si="128"/>
        <v>PDF</v>
      </c>
      <c r="U860" s="11" t="s">
        <v>39</v>
      </c>
      <c r="V860" s="3" t="s">
        <v>36</v>
      </c>
      <c r="W860" s="3" t="s">
        <v>41</v>
      </c>
      <c r="Y860" s="13" t="str">
        <f>IF(R860="Include","No",IF(V860="Include","No",""))</f>
        <v/>
      </c>
      <c r="Z860" s="35" t="str">
        <f t="shared" si="129"/>
        <v>Exclude</v>
      </c>
      <c r="AA860" s="33" t="str">
        <f t="shared" si="130"/>
        <v>0. Duplicate</v>
      </c>
    </row>
    <row r="861" spans="1:27" x14ac:dyDescent="0.25">
      <c r="A861" s="27" t="s">
        <v>2851</v>
      </c>
      <c r="B861" s="28" t="s">
        <v>2852</v>
      </c>
      <c r="C861" s="28">
        <v>2019</v>
      </c>
      <c r="D861" s="28" t="s">
        <v>2857</v>
      </c>
      <c r="E861" s="28">
        <v>1</v>
      </c>
      <c r="F861" s="28">
        <v>4</v>
      </c>
      <c r="G861" s="28" t="s">
        <v>2854</v>
      </c>
      <c r="H861" s="28">
        <v>4197</v>
      </c>
      <c r="I861" s="28" t="s">
        <v>2858</v>
      </c>
      <c r="J861" s="11" t="s">
        <v>34</v>
      </c>
      <c r="K861" s="20" t="str">
        <f t="shared" si="124"/>
        <v>Link</v>
      </c>
      <c r="L861" s="21" t="str">
        <f t="shared" si="125"/>
        <v/>
      </c>
      <c r="M861" s="31" t="str">
        <f t="shared" si="126"/>
        <v>{Wang, 2019 #4197}</v>
      </c>
      <c r="N861" s="4" t="s">
        <v>4</v>
      </c>
      <c r="O861" s="20" t="str">
        <f t="shared" si="127"/>
        <v>PDF</v>
      </c>
      <c r="P861" s="11" t="s">
        <v>2</v>
      </c>
      <c r="Q861" s="3" t="s">
        <v>36</v>
      </c>
      <c r="R861" s="276" t="s">
        <v>41</v>
      </c>
      <c r="S861" s="4" t="s">
        <v>2856</v>
      </c>
      <c r="T861" s="20" t="str">
        <f t="shared" si="128"/>
        <v>PDF</v>
      </c>
      <c r="U861" s="11" t="s">
        <v>39</v>
      </c>
      <c r="V861" s="3" t="s">
        <v>36</v>
      </c>
      <c r="W861" s="3" t="s">
        <v>41</v>
      </c>
      <c r="Z861" s="35" t="str">
        <f t="shared" si="129"/>
        <v>Exclude</v>
      </c>
      <c r="AA861" s="33" t="str">
        <f t="shared" si="130"/>
        <v>0. Duplicate</v>
      </c>
    </row>
    <row r="862" spans="1:27" x14ac:dyDescent="0.25">
      <c r="A862" s="27" t="s">
        <v>2859</v>
      </c>
      <c r="B862" s="28" t="s">
        <v>2860</v>
      </c>
      <c r="C862" s="28">
        <v>2011</v>
      </c>
      <c r="D862" s="28" t="s">
        <v>102</v>
      </c>
      <c r="E862" s="28">
        <v>13</v>
      </c>
      <c r="F862" s="28">
        <v>4</v>
      </c>
      <c r="G862" s="28" t="s">
        <v>2861</v>
      </c>
      <c r="H862" s="28">
        <v>3724</v>
      </c>
      <c r="I862" s="28" t="s">
        <v>2862</v>
      </c>
      <c r="J862" s="11" t="s">
        <v>34</v>
      </c>
      <c r="K862" s="20" t="str">
        <f t="shared" si="124"/>
        <v>Link</v>
      </c>
      <c r="L862" s="21" t="str">
        <f t="shared" si="125"/>
        <v/>
      </c>
      <c r="M862" s="31" t="str">
        <f t="shared" si="126"/>
        <v>{Wangberg, 2011 #3724}</v>
      </c>
      <c r="N862" s="4" t="s">
        <v>1</v>
      </c>
      <c r="O862" s="20" t="str">
        <f t="shared" si="127"/>
        <v>PDF</v>
      </c>
      <c r="P862" s="11" t="s">
        <v>2</v>
      </c>
      <c r="Q862" s="3" t="s">
        <v>36</v>
      </c>
      <c r="R862" s="276" t="s">
        <v>37</v>
      </c>
      <c r="S862" s="4" t="s">
        <v>38</v>
      </c>
      <c r="T862" s="20" t="str">
        <f t="shared" si="128"/>
        <v>PDF</v>
      </c>
      <c r="U862" s="11" t="s">
        <v>39</v>
      </c>
      <c r="V862" s="3" t="s">
        <v>36</v>
      </c>
      <c r="W862" s="3" t="s">
        <v>37</v>
      </c>
      <c r="Y862" s="13" t="str">
        <f>IF(R862="Include","No",IF(V862="Include","No",""))</f>
        <v/>
      </c>
      <c r="Z862" s="35" t="str">
        <f t="shared" si="129"/>
        <v>Exclude</v>
      </c>
      <c r="AA862" s="33" t="str">
        <f t="shared" si="130"/>
        <v>3. Wrong intervention</v>
      </c>
    </row>
    <row r="863" spans="1:27" x14ac:dyDescent="0.25">
      <c r="A863" s="27" t="s">
        <v>2859</v>
      </c>
      <c r="B863" s="28" t="s">
        <v>2863</v>
      </c>
      <c r="C863" s="28">
        <v>2011</v>
      </c>
      <c r="D863" s="28" t="s">
        <v>152</v>
      </c>
      <c r="E863" s="28">
        <v>13</v>
      </c>
      <c r="F863" s="28">
        <v>4</v>
      </c>
      <c r="G863" s="28" t="s">
        <v>2864</v>
      </c>
      <c r="H863" s="28">
        <v>4220</v>
      </c>
      <c r="I863" s="28" t="s">
        <v>2862</v>
      </c>
      <c r="J863" s="11" t="s">
        <v>34</v>
      </c>
      <c r="K863" s="20" t="str">
        <f t="shared" si="124"/>
        <v>Link</v>
      </c>
      <c r="L863" s="21" t="str">
        <f t="shared" si="125"/>
        <v/>
      </c>
      <c r="M863" s="31" t="str">
        <f t="shared" si="126"/>
        <v>{Wangberg, 2011 #4220}</v>
      </c>
      <c r="N863" s="4" t="s">
        <v>4</v>
      </c>
      <c r="O863" s="20" t="str">
        <f t="shared" si="127"/>
        <v>PDF</v>
      </c>
      <c r="P863" s="11" t="s">
        <v>2</v>
      </c>
      <c r="Q863" s="3" t="s">
        <v>36</v>
      </c>
      <c r="R863" s="276" t="s">
        <v>41</v>
      </c>
      <c r="S863" s="4" t="s">
        <v>2865</v>
      </c>
      <c r="T863" s="20" t="str">
        <f t="shared" si="128"/>
        <v>PDF</v>
      </c>
      <c r="U863" s="11" t="s">
        <v>39</v>
      </c>
      <c r="V863" s="3" t="s">
        <v>36</v>
      </c>
      <c r="W863" s="3" t="s">
        <v>41</v>
      </c>
      <c r="Z863" s="35" t="str">
        <f t="shared" si="129"/>
        <v>Exclude</v>
      </c>
      <c r="AA863" s="33" t="str">
        <f t="shared" si="130"/>
        <v>0. Duplicate</v>
      </c>
    </row>
    <row r="864" spans="1:27" x14ac:dyDescent="0.25">
      <c r="A864" s="27" t="s">
        <v>2866</v>
      </c>
      <c r="B864" s="28" t="s">
        <v>2867</v>
      </c>
      <c r="C864" s="28">
        <v>2018</v>
      </c>
      <c r="D864" s="28" t="s">
        <v>152</v>
      </c>
      <c r="E864" s="28">
        <v>20</v>
      </c>
      <c r="F864" s="28">
        <v>8</v>
      </c>
      <c r="G864" s="28" t="s">
        <v>2868</v>
      </c>
      <c r="H864" s="28">
        <v>5467</v>
      </c>
      <c r="I864" s="28" t="s">
        <v>2869</v>
      </c>
      <c r="J864" s="11" t="s">
        <v>34</v>
      </c>
      <c r="K864" s="20" t="str">
        <f t="shared" si="124"/>
        <v>Link</v>
      </c>
      <c r="L864" s="21" t="str">
        <f t="shared" si="125"/>
        <v/>
      </c>
      <c r="M864" s="31" t="str">
        <f t="shared" si="126"/>
        <v>{Watson, 2018 #5467}</v>
      </c>
      <c r="N864" s="4" t="s">
        <v>116</v>
      </c>
      <c r="O864" s="20" t="str">
        <f t="shared" si="127"/>
        <v>PDF</v>
      </c>
      <c r="P864" s="11" t="s">
        <v>2</v>
      </c>
      <c r="Q864" s="3" t="s">
        <v>36</v>
      </c>
      <c r="R864" s="276" t="s">
        <v>37</v>
      </c>
      <c r="S864" s="4" t="s">
        <v>76</v>
      </c>
      <c r="T864" s="20" t="str">
        <f t="shared" si="128"/>
        <v>PDF</v>
      </c>
      <c r="U864" s="11" t="s">
        <v>39</v>
      </c>
      <c r="V864" s="3" t="s">
        <v>36</v>
      </c>
      <c r="W864" s="3" t="s">
        <v>37</v>
      </c>
      <c r="Z864" s="35" t="str">
        <f t="shared" si="129"/>
        <v>Exclude</v>
      </c>
      <c r="AA864" s="33" t="str">
        <f t="shared" si="130"/>
        <v>3. Wrong intervention</v>
      </c>
    </row>
    <row r="865" spans="1:27" x14ac:dyDescent="0.25">
      <c r="A865" s="27" t="s">
        <v>2870</v>
      </c>
      <c r="B865" s="28" t="s">
        <v>2871</v>
      </c>
      <c r="C865" s="28">
        <v>2020</v>
      </c>
      <c r="D865" s="28" t="s">
        <v>607</v>
      </c>
      <c r="E865" s="28">
        <v>7</v>
      </c>
      <c r="F865" s="28">
        <v>10</v>
      </c>
      <c r="G865" s="28" t="s">
        <v>2872</v>
      </c>
      <c r="H865" s="28">
        <v>3742</v>
      </c>
      <c r="I865" s="28" t="s">
        <v>2873</v>
      </c>
      <c r="J865" s="11" t="s">
        <v>34</v>
      </c>
      <c r="K865" s="20" t="str">
        <f t="shared" si="124"/>
        <v>Link</v>
      </c>
      <c r="L865" s="21" t="str">
        <f t="shared" si="125"/>
        <v/>
      </c>
      <c r="M865" s="31" t="str">
        <f t="shared" si="126"/>
        <v>{Webb, 2020 #3742}</v>
      </c>
      <c r="N865" s="4" t="s">
        <v>1</v>
      </c>
      <c r="O865" s="20" t="str">
        <f t="shared" si="127"/>
        <v>PDF</v>
      </c>
      <c r="P865" s="11" t="s">
        <v>2</v>
      </c>
      <c r="Q865" s="3" t="s">
        <v>36</v>
      </c>
      <c r="R865" s="276" t="s">
        <v>37</v>
      </c>
      <c r="S865" s="4" t="s">
        <v>76</v>
      </c>
      <c r="T865" s="20" t="str">
        <f t="shared" si="128"/>
        <v>PDF</v>
      </c>
      <c r="U865" s="11" t="s">
        <v>39</v>
      </c>
      <c r="V865" s="3" t="s">
        <v>36</v>
      </c>
      <c r="W865" s="3" t="s">
        <v>37</v>
      </c>
      <c r="Y865" s="13" t="str">
        <f>IF(R865="Include","No",IF(V865="Include","No",""))</f>
        <v/>
      </c>
      <c r="Z865" s="35" t="str">
        <f t="shared" si="129"/>
        <v>Exclude</v>
      </c>
      <c r="AA865" s="33" t="str">
        <f t="shared" si="130"/>
        <v>3. Wrong intervention</v>
      </c>
    </row>
    <row r="866" spans="1:27" x14ac:dyDescent="0.25">
      <c r="A866" s="27" t="s">
        <v>2874</v>
      </c>
      <c r="B866" s="28" t="s">
        <v>2875</v>
      </c>
      <c r="C866" s="28">
        <v>2018</v>
      </c>
      <c r="D866" s="28" t="s">
        <v>186</v>
      </c>
      <c r="E866" s="28">
        <v>82</v>
      </c>
      <c r="G866" s="82" t="s">
        <v>2876</v>
      </c>
      <c r="H866" s="28">
        <v>4089</v>
      </c>
      <c r="I866" s="28" t="s">
        <v>2877</v>
      </c>
      <c r="J866" s="11" t="s">
        <v>34</v>
      </c>
      <c r="K866" s="20" t="str">
        <f t="shared" si="124"/>
        <v>Link</v>
      </c>
      <c r="L866" s="21" t="str">
        <f t="shared" si="125"/>
        <v/>
      </c>
      <c r="M866" s="31" t="str">
        <f t="shared" si="126"/>
        <v>{Weidberg, 2018 #4089}</v>
      </c>
      <c r="N866" s="4" t="s">
        <v>1</v>
      </c>
      <c r="O866" s="20" t="str">
        <f t="shared" si="127"/>
        <v>PDF</v>
      </c>
      <c r="P866" s="11" t="s">
        <v>2</v>
      </c>
      <c r="Q866" s="3" t="s">
        <v>36</v>
      </c>
      <c r="R866" s="276" t="s">
        <v>37</v>
      </c>
      <c r="S866" s="4" t="s">
        <v>76</v>
      </c>
      <c r="T866" s="20" t="str">
        <f t="shared" si="128"/>
        <v>PDF</v>
      </c>
      <c r="U866" s="11" t="s">
        <v>39</v>
      </c>
      <c r="V866" s="3" t="s">
        <v>36</v>
      </c>
      <c r="W866" s="3" t="s">
        <v>37</v>
      </c>
      <c r="Y866" s="13" t="str">
        <f>IF(R866="Include","No",IF(V866="Include","No",""))</f>
        <v/>
      </c>
      <c r="Z866" s="35" t="str">
        <f t="shared" si="129"/>
        <v>Exclude</v>
      </c>
      <c r="AA866" s="33" t="str">
        <f t="shared" si="130"/>
        <v>3. Wrong intervention</v>
      </c>
    </row>
    <row r="867" spans="1:27" x14ac:dyDescent="0.25">
      <c r="A867" s="27" t="s">
        <v>2878</v>
      </c>
      <c r="B867" s="28" t="s">
        <v>2879</v>
      </c>
      <c r="C867" s="28">
        <v>2020</v>
      </c>
      <c r="D867" s="28" t="s">
        <v>44</v>
      </c>
      <c r="E867" s="28">
        <v>115</v>
      </c>
      <c r="F867" s="28">
        <v>10</v>
      </c>
      <c r="G867" s="28" t="s">
        <v>2880</v>
      </c>
      <c r="H867" s="28">
        <v>3641</v>
      </c>
      <c r="I867" s="28" t="s">
        <v>2881</v>
      </c>
      <c r="J867" s="11" t="s">
        <v>34</v>
      </c>
      <c r="K867" s="20" t="str">
        <f t="shared" si="124"/>
        <v>Link</v>
      </c>
      <c r="L867" s="21" t="str">
        <f t="shared" si="125"/>
        <v/>
      </c>
      <c r="M867" s="31" t="str">
        <f t="shared" si="126"/>
        <v>{Weng, 2020 #3641}</v>
      </c>
      <c r="N867" s="4" t="s">
        <v>1</v>
      </c>
      <c r="O867" s="20" t="str">
        <f t="shared" si="127"/>
        <v>PDF</v>
      </c>
      <c r="P867" s="11" t="s">
        <v>2</v>
      </c>
      <c r="Q867" s="3" t="s">
        <v>36</v>
      </c>
      <c r="R867" s="276" t="s">
        <v>37</v>
      </c>
      <c r="S867" s="4" t="s">
        <v>76</v>
      </c>
      <c r="T867" s="20" t="str">
        <f t="shared" si="128"/>
        <v>PDF</v>
      </c>
      <c r="U867" s="11" t="s">
        <v>39</v>
      </c>
      <c r="V867" s="3" t="s">
        <v>36</v>
      </c>
      <c r="W867" s="3" t="s">
        <v>37</v>
      </c>
      <c r="Y867" s="13" t="str">
        <f>IF(R867="Include","No",IF(V867="Include","No",""))</f>
        <v/>
      </c>
      <c r="Z867" s="35" t="str">
        <f t="shared" si="129"/>
        <v>Exclude</v>
      </c>
      <c r="AA867" s="33" t="str">
        <f t="shared" si="130"/>
        <v>3. Wrong intervention</v>
      </c>
    </row>
    <row r="868" spans="1:27" x14ac:dyDescent="0.25">
      <c r="A868" s="27" t="s">
        <v>2882</v>
      </c>
      <c r="B868" s="28" t="s">
        <v>2883</v>
      </c>
      <c r="C868" s="28">
        <v>2020</v>
      </c>
      <c r="D868" s="28" t="s">
        <v>695</v>
      </c>
      <c r="E868" s="28">
        <v>113</v>
      </c>
      <c r="G868" s="28" t="s">
        <v>2884</v>
      </c>
      <c r="H868" s="28">
        <v>4125</v>
      </c>
      <c r="I868" s="28" t="s">
        <v>2885</v>
      </c>
      <c r="J868" s="11" t="s">
        <v>34</v>
      </c>
      <c r="K868" s="20" t="str">
        <f t="shared" si="124"/>
        <v>Link</v>
      </c>
      <c r="L868" s="21" t="str">
        <f t="shared" si="125"/>
        <v/>
      </c>
      <c r="M868" s="31" t="str">
        <f t="shared" si="126"/>
        <v>{Weng, 2020 #4125}</v>
      </c>
      <c r="N868" s="4" t="s">
        <v>1</v>
      </c>
      <c r="O868" s="20" t="str">
        <f t="shared" si="127"/>
        <v>PDF</v>
      </c>
      <c r="P868" s="11" t="s">
        <v>2</v>
      </c>
      <c r="Q868" s="3" t="s">
        <v>36</v>
      </c>
      <c r="R868" s="276" t="s">
        <v>37</v>
      </c>
      <c r="S868" s="4" t="s">
        <v>76</v>
      </c>
      <c r="T868" s="20" t="str">
        <f t="shared" si="128"/>
        <v>PDF</v>
      </c>
      <c r="U868" s="11" t="s">
        <v>39</v>
      </c>
      <c r="V868" s="3" t="s">
        <v>36</v>
      </c>
      <c r="W868" s="3" t="s">
        <v>37</v>
      </c>
      <c r="Y868" s="13" t="str">
        <f>IF(R868="Include","No",IF(V868="Include","No",""))</f>
        <v/>
      </c>
      <c r="Z868" s="35" t="str">
        <f t="shared" si="129"/>
        <v>Exclude</v>
      </c>
      <c r="AA868" s="33" t="str">
        <f t="shared" si="130"/>
        <v>3. Wrong intervention</v>
      </c>
    </row>
    <row r="869" spans="1:27" x14ac:dyDescent="0.25">
      <c r="A869" s="27" t="s">
        <v>2886</v>
      </c>
      <c r="B869" s="28" t="s">
        <v>2887</v>
      </c>
      <c r="C869" s="28">
        <v>2021</v>
      </c>
      <c r="D869" s="28" t="s">
        <v>1528</v>
      </c>
      <c r="E869" s="28">
        <v>19</v>
      </c>
      <c r="F869" s="28">
        <v>1</v>
      </c>
      <c r="G869" s="28" t="s">
        <v>108</v>
      </c>
      <c r="H869" s="28">
        <v>7401</v>
      </c>
      <c r="I869" s="28" t="s">
        <v>2888</v>
      </c>
      <c r="J869" s="11" t="s">
        <v>34</v>
      </c>
      <c r="K869" s="20" t="str">
        <f t="shared" si="124"/>
        <v>Link</v>
      </c>
      <c r="L869" s="21" t="str">
        <f t="shared" si="125"/>
        <v/>
      </c>
      <c r="M869" s="31" t="str">
        <f t="shared" si="126"/>
        <v>{Weng, 2021 #7401}</v>
      </c>
      <c r="N869" s="4" t="s">
        <v>238</v>
      </c>
      <c r="O869" s="20" t="str">
        <f t="shared" si="127"/>
        <v>PDF</v>
      </c>
      <c r="P869" s="11" t="s">
        <v>2</v>
      </c>
      <c r="Q869" s="3" t="s">
        <v>36</v>
      </c>
      <c r="R869" s="276" t="s">
        <v>37</v>
      </c>
      <c r="S869" s="4" t="s">
        <v>76</v>
      </c>
      <c r="T869" s="20" t="str">
        <f t="shared" si="128"/>
        <v>PDF</v>
      </c>
      <c r="U869" s="11" t="s">
        <v>39</v>
      </c>
      <c r="V869" s="3" t="s">
        <v>36</v>
      </c>
      <c r="W869" s="3" t="s">
        <v>40</v>
      </c>
      <c r="Z869" s="35" t="str">
        <f t="shared" si="129"/>
        <v>Exclude</v>
      </c>
      <c r="AA869" s="33" t="str">
        <f t="shared" si="130"/>
        <v>3. Wrong intervention</v>
      </c>
    </row>
    <row r="870" spans="1:27" x14ac:dyDescent="0.25">
      <c r="A870" s="27" t="s">
        <v>2889</v>
      </c>
      <c r="B870" s="28" t="s">
        <v>2890</v>
      </c>
      <c r="C870" s="28">
        <v>2022</v>
      </c>
      <c r="D870" s="28" t="s">
        <v>44</v>
      </c>
      <c r="E870" s="28">
        <v>117</v>
      </c>
      <c r="F870" s="28">
        <v>6</v>
      </c>
      <c r="G870" s="28" t="s">
        <v>2891</v>
      </c>
      <c r="H870" s="28">
        <v>3600</v>
      </c>
      <c r="I870" s="28" t="s">
        <v>2892</v>
      </c>
      <c r="J870" s="11" t="s">
        <v>34</v>
      </c>
      <c r="K870" s="20" t="str">
        <f t="shared" si="124"/>
        <v>Link</v>
      </c>
      <c r="L870" s="21" t="str">
        <f t="shared" si="125"/>
        <v/>
      </c>
      <c r="M870" s="31" t="str">
        <f t="shared" si="126"/>
        <v>{Weng, 2022 #3600}</v>
      </c>
      <c r="N870" s="4" t="s">
        <v>1</v>
      </c>
      <c r="O870" s="20" t="str">
        <f t="shared" si="127"/>
        <v>PDF</v>
      </c>
      <c r="P870" s="11" t="s">
        <v>2</v>
      </c>
      <c r="Q870" s="3" t="s">
        <v>36</v>
      </c>
      <c r="R870" s="276" t="s">
        <v>37</v>
      </c>
      <c r="S870" s="4" t="s">
        <v>76</v>
      </c>
      <c r="T870" s="20" t="str">
        <f t="shared" si="128"/>
        <v>PDF</v>
      </c>
      <c r="U870" s="11" t="s">
        <v>39</v>
      </c>
      <c r="V870" s="3" t="s">
        <v>36</v>
      </c>
      <c r="W870" s="3" t="s">
        <v>37</v>
      </c>
      <c r="Y870" s="13" t="str">
        <f t="shared" ref="Y870:Y876" si="131">IF(R870="Include","No",IF(V870="Include","No",""))</f>
        <v/>
      </c>
      <c r="Z870" s="35" t="str">
        <f t="shared" si="129"/>
        <v>Exclude</v>
      </c>
      <c r="AA870" s="33" t="str">
        <f t="shared" si="130"/>
        <v>3. Wrong intervention</v>
      </c>
    </row>
    <row r="871" spans="1:27" x14ac:dyDescent="0.25">
      <c r="A871" s="27" t="s">
        <v>2889</v>
      </c>
      <c r="B871" s="28" t="s">
        <v>2890</v>
      </c>
      <c r="C871" s="28">
        <v>2022</v>
      </c>
      <c r="D871" s="28" t="s">
        <v>44</v>
      </c>
      <c r="E871" s="28">
        <v>117</v>
      </c>
      <c r="F871" s="28">
        <v>6</v>
      </c>
      <c r="G871" s="28" t="s">
        <v>2891</v>
      </c>
      <c r="H871" s="28">
        <v>3601</v>
      </c>
      <c r="I871" s="28" t="s">
        <v>2892</v>
      </c>
      <c r="J871" s="11" t="s">
        <v>34</v>
      </c>
      <c r="K871" s="20" t="str">
        <f t="shared" si="124"/>
        <v>Link</v>
      </c>
      <c r="L871" s="21" t="str">
        <f t="shared" si="125"/>
        <v/>
      </c>
      <c r="M871" s="31" t="str">
        <f t="shared" si="126"/>
        <v>{Weng, 2022 #3601}</v>
      </c>
      <c r="N871" s="4" t="s">
        <v>1</v>
      </c>
      <c r="O871" s="20" t="str">
        <f t="shared" si="127"/>
        <v>PDF</v>
      </c>
      <c r="P871" s="11" t="s">
        <v>2</v>
      </c>
      <c r="Q871" s="3" t="s">
        <v>36</v>
      </c>
      <c r="R871" s="276" t="s">
        <v>41</v>
      </c>
      <c r="S871" s="4" t="s">
        <v>2893</v>
      </c>
      <c r="T871" s="20" t="str">
        <f t="shared" si="128"/>
        <v>PDF</v>
      </c>
      <c r="U871" s="11" t="s">
        <v>39</v>
      </c>
      <c r="V871" s="3" t="s">
        <v>36</v>
      </c>
      <c r="W871" s="3" t="s">
        <v>41</v>
      </c>
      <c r="Y871" s="13" t="str">
        <f t="shared" si="131"/>
        <v/>
      </c>
      <c r="Z871" s="35" t="str">
        <f t="shared" si="129"/>
        <v>Exclude</v>
      </c>
      <c r="AA871" s="33" t="str">
        <f t="shared" si="130"/>
        <v>0. Duplicate</v>
      </c>
    </row>
    <row r="872" spans="1:27" x14ac:dyDescent="0.25">
      <c r="A872" s="27" t="s">
        <v>2894</v>
      </c>
      <c r="B872" s="28" t="s">
        <v>2895</v>
      </c>
      <c r="C872" s="28">
        <v>2017</v>
      </c>
      <c r="D872" s="28" t="s">
        <v>396</v>
      </c>
      <c r="E872" s="28">
        <v>27</v>
      </c>
      <c r="F872" s="28">
        <v>2</v>
      </c>
      <c r="G872" s="28" t="s">
        <v>2896</v>
      </c>
      <c r="H872" s="28">
        <v>3796</v>
      </c>
      <c r="I872" s="28" t="s">
        <v>2897</v>
      </c>
      <c r="J872" s="11" t="s">
        <v>34</v>
      </c>
      <c r="K872" s="20" t="str">
        <f t="shared" si="124"/>
        <v>Link</v>
      </c>
      <c r="L872" s="21" t="str">
        <f t="shared" si="125"/>
        <v/>
      </c>
      <c r="M872" s="31" t="str">
        <f t="shared" si="126"/>
        <v>{Westmaas, 2017 #3796}</v>
      </c>
      <c r="N872" s="4" t="s">
        <v>1</v>
      </c>
      <c r="O872" s="20" t="str">
        <f t="shared" si="127"/>
        <v>PDF</v>
      </c>
      <c r="P872" s="11" t="s">
        <v>2</v>
      </c>
      <c r="Q872" s="3" t="s">
        <v>36</v>
      </c>
      <c r="R872" s="276" t="s">
        <v>37</v>
      </c>
      <c r="S872" s="4" t="s">
        <v>38</v>
      </c>
      <c r="T872" s="20" t="str">
        <f t="shared" si="128"/>
        <v>PDF</v>
      </c>
      <c r="U872" s="11" t="s">
        <v>39</v>
      </c>
      <c r="V872" s="3" t="s">
        <v>36</v>
      </c>
      <c r="W872" s="3" t="s">
        <v>37</v>
      </c>
      <c r="Y872" s="13" t="str">
        <f t="shared" si="131"/>
        <v/>
      </c>
      <c r="Z872" s="35" t="str">
        <f t="shared" si="129"/>
        <v>Exclude</v>
      </c>
      <c r="AA872" s="33" t="str">
        <f t="shared" si="130"/>
        <v>3. Wrong intervention</v>
      </c>
    </row>
    <row r="873" spans="1:27" x14ac:dyDescent="0.25">
      <c r="A873" s="27" t="s">
        <v>2898</v>
      </c>
      <c r="B873" s="28" t="s">
        <v>2899</v>
      </c>
      <c r="C873" s="28">
        <v>2017</v>
      </c>
      <c r="D873" s="28" t="s">
        <v>78</v>
      </c>
      <c r="E873" s="28">
        <v>19</v>
      </c>
      <c r="F873" s="28">
        <v>12</v>
      </c>
      <c r="G873" s="28" t="s">
        <v>2900</v>
      </c>
      <c r="H873" s="28">
        <v>4087</v>
      </c>
      <c r="I873" s="28" t="s">
        <v>2901</v>
      </c>
      <c r="J873" s="11" t="s">
        <v>34</v>
      </c>
      <c r="K873" s="20" t="str">
        <f t="shared" si="124"/>
        <v>Link</v>
      </c>
      <c r="L873" s="21" t="str">
        <f t="shared" si="125"/>
        <v/>
      </c>
      <c r="M873" s="31" t="str">
        <f t="shared" si="126"/>
        <v>{Wewers, 2017 #4087}</v>
      </c>
      <c r="N873" s="4" t="s">
        <v>1</v>
      </c>
      <c r="O873" s="20" t="str">
        <f t="shared" si="127"/>
        <v>PDF</v>
      </c>
      <c r="P873" s="11" t="s">
        <v>2</v>
      </c>
      <c r="Q873" s="3" t="s">
        <v>36</v>
      </c>
      <c r="R873" s="276" t="s">
        <v>37</v>
      </c>
      <c r="S873" s="4" t="s">
        <v>76</v>
      </c>
      <c r="T873" s="20" t="str">
        <f t="shared" si="128"/>
        <v>PDF</v>
      </c>
      <c r="U873" s="11" t="s">
        <v>39</v>
      </c>
      <c r="V873" s="3" t="s">
        <v>36</v>
      </c>
      <c r="W873" s="3" t="s">
        <v>37</v>
      </c>
      <c r="Y873" s="13" t="str">
        <f t="shared" si="131"/>
        <v/>
      </c>
      <c r="Z873" s="35" t="str">
        <f t="shared" si="129"/>
        <v>Exclude</v>
      </c>
      <c r="AA873" s="33" t="str">
        <f t="shared" si="130"/>
        <v>3. Wrong intervention</v>
      </c>
    </row>
    <row r="874" spans="1:27" x14ac:dyDescent="0.25">
      <c r="A874" s="27" t="s">
        <v>2902</v>
      </c>
      <c r="B874" s="28" t="s">
        <v>2903</v>
      </c>
      <c r="C874" s="28">
        <v>2017</v>
      </c>
      <c r="D874" s="28" t="s">
        <v>2904</v>
      </c>
      <c r="E874" s="28">
        <v>390</v>
      </c>
      <c r="G874" s="28" t="s">
        <v>2905</v>
      </c>
      <c r="H874" s="28">
        <v>3648</v>
      </c>
      <c r="I874" s="28" t="s">
        <v>2906</v>
      </c>
      <c r="J874" s="11" t="s">
        <v>34</v>
      </c>
      <c r="K874" s="20" t="str">
        <f t="shared" si="124"/>
        <v>Link</v>
      </c>
      <c r="L874" s="21" t="str">
        <f t="shared" si="125"/>
        <v/>
      </c>
      <c r="M874" s="31" t="str">
        <f t="shared" si="126"/>
        <v>{White, 2017 #3648}</v>
      </c>
      <c r="N874" s="4" t="s">
        <v>1</v>
      </c>
      <c r="O874" s="20" t="str">
        <f t="shared" si="127"/>
        <v>PDF</v>
      </c>
      <c r="P874" s="11" t="s">
        <v>2</v>
      </c>
      <c r="Q874" s="3" t="s">
        <v>36</v>
      </c>
      <c r="R874" s="276" t="s">
        <v>37</v>
      </c>
      <c r="S874" s="4" t="s">
        <v>76</v>
      </c>
      <c r="T874" s="20" t="str">
        <f t="shared" si="128"/>
        <v>PDF</v>
      </c>
      <c r="U874" s="11" t="s">
        <v>39</v>
      </c>
      <c r="V874" s="3" t="s">
        <v>36</v>
      </c>
      <c r="W874" s="3" t="s">
        <v>37</v>
      </c>
      <c r="Y874" s="13" t="str">
        <f t="shared" si="131"/>
        <v/>
      </c>
      <c r="Z874" s="35" t="str">
        <f t="shared" si="129"/>
        <v>Exclude</v>
      </c>
      <c r="AA874" s="33" t="str">
        <f t="shared" si="130"/>
        <v>3. Wrong intervention</v>
      </c>
    </row>
    <row r="875" spans="1:27" x14ac:dyDescent="0.25">
      <c r="A875" s="27" t="s">
        <v>2907</v>
      </c>
      <c r="B875" s="28" t="s">
        <v>2908</v>
      </c>
      <c r="C875" s="28">
        <v>2020</v>
      </c>
      <c r="D875" s="28" t="s">
        <v>73</v>
      </c>
      <c r="E875" s="28">
        <v>22</v>
      </c>
      <c r="F875" s="28">
        <v>3</v>
      </c>
      <c r="G875" s="28" t="s">
        <v>2909</v>
      </c>
      <c r="H875" s="28">
        <v>3816</v>
      </c>
      <c r="I875" s="28" t="s">
        <v>2910</v>
      </c>
      <c r="J875" s="11" t="s">
        <v>34</v>
      </c>
      <c r="K875" s="20" t="str">
        <f t="shared" si="124"/>
        <v>Link</v>
      </c>
      <c r="L875" s="21" t="str">
        <f t="shared" si="125"/>
        <v/>
      </c>
      <c r="M875" s="31" t="str">
        <f t="shared" si="126"/>
        <v>{White, 2020 #3816}</v>
      </c>
      <c r="N875" s="4" t="s">
        <v>1</v>
      </c>
      <c r="O875" s="20" t="str">
        <f t="shared" si="127"/>
        <v>PDF</v>
      </c>
      <c r="P875" s="11" t="s">
        <v>2</v>
      </c>
      <c r="Q875" s="3" t="s">
        <v>36</v>
      </c>
      <c r="R875" s="276" t="s">
        <v>37</v>
      </c>
      <c r="S875" s="4" t="s">
        <v>76</v>
      </c>
      <c r="T875" s="20" t="str">
        <f t="shared" si="128"/>
        <v>PDF</v>
      </c>
      <c r="U875" s="11" t="s">
        <v>39</v>
      </c>
      <c r="V875" s="3" t="s">
        <v>36</v>
      </c>
      <c r="W875" s="3" t="s">
        <v>37</v>
      </c>
      <c r="Y875" s="13" t="str">
        <f t="shared" si="131"/>
        <v/>
      </c>
      <c r="Z875" s="35" t="str">
        <f t="shared" si="129"/>
        <v>Exclude</v>
      </c>
      <c r="AA875" s="33" t="str">
        <f t="shared" si="130"/>
        <v>3. Wrong intervention</v>
      </c>
    </row>
    <row r="876" spans="1:27" x14ac:dyDescent="0.25">
      <c r="A876" s="27" t="s">
        <v>2907</v>
      </c>
      <c r="B876" s="28" t="s">
        <v>2908</v>
      </c>
      <c r="C876" s="28">
        <v>2020</v>
      </c>
      <c r="D876" s="28" t="s">
        <v>73</v>
      </c>
      <c r="E876" s="28">
        <v>22</v>
      </c>
      <c r="F876" s="28">
        <v>3</v>
      </c>
      <c r="G876" s="28" t="s">
        <v>2909</v>
      </c>
      <c r="H876" s="28">
        <v>3817</v>
      </c>
      <c r="I876" s="28" t="s">
        <v>2910</v>
      </c>
      <c r="J876" s="11" t="s">
        <v>34</v>
      </c>
      <c r="K876" s="20" t="str">
        <f t="shared" si="124"/>
        <v>Link</v>
      </c>
      <c r="L876" s="21" t="str">
        <f t="shared" si="125"/>
        <v/>
      </c>
      <c r="M876" s="31" t="str">
        <f t="shared" si="126"/>
        <v>{White, 2020 #3817}</v>
      </c>
      <c r="N876" s="4" t="s">
        <v>1</v>
      </c>
      <c r="O876" s="20" t="str">
        <f t="shared" si="127"/>
        <v>PDF</v>
      </c>
      <c r="P876" s="11" t="s">
        <v>2</v>
      </c>
      <c r="Q876" s="3" t="s">
        <v>36</v>
      </c>
      <c r="R876" s="276" t="s">
        <v>41</v>
      </c>
      <c r="S876" s="4" t="s">
        <v>2911</v>
      </c>
      <c r="T876" s="20" t="str">
        <f t="shared" si="128"/>
        <v>PDF</v>
      </c>
      <c r="U876" s="11" t="s">
        <v>39</v>
      </c>
      <c r="V876" s="3" t="s">
        <v>36</v>
      </c>
      <c r="W876" s="3" t="s">
        <v>41</v>
      </c>
      <c r="Y876" s="13" t="str">
        <f t="shared" si="131"/>
        <v/>
      </c>
      <c r="Z876" s="35" t="str">
        <f t="shared" si="129"/>
        <v>Exclude</v>
      </c>
      <c r="AA876" s="33" t="str">
        <f t="shared" si="130"/>
        <v>0. Duplicate</v>
      </c>
    </row>
    <row r="877" spans="1:27" x14ac:dyDescent="0.25">
      <c r="A877" s="27" t="s">
        <v>2912</v>
      </c>
      <c r="B877" s="28" t="s">
        <v>2913</v>
      </c>
      <c r="C877" s="28">
        <v>2023</v>
      </c>
      <c r="D877" s="28" t="s">
        <v>3</v>
      </c>
      <c r="G877" s="28" t="s">
        <v>108</v>
      </c>
      <c r="H877" s="28">
        <v>4743</v>
      </c>
      <c r="I877" s="28" t="s">
        <v>2914</v>
      </c>
      <c r="J877" s="11" t="s">
        <v>34</v>
      </c>
      <c r="K877" s="20" t="str">
        <f t="shared" si="124"/>
        <v>Link</v>
      </c>
      <c r="L877" s="21" t="str">
        <f t="shared" si="125"/>
        <v/>
      </c>
      <c r="M877" s="31" t="str">
        <f t="shared" si="126"/>
        <v>{White, 2023 #4743}</v>
      </c>
      <c r="N877" s="4" t="s">
        <v>54</v>
      </c>
      <c r="O877" s="20" t="str">
        <f t="shared" si="127"/>
        <v>PDF</v>
      </c>
      <c r="P877" s="11" t="s">
        <v>2</v>
      </c>
      <c r="Q877" s="3" t="s">
        <v>36</v>
      </c>
      <c r="R877" s="276" t="s">
        <v>40</v>
      </c>
      <c r="S877" s="4" t="s">
        <v>110</v>
      </c>
      <c r="T877" s="20" t="str">
        <f t="shared" si="128"/>
        <v>PDF</v>
      </c>
      <c r="U877" s="11" t="s">
        <v>39</v>
      </c>
      <c r="V877" s="3" t="s">
        <v>36</v>
      </c>
      <c r="W877" s="3" t="s">
        <v>37</v>
      </c>
      <c r="Z877" s="35" t="str">
        <f t="shared" si="129"/>
        <v>Exclude</v>
      </c>
      <c r="AA877" s="33" t="str">
        <f t="shared" si="130"/>
        <v>5. Wrong study design</v>
      </c>
    </row>
    <row r="878" spans="1:27" x14ac:dyDescent="0.25">
      <c r="A878" s="27" t="s">
        <v>2915</v>
      </c>
      <c r="B878" s="28" t="s">
        <v>2916</v>
      </c>
      <c r="C878" s="28">
        <v>2024</v>
      </c>
      <c r="D878" s="28" t="s">
        <v>3</v>
      </c>
      <c r="G878" s="28" t="s">
        <v>108</v>
      </c>
      <c r="H878" s="28">
        <v>4764</v>
      </c>
      <c r="I878" s="28" t="s">
        <v>2917</v>
      </c>
      <c r="J878" s="11" t="s">
        <v>34</v>
      </c>
      <c r="K878" s="20" t="str">
        <f t="shared" si="124"/>
        <v>Link</v>
      </c>
      <c r="L878" s="21" t="str">
        <f t="shared" si="125"/>
        <v/>
      </c>
      <c r="M878" s="31" t="str">
        <f t="shared" si="126"/>
        <v>{White, 2024 #4764}</v>
      </c>
      <c r="N878" s="4" t="s">
        <v>54</v>
      </c>
      <c r="O878" s="20" t="str">
        <f t="shared" si="127"/>
        <v>PDF</v>
      </c>
      <c r="P878" s="11" t="s">
        <v>2</v>
      </c>
      <c r="Q878" s="3" t="s">
        <v>36</v>
      </c>
      <c r="R878" s="276" t="s">
        <v>37</v>
      </c>
      <c r="S878" s="4" t="s">
        <v>76</v>
      </c>
      <c r="T878" s="20" t="str">
        <f t="shared" si="128"/>
        <v>PDF</v>
      </c>
      <c r="U878" s="11" t="s">
        <v>39</v>
      </c>
      <c r="V878" s="3" t="s">
        <v>36</v>
      </c>
      <c r="W878" s="3" t="s">
        <v>37</v>
      </c>
      <c r="Z878" s="35" t="str">
        <f t="shared" si="129"/>
        <v>Exclude</v>
      </c>
      <c r="AA878" s="33" t="str">
        <f t="shared" si="130"/>
        <v>3. Wrong intervention</v>
      </c>
    </row>
    <row r="879" spans="1:27" x14ac:dyDescent="0.25">
      <c r="A879" s="27" t="s">
        <v>2915</v>
      </c>
      <c r="B879" s="28" t="s">
        <v>2918</v>
      </c>
      <c r="C879" s="28">
        <v>2024</v>
      </c>
      <c r="D879" s="28" t="s">
        <v>152</v>
      </c>
      <c r="E879" s="28">
        <v>26</v>
      </c>
      <c r="G879" s="28" t="s">
        <v>2919</v>
      </c>
      <c r="H879" s="28">
        <v>4782</v>
      </c>
      <c r="I879" s="28" t="s">
        <v>2920</v>
      </c>
      <c r="J879" s="11" t="s">
        <v>34</v>
      </c>
      <c r="K879" s="20" t="str">
        <f t="shared" si="124"/>
        <v>Link</v>
      </c>
      <c r="L879" s="21" t="str">
        <f t="shared" si="125"/>
        <v/>
      </c>
      <c r="M879" s="31" t="str">
        <f t="shared" si="126"/>
        <v>{White, 2024 #4782}</v>
      </c>
      <c r="N879" s="4" t="s">
        <v>54</v>
      </c>
      <c r="O879" s="20" t="str">
        <f t="shared" si="127"/>
        <v>PDF</v>
      </c>
      <c r="P879" s="11" t="s">
        <v>2</v>
      </c>
      <c r="Q879" s="3" t="s">
        <v>36</v>
      </c>
      <c r="R879" s="276" t="s">
        <v>37</v>
      </c>
      <c r="S879" s="4" t="s">
        <v>76</v>
      </c>
      <c r="T879" s="20" t="str">
        <f t="shared" si="128"/>
        <v>PDF</v>
      </c>
      <c r="U879" s="11" t="s">
        <v>39</v>
      </c>
      <c r="V879" s="3" t="s">
        <v>36</v>
      </c>
      <c r="W879" s="3" t="s">
        <v>37</v>
      </c>
      <c r="Z879" s="35" t="str">
        <f t="shared" si="129"/>
        <v>Exclude</v>
      </c>
      <c r="AA879" s="33" t="str">
        <f t="shared" si="130"/>
        <v>3. Wrong intervention</v>
      </c>
    </row>
    <row r="880" spans="1:27" x14ac:dyDescent="0.25">
      <c r="A880" s="27" t="s">
        <v>2921</v>
      </c>
      <c r="B880" s="28" t="s">
        <v>2916</v>
      </c>
      <c r="C880" s="28">
        <v>2024</v>
      </c>
      <c r="D880" s="28" t="s">
        <v>3</v>
      </c>
      <c r="G880" s="28" t="s">
        <v>108</v>
      </c>
      <c r="H880" s="28">
        <v>5460</v>
      </c>
      <c r="I880" s="28" t="s">
        <v>2917</v>
      </c>
      <c r="J880" s="11" t="s">
        <v>34</v>
      </c>
      <c r="K880" s="20" t="str">
        <f t="shared" si="124"/>
        <v>Link</v>
      </c>
      <c r="L880" s="21" t="str">
        <f t="shared" si="125"/>
        <v/>
      </c>
      <c r="M880" s="31" t="str">
        <f t="shared" si="126"/>
        <v>{White, 2024 #5460}</v>
      </c>
      <c r="N880" s="4" t="s">
        <v>1524</v>
      </c>
      <c r="O880" s="20" t="str">
        <f t="shared" si="127"/>
        <v>PDF</v>
      </c>
      <c r="P880" s="11" t="s">
        <v>2</v>
      </c>
      <c r="Q880" s="3" t="s">
        <v>36</v>
      </c>
      <c r="R880" s="276" t="s">
        <v>41</v>
      </c>
      <c r="S880" s="4" t="s">
        <v>2922</v>
      </c>
      <c r="T880" s="20" t="str">
        <f t="shared" si="128"/>
        <v>PDF</v>
      </c>
      <c r="U880" s="11" t="s">
        <v>39</v>
      </c>
      <c r="V880" s="3" t="s">
        <v>36</v>
      </c>
      <c r="W880" s="3" t="s">
        <v>41</v>
      </c>
      <c r="X880" s="4"/>
      <c r="Z880" s="35" t="str">
        <f t="shared" si="129"/>
        <v>Exclude</v>
      </c>
      <c r="AA880" s="33" t="str">
        <f t="shared" si="130"/>
        <v>0. Duplicate</v>
      </c>
    </row>
    <row r="881" spans="1:27" x14ac:dyDescent="0.25">
      <c r="A881" s="27" t="s">
        <v>2915</v>
      </c>
      <c r="B881" s="28" t="s">
        <v>2918</v>
      </c>
      <c r="C881" s="28">
        <v>2024</v>
      </c>
      <c r="D881" s="28" t="s">
        <v>152</v>
      </c>
      <c r="E881" s="28">
        <v>26</v>
      </c>
      <c r="G881" s="28" t="s">
        <v>2919</v>
      </c>
      <c r="H881" s="28">
        <v>5463</v>
      </c>
      <c r="I881" s="28" t="s">
        <v>2920</v>
      </c>
      <c r="J881" s="11" t="s">
        <v>34</v>
      </c>
      <c r="K881" s="20" t="str">
        <f t="shared" si="124"/>
        <v>Link</v>
      </c>
      <c r="L881" s="21" t="str">
        <f t="shared" si="125"/>
        <v/>
      </c>
      <c r="M881" s="31" t="str">
        <f t="shared" si="126"/>
        <v>{White, 2024 #5463}</v>
      </c>
      <c r="N881" s="4" t="s">
        <v>1524</v>
      </c>
      <c r="O881" s="20" t="str">
        <f t="shared" si="127"/>
        <v>PDF</v>
      </c>
      <c r="P881" s="11" t="s">
        <v>2</v>
      </c>
      <c r="Q881" s="3" t="s">
        <v>36</v>
      </c>
      <c r="R881" s="276" t="s">
        <v>41</v>
      </c>
      <c r="S881" s="4" t="s">
        <v>2923</v>
      </c>
      <c r="T881" s="20" t="str">
        <f t="shared" si="128"/>
        <v>PDF</v>
      </c>
      <c r="U881" s="11" t="s">
        <v>39</v>
      </c>
      <c r="V881" s="3" t="s">
        <v>36</v>
      </c>
      <c r="W881" s="3" t="s">
        <v>41</v>
      </c>
      <c r="X881" s="4"/>
      <c r="Z881" s="35" t="str">
        <f t="shared" si="129"/>
        <v>Exclude</v>
      </c>
      <c r="AA881" s="33" t="str">
        <f t="shared" si="130"/>
        <v>0. Duplicate</v>
      </c>
    </row>
    <row r="882" spans="1:27" x14ac:dyDescent="0.25">
      <c r="A882" s="27" t="s">
        <v>2915</v>
      </c>
      <c r="B882" s="28" t="s">
        <v>2916</v>
      </c>
      <c r="C882" s="28">
        <v>2024</v>
      </c>
      <c r="D882" s="28" t="s">
        <v>3</v>
      </c>
      <c r="G882" s="28" t="s">
        <v>108</v>
      </c>
      <c r="H882" s="28">
        <v>5937</v>
      </c>
      <c r="I882" s="28" t="s">
        <v>2917</v>
      </c>
      <c r="J882" s="11" t="s">
        <v>34</v>
      </c>
      <c r="K882" s="20" t="str">
        <f t="shared" si="124"/>
        <v>Link</v>
      </c>
      <c r="L882" s="21" t="str">
        <f t="shared" si="125"/>
        <v/>
      </c>
      <c r="M882" s="31" t="str">
        <f t="shared" si="126"/>
        <v>{White, 2024 #5937}</v>
      </c>
      <c r="N882" s="4" t="s">
        <v>35</v>
      </c>
      <c r="O882" s="20" t="str">
        <f t="shared" si="127"/>
        <v>PDF</v>
      </c>
      <c r="P882" s="11" t="s">
        <v>2</v>
      </c>
      <c r="Q882" s="3" t="s">
        <v>36</v>
      </c>
      <c r="R882" s="276" t="s">
        <v>41</v>
      </c>
      <c r="S882" s="4" t="s">
        <v>2922</v>
      </c>
      <c r="T882" s="20" t="str">
        <f t="shared" si="128"/>
        <v>PDF</v>
      </c>
      <c r="U882" s="11" t="s">
        <v>39</v>
      </c>
      <c r="V882" s="3" t="s">
        <v>36</v>
      </c>
      <c r="W882" s="3" t="s">
        <v>41</v>
      </c>
      <c r="Z882" s="35" t="str">
        <f t="shared" si="129"/>
        <v>Exclude</v>
      </c>
      <c r="AA882" s="33" t="str">
        <f t="shared" si="130"/>
        <v>0. Duplicate</v>
      </c>
    </row>
    <row r="883" spans="1:27" x14ac:dyDescent="0.25">
      <c r="A883" s="27" t="s">
        <v>2915</v>
      </c>
      <c r="B883" s="28" t="s">
        <v>2918</v>
      </c>
      <c r="C883" s="28">
        <v>2024</v>
      </c>
      <c r="D883" s="28" t="s">
        <v>152</v>
      </c>
      <c r="E883" s="28">
        <v>26</v>
      </c>
      <c r="G883" s="28" t="s">
        <v>2919</v>
      </c>
      <c r="H883" s="28">
        <v>5948</v>
      </c>
      <c r="I883" s="28" t="s">
        <v>2920</v>
      </c>
      <c r="J883" s="11" t="s">
        <v>34</v>
      </c>
      <c r="K883" s="20" t="str">
        <f t="shared" si="124"/>
        <v>Link</v>
      </c>
      <c r="L883" s="21" t="str">
        <f t="shared" si="125"/>
        <v/>
      </c>
      <c r="M883" s="31" t="str">
        <f t="shared" si="126"/>
        <v>{White, 2024 #5948}</v>
      </c>
      <c r="N883" s="4" t="s">
        <v>35</v>
      </c>
      <c r="O883" s="20" t="str">
        <f t="shared" si="127"/>
        <v>PDF</v>
      </c>
      <c r="P883" s="11" t="s">
        <v>2</v>
      </c>
      <c r="Q883" s="3" t="s">
        <v>36</v>
      </c>
      <c r="R883" s="276" t="s">
        <v>41</v>
      </c>
      <c r="S883" s="4" t="s">
        <v>2923</v>
      </c>
      <c r="T883" s="20" t="str">
        <f t="shared" si="128"/>
        <v>PDF</v>
      </c>
      <c r="U883" s="11" t="s">
        <v>39</v>
      </c>
      <c r="V883" s="3" t="s">
        <v>36</v>
      </c>
      <c r="W883" s="3" t="s">
        <v>41</v>
      </c>
      <c r="Z883" s="35" t="str">
        <f t="shared" si="129"/>
        <v>Exclude</v>
      </c>
      <c r="AA883" s="33" t="str">
        <f t="shared" si="130"/>
        <v>0. Duplicate</v>
      </c>
    </row>
    <row r="884" spans="1:27" x14ac:dyDescent="0.25">
      <c r="A884" s="27" t="s">
        <v>2924</v>
      </c>
      <c r="B884" s="28" t="s">
        <v>2925</v>
      </c>
      <c r="C884" s="28">
        <v>2012</v>
      </c>
      <c r="D884" s="28" t="s">
        <v>94</v>
      </c>
      <c r="E884" s="28">
        <v>43</v>
      </c>
      <c r="F884" s="28">
        <v>3</v>
      </c>
      <c r="G884" s="28" t="s">
        <v>2926</v>
      </c>
      <c r="H884" s="28">
        <v>3745</v>
      </c>
      <c r="I884" s="28" t="s">
        <v>2927</v>
      </c>
      <c r="J884" s="11" t="s">
        <v>34</v>
      </c>
      <c r="K884" s="20" t="str">
        <f t="shared" si="124"/>
        <v>Link</v>
      </c>
      <c r="L884" s="21" t="str">
        <f t="shared" si="125"/>
        <v/>
      </c>
      <c r="M884" s="31" t="str">
        <f t="shared" si="126"/>
        <v>{Whiteley, 2012 #3745}</v>
      </c>
      <c r="N884" s="4" t="s">
        <v>1</v>
      </c>
      <c r="O884" s="20" t="str">
        <f t="shared" si="127"/>
        <v>PDF</v>
      </c>
      <c r="P884" s="11" t="s">
        <v>2</v>
      </c>
      <c r="Q884" s="3" t="s">
        <v>36</v>
      </c>
      <c r="R884" s="276" t="s">
        <v>41</v>
      </c>
      <c r="S884" s="4" t="s">
        <v>2928</v>
      </c>
      <c r="T884" s="20" t="str">
        <f t="shared" si="128"/>
        <v>PDF</v>
      </c>
      <c r="U884" s="11" t="s">
        <v>39</v>
      </c>
      <c r="V884" s="3" t="s">
        <v>36</v>
      </c>
      <c r="W884" s="3" t="s">
        <v>37</v>
      </c>
      <c r="Y884" s="13" t="str">
        <f>IF(R884="Include","No",IF(V884="Include","No",""))</f>
        <v/>
      </c>
      <c r="Z884" s="35" t="str">
        <f t="shared" si="129"/>
        <v>Exclude</v>
      </c>
      <c r="AA884" s="33" t="str">
        <f t="shared" si="130"/>
        <v>0. Duplicate</v>
      </c>
    </row>
    <row r="885" spans="1:27" x14ac:dyDescent="0.25">
      <c r="A885" s="27" t="s">
        <v>2924</v>
      </c>
      <c r="B885" s="28" t="s">
        <v>2929</v>
      </c>
      <c r="C885" s="28">
        <v>2012</v>
      </c>
      <c r="D885" s="28" t="s">
        <v>90</v>
      </c>
      <c r="E885" s="28">
        <v>43</v>
      </c>
      <c r="F885" s="28">
        <v>3</v>
      </c>
      <c r="G885" s="28" t="s">
        <v>2926</v>
      </c>
      <c r="H885" s="28">
        <v>3875</v>
      </c>
      <c r="I885" s="28" t="s">
        <v>2927</v>
      </c>
      <c r="J885" s="11" t="s">
        <v>34</v>
      </c>
      <c r="K885" s="20" t="str">
        <f t="shared" si="124"/>
        <v>Link</v>
      </c>
      <c r="L885" s="21" t="str">
        <f t="shared" si="125"/>
        <v/>
      </c>
      <c r="M885" s="31" t="str">
        <f t="shared" si="126"/>
        <v>{Whiteley, 2012 #3875}</v>
      </c>
      <c r="N885" s="4" t="s">
        <v>1</v>
      </c>
      <c r="O885" s="20" t="str">
        <f t="shared" si="127"/>
        <v>PDF</v>
      </c>
      <c r="P885" s="11" t="s">
        <v>2</v>
      </c>
      <c r="Q885" s="3" t="s">
        <v>36</v>
      </c>
      <c r="R885" s="276" t="s">
        <v>37</v>
      </c>
      <c r="S885" s="4" t="s">
        <v>76</v>
      </c>
      <c r="T885" s="20" t="str">
        <f t="shared" si="128"/>
        <v>PDF</v>
      </c>
      <c r="U885" s="11" t="s">
        <v>39</v>
      </c>
      <c r="V885" s="3" t="s">
        <v>36</v>
      </c>
      <c r="W885" s="3" t="s">
        <v>41</v>
      </c>
      <c r="Y885" s="13" t="str">
        <f>IF(R885="Include","No",IF(V885="Include","No",""))</f>
        <v/>
      </c>
      <c r="Z885" s="35" t="str">
        <f t="shared" si="129"/>
        <v>Exclude</v>
      </c>
      <c r="AA885" s="33" t="str">
        <f t="shared" si="130"/>
        <v>3. Wrong intervention</v>
      </c>
    </row>
    <row r="886" spans="1:27" x14ac:dyDescent="0.25">
      <c r="A886" s="27" t="s">
        <v>2930</v>
      </c>
      <c r="B886" s="28" t="s">
        <v>2931</v>
      </c>
      <c r="C886" s="28">
        <v>2011</v>
      </c>
      <c r="D886" s="28" t="s">
        <v>102</v>
      </c>
      <c r="E886" s="28">
        <v>13</v>
      </c>
      <c r="F886" s="28">
        <v>1</v>
      </c>
      <c r="G886" s="80">
        <v>45992</v>
      </c>
      <c r="H886" s="28">
        <v>3679</v>
      </c>
      <c r="I886" s="28" t="s">
        <v>2932</v>
      </c>
      <c r="J886" s="11" t="s">
        <v>34</v>
      </c>
      <c r="K886" s="20" t="str">
        <f t="shared" si="124"/>
        <v>Link</v>
      </c>
      <c r="L886" s="21" t="str">
        <f t="shared" si="125"/>
        <v/>
      </c>
      <c r="M886" s="31" t="str">
        <f t="shared" si="126"/>
        <v>{Whittaker, 2011 #3679}</v>
      </c>
      <c r="N886" s="4" t="s">
        <v>1</v>
      </c>
      <c r="O886" s="20" t="str">
        <f t="shared" si="127"/>
        <v>PDF</v>
      </c>
      <c r="P886" s="11" t="s">
        <v>2</v>
      </c>
      <c r="Q886" s="3" t="s">
        <v>36</v>
      </c>
      <c r="R886" s="276" t="s">
        <v>37</v>
      </c>
      <c r="S886" s="4" t="s">
        <v>76</v>
      </c>
      <c r="T886" s="20" t="str">
        <f t="shared" si="128"/>
        <v>PDF</v>
      </c>
      <c r="U886" s="11" t="s">
        <v>39</v>
      </c>
      <c r="V886" s="3" t="s">
        <v>36</v>
      </c>
      <c r="W886" s="3" t="s">
        <v>37</v>
      </c>
      <c r="Y886" s="13" t="str">
        <f>IF(R886="Include","No",IF(V886="Include","No",""))</f>
        <v/>
      </c>
      <c r="Z886" s="35" t="str">
        <f t="shared" si="129"/>
        <v>Exclude</v>
      </c>
      <c r="AA886" s="33" t="str">
        <f t="shared" si="130"/>
        <v>3. Wrong intervention</v>
      </c>
    </row>
    <row r="887" spans="1:27" x14ac:dyDescent="0.25">
      <c r="A887" s="27" t="s">
        <v>2933</v>
      </c>
      <c r="B887" s="28" t="s">
        <v>2934</v>
      </c>
      <c r="C887" s="28">
        <v>2010</v>
      </c>
      <c r="D887" s="28" t="s">
        <v>577</v>
      </c>
      <c r="E887" s="28">
        <v>24</v>
      </c>
      <c r="F887" s="28">
        <v>2</v>
      </c>
      <c r="G887" s="80" t="s">
        <v>2935</v>
      </c>
      <c r="H887" s="28">
        <v>4152</v>
      </c>
      <c r="I887" s="28" t="s">
        <v>2936</v>
      </c>
      <c r="J887" s="11" t="s">
        <v>34</v>
      </c>
      <c r="K887" s="20" t="str">
        <f t="shared" si="124"/>
        <v>Link</v>
      </c>
      <c r="L887" s="21" t="str">
        <f t="shared" si="125"/>
        <v/>
      </c>
      <c r="M887" s="31" t="str">
        <f t="shared" si="126"/>
        <v>{Williams, 2010 #4152}</v>
      </c>
      <c r="N887" s="4" t="s">
        <v>1</v>
      </c>
      <c r="O887" s="20" t="str">
        <f t="shared" si="127"/>
        <v>PDF</v>
      </c>
      <c r="P887" s="11" t="s">
        <v>2</v>
      </c>
      <c r="Q887" s="3" t="s">
        <v>36</v>
      </c>
      <c r="R887" s="276" t="s">
        <v>37</v>
      </c>
      <c r="S887" s="4" t="s">
        <v>76</v>
      </c>
      <c r="T887" s="20" t="str">
        <f t="shared" si="128"/>
        <v>PDF</v>
      </c>
      <c r="U887" s="11" t="s">
        <v>39</v>
      </c>
      <c r="V887" s="3" t="s">
        <v>36</v>
      </c>
      <c r="W887" s="3" t="s">
        <v>37</v>
      </c>
      <c r="Y887" s="13" t="str">
        <f>IF(R887="Include","No",IF(V887="Include","No",""))</f>
        <v/>
      </c>
      <c r="Z887" s="35" t="str">
        <f t="shared" si="129"/>
        <v>Exclude</v>
      </c>
      <c r="AA887" s="33" t="str">
        <f t="shared" si="130"/>
        <v>3. Wrong intervention</v>
      </c>
    </row>
    <row r="888" spans="1:27" x14ac:dyDescent="0.25">
      <c r="A888" s="27" t="s">
        <v>2937</v>
      </c>
      <c r="B888" s="28" t="s">
        <v>2938</v>
      </c>
      <c r="C888" s="28">
        <v>2011</v>
      </c>
      <c r="D888" s="28" t="s">
        <v>332</v>
      </c>
      <c r="E888" s="28">
        <v>32</v>
      </c>
      <c r="F888" s="28">
        <v>4</v>
      </c>
      <c r="G888" s="28" t="s">
        <v>2939</v>
      </c>
      <c r="H888" s="28">
        <v>5466</v>
      </c>
      <c r="I888" s="28" t="s">
        <v>2940</v>
      </c>
      <c r="J888" s="11" t="s">
        <v>34</v>
      </c>
      <c r="K888" s="20" t="str">
        <f t="shared" si="124"/>
        <v>Link</v>
      </c>
      <c r="L888" s="21" t="str">
        <f t="shared" si="125"/>
        <v/>
      </c>
      <c r="M888" s="31" t="str">
        <f t="shared" si="126"/>
        <v>{Williams, 2011 #5466}</v>
      </c>
      <c r="N888" s="4" t="s">
        <v>116</v>
      </c>
      <c r="O888" s="20" t="str">
        <f t="shared" si="127"/>
        <v>PDF</v>
      </c>
      <c r="P888" s="11" t="s">
        <v>2</v>
      </c>
      <c r="Q888" s="3" t="s">
        <v>36</v>
      </c>
      <c r="R888" s="276" t="s">
        <v>37</v>
      </c>
      <c r="S888" s="4" t="s">
        <v>76</v>
      </c>
      <c r="T888" s="20" t="str">
        <f t="shared" si="128"/>
        <v>PDF</v>
      </c>
      <c r="U888" s="11" t="s">
        <v>39</v>
      </c>
      <c r="V888" s="3" t="s">
        <v>36</v>
      </c>
      <c r="W888" s="3" t="s">
        <v>37</v>
      </c>
      <c r="Z888" s="35" t="str">
        <f t="shared" si="129"/>
        <v>Exclude</v>
      </c>
      <c r="AA888" s="33" t="str">
        <f t="shared" si="130"/>
        <v>3. Wrong intervention</v>
      </c>
    </row>
    <row r="889" spans="1:27" x14ac:dyDescent="0.25">
      <c r="A889" s="27" t="s">
        <v>2941</v>
      </c>
      <c r="B889" s="28" t="s">
        <v>2942</v>
      </c>
      <c r="C889" s="28">
        <v>2016</v>
      </c>
      <c r="D889" s="28" t="s">
        <v>2943</v>
      </c>
      <c r="E889" s="28">
        <v>7</v>
      </c>
      <c r="F889" s="28">
        <v>1</v>
      </c>
      <c r="G889" s="28" t="s">
        <v>2944</v>
      </c>
      <c r="H889" s="28">
        <v>3615</v>
      </c>
      <c r="I889" s="28" t="s">
        <v>2945</v>
      </c>
      <c r="J889" s="11" t="s">
        <v>34</v>
      </c>
      <c r="K889" s="20" t="str">
        <f t="shared" si="124"/>
        <v>Link</v>
      </c>
      <c r="L889" s="21" t="str">
        <f t="shared" si="125"/>
        <v/>
      </c>
      <c r="M889" s="31" t="str">
        <f t="shared" si="126"/>
        <v>{Williams, 2016 #3615}</v>
      </c>
      <c r="N889" s="4" t="s">
        <v>1</v>
      </c>
      <c r="O889" s="20" t="str">
        <f t="shared" si="127"/>
        <v>PDF</v>
      </c>
      <c r="P889" s="11" t="s">
        <v>2</v>
      </c>
      <c r="Q889" s="3" t="s">
        <v>36</v>
      </c>
      <c r="R889" s="276" t="s">
        <v>37</v>
      </c>
      <c r="S889" s="4" t="s">
        <v>76</v>
      </c>
      <c r="T889" s="20" t="str">
        <f t="shared" si="128"/>
        <v>PDF</v>
      </c>
      <c r="U889" s="11" t="s">
        <v>39</v>
      </c>
      <c r="V889" s="3" t="s">
        <v>36</v>
      </c>
      <c r="W889" s="3" t="s">
        <v>37</v>
      </c>
      <c r="Y889" s="13" t="str">
        <f>IF(R889="Include","No",IF(V889="Include","No",""))</f>
        <v/>
      </c>
      <c r="Z889" s="35" t="str">
        <f t="shared" si="129"/>
        <v>Exclude</v>
      </c>
      <c r="AA889" s="33" t="str">
        <f t="shared" si="130"/>
        <v>3. Wrong intervention</v>
      </c>
    </row>
    <row r="890" spans="1:27" x14ac:dyDescent="0.25">
      <c r="A890" s="27" t="s">
        <v>2946</v>
      </c>
      <c r="B890" s="28" t="s">
        <v>2947</v>
      </c>
      <c r="C890" s="28">
        <v>2016</v>
      </c>
      <c r="D890" s="28" t="s">
        <v>288</v>
      </c>
      <c r="E890" s="28">
        <v>31</v>
      </c>
      <c r="F890" s="28">
        <v>6</v>
      </c>
      <c r="G890" s="28" t="s">
        <v>2034</v>
      </c>
      <c r="H890" s="28">
        <v>5493</v>
      </c>
      <c r="I890" s="28" t="s">
        <v>2948</v>
      </c>
      <c r="J890" s="11" t="s">
        <v>34</v>
      </c>
      <c r="K890" s="20" t="str">
        <f t="shared" si="124"/>
        <v>Link</v>
      </c>
      <c r="L890" s="21" t="str">
        <f t="shared" si="125"/>
        <v/>
      </c>
      <c r="M890" s="31" t="str">
        <f t="shared" si="126"/>
        <v>{Williams, 2016 #5493}</v>
      </c>
      <c r="N890" s="4" t="s">
        <v>116</v>
      </c>
      <c r="O890" s="20" t="str">
        <f t="shared" si="127"/>
        <v>PDF</v>
      </c>
      <c r="P890" s="11" t="s">
        <v>2</v>
      </c>
      <c r="Q890" s="3" t="s">
        <v>36</v>
      </c>
      <c r="R890" s="276" t="s">
        <v>37</v>
      </c>
      <c r="S890" s="4" t="s">
        <v>76</v>
      </c>
      <c r="T890" s="20" t="str">
        <f t="shared" si="128"/>
        <v>PDF</v>
      </c>
      <c r="U890" s="11" t="s">
        <v>39</v>
      </c>
      <c r="V890" s="3" t="s">
        <v>36</v>
      </c>
      <c r="W890" s="3" t="s">
        <v>37</v>
      </c>
      <c r="Z890" s="35" t="str">
        <f t="shared" si="129"/>
        <v>Exclude</v>
      </c>
      <c r="AA890" s="33" t="str">
        <f t="shared" si="130"/>
        <v>3. Wrong intervention</v>
      </c>
    </row>
    <row r="891" spans="1:27" x14ac:dyDescent="0.25">
      <c r="A891" s="27" t="s">
        <v>2949</v>
      </c>
      <c r="B891" s="28" t="s">
        <v>2950</v>
      </c>
      <c r="C891" s="28">
        <v>2014</v>
      </c>
      <c r="D891" s="28" t="s">
        <v>2297</v>
      </c>
      <c r="E891" s="28">
        <v>28</v>
      </c>
      <c r="F891" s="28">
        <v>3</v>
      </c>
      <c r="G891" s="28" t="s">
        <v>2951</v>
      </c>
      <c r="H891" s="28">
        <v>3876</v>
      </c>
      <c r="I891" s="28" t="s">
        <v>2952</v>
      </c>
      <c r="J891" s="11" t="s">
        <v>34</v>
      </c>
      <c r="K891" s="20" t="str">
        <f t="shared" si="124"/>
        <v>Link</v>
      </c>
      <c r="L891" s="21" t="str">
        <f t="shared" si="125"/>
        <v/>
      </c>
      <c r="M891" s="31" t="str">
        <f t="shared" si="126"/>
        <v>{Witkiewitz, 2014 #3876}</v>
      </c>
      <c r="N891" s="4" t="s">
        <v>1</v>
      </c>
      <c r="O891" s="20" t="str">
        <f t="shared" si="127"/>
        <v>PDF</v>
      </c>
      <c r="P891" s="11" t="s">
        <v>2</v>
      </c>
      <c r="Q891" s="3" t="s">
        <v>36</v>
      </c>
      <c r="R891" s="276" t="s">
        <v>37</v>
      </c>
      <c r="S891" s="4" t="s">
        <v>76</v>
      </c>
      <c r="T891" s="20" t="str">
        <f t="shared" si="128"/>
        <v>PDF</v>
      </c>
      <c r="U891" s="11" t="s">
        <v>39</v>
      </c>
      <c r="V891" s="3" t="s">
        <v>36</v>
      </c>
      <c r="W891" s="3" t="s">
        <v>37</v>
      </c>
      <c r="Y891" s="13" t="str">
        <f t="shared" ref="Y891:Y899" si="132">IF(R891="Include","No",IF(V891="Include","No",""))</f>
        <v/>
      </c>
      <c r="Z891" s="35" t="str">
        <f t="shared" si="129"/>
        <v>Exclude</v>
      </c>
      <c r="AA891" s="33" t="str">
        <f t="shared" si="130"/>
        <v>3. Wrong intervention</v>
      </c>
    </row>
    <row r="892" spans="1:27" x14ac:dyDescent="0.25">
      <c r="A892" s="27" t="s">
        <v>2953</v>
      </c>
      <c r="B892" s="28" t="s">
        <v>2954</v>
      </c>
      <c r="C892" s="28">
        <v>2023</v>
      </c>
      <c r="D892" s="28" t="s">
        <v>408</v>
      </c>
      <c r="E892" s="28">
        <v>32</v>
      </c>
      <c r="F892" s="28">
        <v>1</v>
      </c>
      <c r="G892" s="82">
        <v>42064</v>
      </c>
      <c r="H892" s="28">
        <v>4151</v>
      </c>
      <c r="I892" s="28" t="s">
        <v>2955</v>
      </c>
      <c r="J892" s="11" t="s">
        <v>34</v>
      </c>
      <c r="K892" s="20" t="str">
        <f t="shared" si="124"/>
        <v>Link</v>
      </c>
      <c r="L892" s="21" t="str">
        <f t="shared" si="125"/>
        <v/>
      </c>
      <c r="M892" s="31" t="str">
        <f t="shared" si="126"/>
        <v>{Xu, 2023 #4151}</v>
      </c>
      <c r="N892" s="4" t="s">
        <v>1</v>
      </c>
      <c r="O892" s="20" t="str">
        <f t="shared" si="127"/>
        <v>PDF</v>
      </c>
      <c r="P892" s="11" t="s">
        <v>2</v>
      </c>
      <c r="Q892" s="3" t="s">
        <v>36</v>
      </c>
      <c r="R892" s="276" t="s">
        <v>37</v>
      </c>
      <c r="S892" s="4" t="s">
        <v>76</v>
      </c>
      <c r="T892" s="20" t="str">
        <f t="shared" si="128"/>
        <v>PDF</v>
      </c>
      <c r="U892" s="11" t="s">
        <v>39</v>
      </c>
      <c r="V892" s="3" t="s">
        <v>36</v>
      </c>
      <c r="W892" s="3" t="s">
        <v>37</v>
      </c>
      <c r="Y892" s="13" t="str">
        <f t="shared" si="132"/>
        <v/>
      </c>
      <c r="Z892" s="35" t="str">
        <f t="shared" si="129"/>
        <v>Exclude</v>
      </c>
      <c r="AA892" s="33" t="str">
        <f t="shared" si="130"/>
        <v>3. Wrong intervention</v>
      </c>
    </row>
    <row r="893" spans="1:27" x14ac:dyDescent="0.25">
      <c r="A893" s="27" t="s">
        <v>2956</v>
      </c>
      <c r="B893" s="28" t="s">
        <v>2957</v>
      </c>
      <c r="C893" s="28">
        <v>2014</v>
      </c>
      <c r="D893" s="28" t="s">
        <v>2958</v>
      </c>
      <c r="E893" s="28">
        <v>27</v>
      </c>
      <c r="F893" s="28">
        <v>5</v>
      </c>
      <c r="G893" s="28" t="s">
        <v>2959</v>
      </c>
      <c r="H893" s="28">
        <v>3930</v>
      </c>
      <c r="I893" s="28" t="s">
        <v>2960</v>
      </c>
      <c r="J893" s="11" t="s">
        <v>34</v>
      </c>
      <c r="K893" s="20" t="str">
        <f t="shared" si="124"/>
        <v>Link</v>
      </c>
      <c r="L893" s="21" t="str">
        <f t="shared" si="125"/>
        <v/>
      </c>
      <c r="M893" s="31" t="str">
        <f t="shared" si="126"/>
        <v>{Yalcin, 2014 #3930}</v>
      </c>
      <c r="N893" s="4" t="s">
        <v>1</v>
      </c>
      <c r="O893" s="20" t="str">
        <f t="shared" si="127"/>
        <v>PDF</v>
      </c>
      <c r="P893" s="11" t="s">
        <v>2</v>
      </c>
      <c r="Q893" s="3" t="s">
        <v>36</v>
      </c>
      <c r="R893" s="276" t="s">
        <v>37</v>
      </c>
      <c r="S893" s="4" t="s">
        <v>76</v>
      </c>
      <c r="T893" s="20" t="str">
        <f t="shared" si="128"/>
        <v>PDF</v>
      </c>
      <c r="U893" s="11" t="s">
        <v>39</v>
      </c>
      <c r="V893" s="3" t="s">
        <v>36</v>
      </c>
      <c r="W893" s="3" t="s">
        <v>37</v>
      </c>
      <c r="Y893" s="13" t="str">
        <f t="shared" si="132"/>
        <v/>
      </c>
      <c r="Z893" s="35" t="str">
        <f t="shared" si="129"/>
        <v>Exclude</v>
      </c>
      <c r="AA893" s="33" t="str">
        <f t="shared" si="130"/>
        <v>3. Wrong intervention</v>
      </c>
    </row>
    <row r="894" spans="1:27" x14ac:dyDescent="0.25">
      <c r="A894" s="27" t="s">
        <v>2961</v>
      </c>
      <c r="B894" s="28" t="s">
        <v>2962</v>
      </c>
      <c r="C894" s="28">
        <v>2013</v>
      </c>
      <c r="D894" s="28" t="s">
        <v>73</v>
      </c>
      <c r="E894" s="28">
        <v>15</v>
      </c>
      <c r="F894" s="28">
        <v>8</v>
      </c>
      <c r="G894" s="28" t="s">
        <v>2963</v>
      </c>
      <c r="H894" s="28">
        <v>3830</v>
      </c>
      <c r="I894" s="28" t="s">
        <v>2964</v>
      </c>
      <c r="J894" s="11" t="s">
        <v>34</v>
      </c>
      <c r="K894" s="20" t="str">
        <f t="shared" si="124"/>
        <v>Link</v>
      </c>
      <c r="L894" s="21" t="str">
        <f t="shared" si="125"/>
        <v/>
      </c>
      <c r="M894" s="31" t="str">
        <f t="shared" si="126"/>
        <v>{Ybarra, 2013 #3830}</v>
      </c>
      <c r="N894" s="4" t="s">
        <v>1</v>
      </c>
      <c r="O894" s="20" t="str">
        <f t="shared" si="127"/>
        <v>PDF</v>
      </c>
      <c r="P894" s="11" t="s">
        <v>2</v>
      </c>
      <c r="Q894" s="3" t="s">
        <v>36</v>
      </c>
      <c r="R894" s="276" t="s">
        <v>37</v>
      </c>
      <c r="S894" s="4" t="s">
        <v>76</v>
      </c>
      <c r="T894" s="20" t="str">
        <f t="shared" si="128"/>
        <v>PDF</v>
      </c>
      <c r="U894" s="11" t="s">
        <v>39</v>
      </c>
      <c r="V894" s="3" t="s">
        <v>36</v>
      </c>
      <c r="W894" s="3" t="s">
        <v>37</v>
      </c>
      <c r="Y894" s="13" t="str">
        <f t="shared" si="132"/>
        <v/>
      </c>
      <c r="Z894" s="35" t="str">
        <f t="shared" si="129"/>
        <v>Exclude</v>
      </c>
      <c r="AA894" s="33" t="str">
        <f t="shared" si="130"/>
        <v>3. Wrong intervention</v>
      </c>
    </row>
    <row r="895" spans="1:27" x14ac:dyDescent="0.25">
      <c r="A895" s="27" t="s">
        <v>2961</v>
      </c>
      <c r="B895" s="28" t="s">
        <v>2962</v>
      </c>
      <c r="C895" s="28">
        <v>2013</v>
      </c>
      <c r="D895" s="28" t="s">
        <v>73</v>
      </c>
      <c r="E895" s="28">
        <v>15</v>
      </c>
      <c r="F895" s="28">
        <v>8</v>
      </c>
      <c r="G895" s="28" t="s">
        <v>2963</v>
      </c>
      <c r="H895" s="28">
        <v>3831</v>
      </c>
      <c r="I895" s="28" t="s">
        <v>2964</v>
      </c>
      <c r="J895" s="11" t="s">
        <v>34</v>
      </c>
      <c r="K895" s="20" t="str">
        <f t="shared" si="124"/>
        <v>Link</v>
      </c>
      <c r="L895" s="21" t="str">
        <f t="shared" si="125"/>
        <v/>
      </c>
      <c r="M895" s="31" t="str">
        <f t="shared" si="126"/>
        <v>{Ybarra, 2013 #3831}</v>
      </c>
      <c r="N895" s="4" t="s">
        <v>1</v>
      </c>
      <c r="O895" s="20" t="str">
        <f t="shared" si="127"/>
        <v>PDF</v>
      </c>
      <c r="P895" s="11" t="s">
        <v>2</v>
      </c>
      <c r="Q895" s="3" t="s">
        <v>36</v>
      </c>
      <c r="R895" s="276" t="s">
        <v>41</v>
      </c>
      <c r="S895" s="4" t="s">
        <v>2965</v>
      </c>
      <c r="T895" s="20" t="str">
        <f t="shared" si="128"/>
        <v>PDF</v>
      </c>
      <c r="U895" s="11" t="s">
        <v>39</v>
      </c>
      <c r="V895" s="3" t="s">
        <v>36</v>
      </c>
      <c r="W895" s="3" t="s">
        <v>41</v>
      </c>
      <c r="Y895" s="13" t="str">
        <f t="shared" si="132"/>
        <v/>
      </c>
      <c r="Z895" s="35" t="str">
        <f t="shared" si="129"/>
        <v>Exclude</v>
      </c>
      <c r="AA895" s="33" t="str">
        <f t="shared" si="130"/>
        <v>0. Duplicate</v>
      </c>
    </row>
    <row r="896" spans="1:27" x14ac:dyDescent="0.25">
      <c r="A896" s="27" t="s">
        <v>2961</v>
      </c>
      <c r="B896" s="28" t="s">
        <v>2962</v>
      </c>
      <c r="C896" s="28">
        <v>2013</v>
      </c>
      <c r="D896" s="28" t="s">
        <v>73</v>
      </c>
      <c r="E896" s="28">
        <v>15</v>
      </c>
      <c r="F896" s="28">
        <v>8</v>
      </c>
      <c r="G896" s="28" t="s">
        <v>2963</v>
      </c>
      <c r="H896" s="28">
        <v>3832</v>
      </c>
      <c r="I896" s="28" t="s">
        <v>2964</v>
      </c>
      <c r="J896" s="11" t="s">
        <v>34</v>
      </c>
      <c r="K896" s="20" t="str">
        <f t="shared" si="124"/>
        <v>Link</v>
      </c>
      <c r="L896" s="21" t="str">
        <f t="shared" si="125"/>
        <v/>
      </c>
      <c r="M896" s="31" t="str">
        <f t="shared" si="126"/>
        <v>{Ybarra, 2013 #3832}</v>
      </c>
      <c r="N896" s="4" t="s">
        <v>1</v>
      </c>
      <c r="O896" s="20" t="str">
        <f t="shared" si="127"/>
        <v>PDF</v>
      </c>
      <c r="P896" s="11" t="s">
        <v>2</v>
      </c>
      <c r="Q896" s="3" t="s">
        <v>36</v>
      </c>
      <c r="R896" s="276" t="s">
        <v>41</v>
      </c>
      <c r="S896" s="4" t="s">
        <v>2965</v>
      </c>
      <c r="T896" s="20" t="str">
        <f t="shared" si="128"/>
        <v>PDF</v>
      </c>
      <c r="U896" s="11" t="s">
        <v>39</v>
      </c>
      <c r="V896" s="3" t="s">
        <v>36</v>
      </c>
      <c r="W896" s="3" t="s">
        <v>41</v>
      </c>
      <c r="Y896" s="13" t="str">
        <f t="shared" si="132"/>
        <v/>
      </c>
      <c r="Z896" s="35" t="str">
        <f t="shared" si="129"/>
        <v>Exclude</v>
      </c>
      <c r="AA896" s="33" t="str">
        <f t="shared" si="130"/>
        <v>0. Duplicate</v>
      </c>
    </row>
    <row r="897" spans="1:27" x14ac:dyDescent="0.25">
      <c r="A897" s="27" t="s">
        <v>2961</v>
      </c>
      <c r="B897" s="28" t="s">
        <v>2962</v>
      </c>
      <c r="C897" s="28">
        <v>2013</v>
      </c>
      <c r="D897" s="28" t="s">
        <v>73</v>
      </c>
      <c r="E897" s="28">
        <v>15</v>
      </c>
      <c r="F897" s="28">
        <v>8</v>
      </c>
      <c r="G897" s="28" t="s">
        <v>2963</v>
      </c>
      <c r="H897" s="28">
        <v>3833</v>
      </c>
      <c r="I897" s="28" t="s">
        <v>2964</v>
      </c>
      <c r="J897" s="11" t="s">
        <v>34</v>
      </c>
      <c r="K897" s="20" t="str">
        <f t="shared" si="124"/>
        <v>Link</v>
      </c>
      <c r="L897" s="21" t="str">
        <f t="shared" si="125"/>
        <v/>
      </c>
      <c r="M897" s="31" t="str">
        <f t="shared" si="126"/>
        <v>{Ybarra, 2013 #3833}</v>
      </c>
      <c r="N897" s="4" t="s">
        <v>1</v>
      </c>
      <c r="O897" s="20" t="str">
        <f t="shared" si="127"/>
        <v>PDF</v>
      </c>
      <c r="P897" s="11" t="s">
        <v>2</v>
      </c>
      <c r="Q897" s="3" t="s">
        <v>36</v>
      </c>
      <c r="R897" s="276" t="s">
        <v>41</v>
      </c>
      <c r="S897" s="4" t="s">
        <v>2965</v>
      </c>
      <c r="T897" s="20" t="str">
        <f t="shared" si="128"/>
        <v>PDF</v>
      </c>
      <c r="U897" s="11" t="s">
        <v>39</v>
      </c>
      <c r="V897" s="3" t="s">
        <v>36</v>
      </c>
      <c r="W897" s="3" t="s">
        <v>41</v>
      </c>
      <c r="Y897" s="13" t="str">
        <f t="shared" si="132"/>
        <v/>
      </c>
      <c r="Z897" s="35" t="str">
        <f t="shared" si="129"/>
        <v>Exclude</v>
      </c>
      <c r="AA897" s="33" t="str">
        <f t="shared" si="130"/>
        <v>0. Duplicate</v>
      </c>
    </row>
    <row r="898" spans="1:27" x14ac:dyDescent="0.25">
      <c r="A898" s="27" t="s">
        <v>2966</v>
      </c>
      <c r="B898" s="28" t="s">
        <v>2967</v>
      </c>
      <c r="C898" s="28">
        <v>2018</v>
      </c>
      <c r="D898" s="28" t="s">
        <v>2968</v>
      </c>
      <c r="E898" s="28">
        <v>23</v>
      </c>
      <c r="F898" s="28">
        <v>4</v>
      </c>
      <c r="G898" s="28" t="s">
        <v>2969</v>
      </c>
      <c r="H898" s="28">
        <v>4141</v>
      </c>
      <c r="I898" s="28" t="s">
        <v>2970</v>
      </c>
      <c r="J898" s="11" t="s">
        <v>34</v>
      </c>
      <c r="K898" s="20" t="str">
        <f t="shared" ref="K898:K911" si="133">IF(LEFT(I898,2)="10",HYPERLINK(_xlfn.CONCAT("https://doi.org/",I898),"Link"),IF(I898="","",HYPERLINK(I898,"Link")))</f>
        <v>Link</v>
      </c>
      <c r="L898" s="21" t="str">
        <f t="shared" ref="L898:L911" si="134">IF(A898&lt;&gt;"",IF(J898="No",_xlfn.CONCAT(IF(ISERROR(FIND(",",A898))=FALSE,LEFT(A898,FIND(",",A898)-1),A898),"-",C898,"-",H898),""),"")</f>
        <v/>
      </c>
      <c r="M898" s="31" t="str">
        <f t="shared" ref="M898:M911" si="135">IF(A898&lt;&gt;"",_xlfn.CONCAT("{",IF(ISERROR(FIND(",",A898))=FALSE,LEFT(A898,FIND(",",A898)-1),A898),", ",C898," #",H898,"}"),"")</f>
        <v>{Yingst, 2018 #4141}</v>
      </c>
      <c r="N898" s="4" t="s">
        <v>1</v>
      </c>
      <c r="O898" s="20" t="str">
        <f t="shared" ref="O898:O961" si="136">IF(J898="Yes",IF(P898&lt;&gt;"",HYPERLINK(_xlfn.CONCAT(VLOOKUP(P898,AF:AG,2,FALSE),"\",IF(ISERROR(FIND(",",A898))=FALSE,LEFT(A898,FIND(",",A898)-1),A898),"-",C898,"-",H898,".pdf"),"PDF"),""),"")</f>
        <v>PDF</v>
      </c>
      <c r="P898" s="11" t="s">
        <v>2</v>
      </c>
      <c r="Q898" s="3" t="s">
        <v>36</v>
      </c>
      <c r="R898" s="276" t="s">
        <v>37</v>
      </c>
      <c r="S898" s="4" t="s">
        <v>76</v>
      </c>
      <c r="T898" s="20" t="str">
        <f t="shared" ref="T898:T961" si="137">IF(J898="Yes",IF(U898&lt;&gt;"",HYPERLINK(_xlfn.CONCAT(VLOOKUP(U898,AF:AG,2,FALSE),"\",IF(ISERROR(FIND(",",A898))=FALSE,LEFT(A898,FIND(",",A898)-1),A898),"-",C898,"-",H898,".pdf"),"PDF"),""),"")</f>
        <v>PDF</v>
      </c>
      <c r="U898" s="11" t="s">
        <v>39</v>
      </c>
      <c r="V898" s="3" t="s">
        <v>36</v>
      </c>
      <c r="W898" s="3" t="s">
        <v>37</v>
      </c>
      <c r="Y898" s="13" t="str">
        <f t="shared" si="132"/>
        <v/>
      </c>
      <c r="Z898" s="35" t="str">
        <f t="shared" ref="Z898:Z961" si="138">IF(J898="Yes",IF(Q898="","",IF(Q898="Include",IF(V898="",IF(Y898="No","Check for supplement","Include"),IF(V898="Exclude","Consensus required",IF(V898="Include",IF(Y898="No","Check for supplement","Include"),"Check required"))),IF(Q898="Exclude",IF(V898="","Check required",IF(V898="Exclude","Exclude",IF(V898="Include","Consensus required","Check required"))),"Check required"))),IF(L898="","","Find PDF"))</f>
        <v>Exclude</v>
      </c>
      <c r="AA898" s="33" t="str">
        <f t="shared" ref="AA898:AA961" si="139">IF(Z898="Exclude",R898,"")</f>
        <v>3. Wrong intervention</v>
      </c>
    </row>
    <row r="899" spans="1:27" x14ac:dyDescent="0.25">
      <c r="A899" s="27" t="s">
        <v>2966</v>
      </c>
      <c r="B899" s="28" t="s">
        <v>2967</v>
      </c>
      <c r="C899" s="28">
        <v>2018</v>
      </c>
      <c r="D899" s="28" t="s">
        <v>2968</v>
      </c>
      <c r="E899" s="28">
        <v>23</v>
      </c>
      <c r="F899" s="28">
        <v>4</v>
      </c>
      <c r="G899" s="28" t="s">
        <v>2969</v>
      </c>
      <c r="H899" s="28">
        <v>4142</v>
      </c>
      <c r="I899" s="28" t="s">
        <v>2970</v>
      </c>
      <c r="J899" s="11" t="s">
        <v>34</v>
      </c>
      <c r="K899" s="20" t="str">
        <f t="shared" si="133"/>
        <v>Link</v>
      </c>
      <c r="L899" s="21" t="str">
        <f t="shared" si="134"/>
        <v/>
      </c>
      <c r="M899" s="31" t="str">
        <f t="shared" si="135"/>
        <v>{Yingst, 2018 #4142}</v>
      </c>
      <c r="N899" s="4" t="s">
        <v>1</v>
      </c>
      <c r="O899" s="20" t="str">
        <f t="shared" si="136"/>
        <v>PDF</v>
      </c>
      <c r="P899" s="11" t="s">
        <v>2</v>
      </c>
      <c r="Q899" s="3" t="s">
        <v>36</v>
      </c>
      <c r="R899" s="276" t="s">
        <v>41</v>
      </c>
      <c r="S899" s="4" t="s">
        <v>2971</v>
      </c>
      <c r="T899" s="20" t="str">
        <f t="shared" si="137"/>
        <v>PDF</v>
      </c>
      <c r="U899" s="11" t="s">
        <v>39</v>
      </c>
      <c r="V899" s="3" t="s">
        <v>36</v>
      </c>
      <c r="W899" s="3" t="s">
        <v>41</v>
      </c>
      <c r="Y899" s="13" t="str">
        <f t="shared" si="132"/>
        <v/>
      </c>
      <c r="Z899" s="35" t="str">
        <f t="shared" si="138"/>
        <v>Exclude</v>
      </c>
      <c r="AA899" s="33" t="str">
        <f t="shared" si="139"/>
        <v>0. Duplicate</v>
      </c>
    </row>
    <row r="900" spans="1:27" x14ac:dyDescent="0.25">
      <c r="A900" s="27" t="s">
        <v>2972</v>
      </c>
      <c r="B900" s="28" t="s">
        <v>2973</v>
      </c>
      <c r="C900" s="28">
        <v>2021</v>
      </c>
      <c r="D900" s="28" t="s">
        <v>2974</v>
      </c>
      <c r="E900" s="28">
        <v>24</v>
      </c>
      <c r="G900" s="28">
        <v>101540</v>
      </c>
      <c r="H900" s="28">
        <v>4227</v>
      </c>
      <c r="I900" s="28" t="s">
        <v>2975</v>
      </c>
      <c r="J900" s="11" t="s">
        <v>34</v>
      </c>
      <c r="K900" s="20" t="str">
        <f t="shared" si="133"/>
        <v>Link</v>
      </c>
      <c r="L900" s="21" t="str">
        <f t="shared" si="134"/>
        <v/>
      </c>
      <c r="M900" s="31" t="str">
        <f t="shared" si="135"/>
        <v>{Yzer, 2021 #4227}</v>
      </c>
      <c r="N900" s="4" t="s">
        <v>4</v>
      </c>
      <c r="O900" s="20" t="str">
        <f t="shared" si="136"/>
        <v>PDF</v>
      </c>
      <c r="P900" s="11" t="s">
        <v>2</v>
      </c>
      <c r="Q900" s="3" t="s">
        <v>36</v>
      </c>
      <c r="R900" s="276" t="s">
        <v>37</v>
      </c>
      <c r="S900" s="4" t="s">
        <v>76</v>
      </c>
      <c r="T900" s="20" t="str">
        <f t="shared" si="137"/>
        <v>PDF</v>
      </c>
      <c r="U900" s="11" t="s">
        <v>39</v>
      </c>
      <c r="V900" s="3" t="s">
        <v>36</v>
      </c>
      <c r="W900" s="3" t="s">
        <v>37</v>
      </c>
      <c r="Z900" s="35" t="str">
        <f t="shared" si="138"/>
        <v>Exclude</v>
      </c>
      <c r="AA900" s="33" t="str">
        <f t="shared" si="139"/>
        <v>3. Wrong intervention</v>
      </c>
    </row>
    <row r="901" spans="1:27" x14ac:dyDescent="0.25">
      <c r="A901" s="27" t="s">
        <v>2976</v>
      </c>
      <c r="B901" s="28" t="s">
        <v>2977</v>
      </c>
      <c r="C901" s="28">
        <v>2020</v>
      </c>
      <c r="D901" s="28" t="s">
        <v>408</v>
      </c>
      <c r="E901" s="28">
        <v>29</v>
      </c>
      <c r="F901" s="28">
        <v>6</v>
      </c>
      <c r="G901" s="28" t="s">
        <v>2978</v>
      </c>
      <c r="H901" s="28">
        <v>3976</v>
      </c>
      <c r="I901" s="28" t="s">
        <v>2979</v>
      </c>
      <c r="J901" s="11" t="s">
        <v>34</v>
      </c>
      <c r="K901" s="20" t="str">
        <f t="shared" si="133"/>
        <v>Link</v>
      </c>
      <c r="L901" s="21" t="str">
        <f t="shared" si="134"/>
        <v/>
      </c>
      <c r="M901" s="31" t="str">
        <f t="shared" si="135"/>
        <v>{Zale, 2020 #3976}</v>
      </c>
      <c r="N901" s="4" t="s">
        <v>1</v>
      </c>
      <c r="O901" s="20" t="str">
        <f t="shared" si="136"/>
        <v>PDF</v>
      </c>
      <c r="P901" s="11" t="s">
        <v>2</v>
      </c>
      <c r="Q901" s="3" t="s">
        <v>36</v>
      </c>
      <c r="R901" s="276" t="s">
        <v>37</v>
      </c>
      <c r="S901" s="4" t="s">
        <v>76</v>
      </c>
      <c r="T901" s="20" t="str">
        <f t="shared" si="137"/>
        <v>PDF</v>
      </c>
      <c r="U901" s="11" t="s">
        <v>39</v>
      </c>
      <c r="V901" s="3" t="s">
        <v>36</v>
      </c>
      <c r="W901" s="3" t="s">
        <v>37</v>
      </c>
      <c r="Y901" s="13" t="str">
        <f>IF(R901="Include","No",IF(V901="Include","No",""))</f>
        <v/>
      </c>
      <c r="Z901" s="35" t="str">
        <f t="shared" si="138"/>
        <v>Exclude</v>
      </c>
      <c r="AA901" s="33" t="str">
        <f t="shared" si="139"/>
        <v>3. Wrong intervention</v>
      </c>
    </row>
    <row r="902" spans="1:27" x14ac:dyDescent="0.25">
      <c r="A902" s="27" t="s">
        <v>2980</v>
      </c>
      <c r="B902" s="28" t="s">
        <v>2981</v>
      </c>
      <c r="C902" s="28">
        <v>2011</v>
      </c>
      <c r="D902" s="28" t="s">
        <v>403</v>
      </c>
      <c r="E902" s="28">
        <v>35</v>
      </c>
      <c r="F902" s="28">
        <v>2</v>
      </c>
      <c r="G902" s="28" t="s">
        <v>2982</v>
      </c>
      <c r="H902" s="28">
        <v>4129</v>
      </c>
      <c r="I902" s="28" t="s">
        <v>2983</v>
      </c>
      <c r="J902" s="11" t="s">
        <v>34</v>
      </c>
      <c r="K902" s="20" t="str">
        <f t="shared" si="133"/>
        <v>Link</v>
      </c>
      <c r="L902" s="21" t="str">
        <f t="shared" si="134"/>
        <v/>
      </c>
      <c r="M902" s="31" t="str">
        <f t="shared" si="135"/>
        <v>{Zanis, 2011 #4129}</v>
      </c>
      <c r="N902" s="4" t="s">
        <v>1</v>
      </c>
      <c r="O902" s="20" t="str">
        <f t="shared" si="136"/>
        <v>PDF</v>
      </c>
      <c r="P902" s="11" t="s">
        <v>2</v>
      </c>
      <c r="Q902" s="3" t="s">
        <v>36</v>
      </c>
      <c r="R902" s="276" t="s">
        <v>37</v>
      </c>
      <c r="S902" s="4" t="s">
        <v>76</v>
      </c>
      <c r="T902" s="20" t="str">
        <f t="shared" si="137"/>
        <v>PDF</v>
      </c>
      <c r="U902" s="11" t="s">
        <v>39</v>
      </c>
      <c r="V902" s="3" t="s">
        <v>36</v>
      </c>
      <c r="W902" s="3" t="s">
        <v>37</v>
      </c>
      <c r="Y902" s="13" t="str">
        <f>IF(R902="Include","No",IF(V902="Include","No",""))</f>
        <v/>
      </c>
      <c r="Z902" s="35" t="str">
        <f t="shared" si="138"/>
        <v>Exclude</v>
      </c>
      <c r="AA902" s="33" t="str">
        <f t="shared" si="139"/>
        <v>3. Wrong intervention</v>
      </c>
    </row>
    <row r="903" spans="1:27" x14ac:dyDescent="0.25">
      <c r="A903" s="27" t="s">
        <v>2984</v>
      </c>
      <c r="B903" s="28" t="s">
        <v>2985</v>
      </c>
      <c r="C903" s="28">
        <v>2024</v>
      </c>
      <c r="D903" s="28" t="s">
        <v>2986</v>
      </c>
      <c r="E903" s="28">
        <v>22</v>
      </c>
      <c r="H903" s="28">
        <v>4232</v>
      </c>
      <c r="I903" s="28" t="s">
        <v>2987</v>
      </c>
      <c r="J903" s="11" t="s">
        <v>34</v>
      </c>
      <c r="K903" s="20" t="str">
        <f t="shared" si="133"/>
        <v>Link</v>
      </c>
      <c r="L903" s="21" t="str">
        <f t="shared" si="134"/>
        <v/>
      </c>
      <c r="M903" s="31" t="str">
        <f t="shared" si="135"/>
        <v>{Zhang, 2024 #4232}</v>
      </c>
      <c r="N903" s="4" t="s">
        <v>4</v>
      </c>
      <c r="O903" s="20" t="str">
        <f t="shared" si="136"/>
        <v>PDF</v>
      </c>
      <c r="P903" s="11" t="s">
        <v>2</v>
      </c>
      <c r="Q903" s="3" t="s">
        <v>36</v>
      </c>
      <c r="R903" s="276" t="s">
        <v>37</v>
      </c>
      <c r="S903" s="4" t="s">
        <v>76</v>
      </c>
      <c r="T903" s="20" t="str">
        <f t="shared" si="137"/>
        <v>PDF</v>
      </c>
      <c r="U903" s="11" t="s">
        <v>39</v>
      </c>
      <c r="V903" s="3" t="s">
        <v>36</v>
      </c>
      <c r="W903" s="3" t="s">
        <v>37</v>
      </c>
      <c r="Z903" s="35" t="str">
        <f t="shared" si="138"/>
        <v>Exclude</v>
      </c>
      <c r="AA903" s="33" t="str">
        <f t="shared" si="139"/>
        <v>3. Wrong intervention</v>
      </c>
    </row>
    <row r="904" spans="1:27" x14ac:dyDescent="0.25">
      <c r="A904" s="27" t="s">
        <v>2988</v>
      </c>
      <c r="B904" s="28" t="s">
        <v>2989</v>
      </c>
      <c r="C904" s="28">
        <v>2019</v>
      </c>
      <c r="D904" s="28" t="s">
        <v>716</v>
      </c>
      <c r="E904" s="28">
        <v>34</v>
      </c>
      <c r="F904" s="28">
        <v>3</v>
      </c>
      <c r="G904" s="28" t="s">
        <v>2990</v>
      </c>
      <c r="H904" s="28">
        <v>4058</v>
      </c>
      <c r="I904" s="28" t="s">
        <v>2991</v>
      </c>
      <c r="J904" s="11" t="s">
        <v>34</v>
      </c>
      <c r="K904" s="20" t="str">
        <f t="shared" si="133"/>
        <v>Link</v>
      </c>
      <c r="L904" s="21" t="str">
        <f t="shared" si="134"/>
        <v/>
      </c>
      <c r="M904" s="31" t="str">
        <f t="shared" si="135"/>
        <v>{Zhao, 2019 #4058}</v>
      </c>
      <c r="N904" s="4" t="s">
        <v>1</v>
      </c>
      <c r="O904" s="20" t="str">
        <f t="shared" si="136"/>
        <v>PDF</v>
      </c>
      <c r="P904" s="11" t="s">
        <v>2</v>
      </c>
      <c r="Q904" s="3" t="s">
        <v>36</v>
      </c>
      <c r="R904" s="276" t="s">
        <v>37</v>
      </c>
      <c r="S904" s="4" t="s">
        <v>76</v>
      </c>
      <c r="T904" s="20" t="str">
        <f t="shared" si="137"/>
        <v>PDF</v>
      </c>
      <c r="U904" s="11" t="s">
        <v>39</v>
      </c>
      <c r="V904" s="3" t="s">
        <v>36</v>
      </c>
      <c r="W904" s="3" t="s">
        <v>37</v>
      </c>
      <c r="Y904" s="13" t="str">
        <f>IF(R904="Include","No",IF(V904="Include","No",""))</f>
        <v/>
      </c>
      <c r="Z904" s="35" t="str">
        <f t="shared" si="138"/>
        <v>Exclude</v>
      </c>
      <c r="AA904" s="33" t="str">
        <f t="shared" si="139"/>
        <v>3. Wrong intervention</v>
      </c>
    </row>
    <row r="905" spans="1:27" x14ac:dyDescent="0.25">
      <c r="A905" s="27" t="s">
        <v>2988</v>
      </c>
      <c r="B905" s="28" t="s">
        <v>2989</v>
      </c>
      <c r="C905" s="28">
        <v>2019</v>
      </c>
      <c r="D905" s="28" t="s">
        <v>716</v>
      </c>
      <c r="E905" s="28">
        <v>34</v>
      </c>
      <c r="F905" s="28">
        <v>3</v>
      </c>
      <c r="G905" s="28" t="s">
        <v>2990</v>
      </c>
      <c r="H905" s="28">
        <v>4059</v>
      </c>
      <c r="I905" s="28" t="s">
        <v>2991</v>
      </c>
      <c r="J905" s="11" t="s">
        <v>34</v>
      </c>
      <c r="K905" s="20" t="str">
        <f t="shared" si="133"/>
        <v>Link</v>
      </c>
      <c r="L905" s="21" t="str">
        <f t="shared" si="134"/>
        <v/>
      </c>
      <c r="M905" s="31" t="str">
        <f t="shared" si="135"/>
        <v>{Zhao, 2019 #4059}</v>
      </c>
      <c r="N905" s="4" t="s">
        <v>1</v>
      </c>
      <c r="O905" s="20" t="str">
        <f t="shared" si="136"/>
        <v>PDF</v>
      </c>
      <c r="P905" s="11" t="s">
        <v>2</v>
      </c>
      <c r="Q905" s="3" t="s">
        <v>36</v>
      </c>
      <c r="R905" s="276" t="s">
        <v>41</v>
      </c>
      <c r="S905" s="4" t="s">
        <v>2992</v>
      </c>
      <c r="T905" s="20" t="str">
        <f t="shared" si="137"/>
        <v>PDF</v>
      </c>
      <c r="U905" s="11" t="s">
        <v>39</v>
      </c>
      <c r="V905" s="3" t="s">
        <v>36</v>
      </c>
      <c r="W905" s="3" t="s">
        <v>41</v>
      </c>
      <c r="Y905" s="13" t="str">
        <f>IF(R905="Include","No",IF(V905="Include","No",""))</f>
        <v/>
      </c>
      <c r="Z905" s="35" t="str">
        <f t="shared" si="138"/>
        <v>Exclude</v>
      </c>
      <c r="AA905" s="33" t="str">
        <f t="shared" si="139"/>
        <v>0. Duplicate</v>
      </c>
    </row>
    <row r="906" spans="1:27" x14ac:dyDescent="0.25">
      <c r="A906" s="27" t="s">
        <v>2993</v>
      </c>
      <c r="B906" s="28" t="s">
        <v>2994</v>
      </c>
      <c r="C906" s="28">
        <v>2021</v>
      </c>
      <c r="D906" s="28" t="s">
        <v>2995</v>
      </c>
      <c r="E906" s="28">
        <v>19</v>
      </c>
      <c r="G906" s="28" t="s">
        <v>2996</v>
      </c>
      <c r="H906" s="28">
        <v>3802</v>
      </c>
      <c r="I906" s="28" t="s">
        <v>2997</v>
      </c>
      <c r="J906" s="11" t="s">
        <v>34</v>
      </c>
      <c r="K906" s="20" t="str">
        <f t="shared" si="133"/>
        <v>Link</v>
      </c>
      <c r="L906" s="21" t="str">
        <f t="shared" si="134"/>
        <v/>
      </c>
      <c r="M906" s="31" t="str">
        <f t="shared" si="135"/>
        <v>{Zhao, 2021 #3802}</v>
      </c>
      <c r="N906" s="4" t="s">
        <v>1</v>
      </c>
      <c r="O906" s="20" t="str">
        <f t="shared" si="136"/>
        <v>PDF</v>
      </c>
      <c r="P906" s="11" t="s">
        <v>2</v>
      </c>
      <c r="Q906" s="3" t="s">
        <v>36</v>
      </c>
      <c r="R906" s="276" t="s">
        <v>37</v>
      </c>
      <c r="S906" s="4" t="s">
        <v>76</v>
      </c>
      <c r="T906" s="20" t="str">
        <f t="shared" si="137"/>
        <v>PDF</v>
      </c>
      <c r="U906" s="11" t="s">
        <v>39</v>
      </c>
      <c r="V906" s="3" t="s">
        <v>36</v>
      </c>
      <c r="W906" s="3" t="s">
        <v>37</v>
      </c>
      <c r="Y906" s="13" t="str">
        <f>IF(R906="Include","No",IF(V906="Include","No",""))</f>
        <v/>
      </c>
      <c r="Z906" s="35" t="str">
        <f t="shared" si="138"/>
        <v>Exclude</v>
      </c>
      <c r="AA906" s="33" t="str">
        <f t="shared" si="139"/>
        <v>3. Wrong intervention</v>
      </c>
    </row>
    <row r="907" spans="1:27" x14ac:dyDescent="0.25">
      <c r="A907" s="27" t="s">
        <v>2998</v>
      </c>
      <c r="B907" s="28" t="s">
        <v>2999</v>
      </c>
      <c r="C907" s="28">
        <v>2019</v>
      </c>
      <c r="D907" s="28" t="s">
        <v>3000</v>
      </c>
      <c r="E907" s="28">
        <v>12</v>
      </c>
      <c r="F907" s="28">
        <v>4</v>
      </c>
      <c r="G907" s="28" t="s">
        <v>3001</v>
      </c>
      <c r="H907" s="28">
        <v>4043</v>
      </c>
      <c r="I907" s="28" t="s">
        <v>3002</v>
      </c>
      <c r="J907" s="11" t="s">
        <v>34</v>
      </c>
      <c r="K907" s="20" t="str">
        <f t="shared" si="133"/>
        <v>Link</v>
      </c>
      <c r="L907" s="21" t="str">
        <f t="shared" si="134"/>
        <v/>
      </c>
      <c r="M907" s="31" t="str">
        <f t="shared" si="135"/>
        <v>{Zheng, 2019 #4043}</v>
      </c>
      <c r="N907" s="4" t="s">
        <v>1</v>
      </c>
      <c r="O907" s="20" t="str">
        <f t="shared" si="136"/>
        <v>PDF</v>
      </c>
      <c r="P907" s="11" t="s">
        <v>2</v>
      </c>
      <c r="Q907" s="3" t="s">
        <v>36</v>
      </c>
      <c r="R907" s="276" t="s">
        <v>56</v>
      </c>
      <c r="S907" s="4" t="s">
        <v>1792</v>
      </c>
      <c r="T907" s="20" t="str">
        <f t="shared" si="137"/>
        <v>PDF</v>
      </c>
      <c r="U907" s="11" t="s">
        <v>39</v>
      </c>
      <c r="V907" s="3" t="s">
        <v>36</v>
      </c>
      <c r="W907" s="3" t="s">
        <v>56</v>
      </c>
      <c r="Y907" s="13" t="str">
        <f>IF(R907="Include","No",IF(V907="Include","No",""))</f>
        <v/>
      </c>
      <c r="Z907" s="35" t="str">
        <f t="shared" si="138"/>
        <v>Exclude</v>
      </c>
      <c r="AA907" s="33" t="str">
        <f t="shared" si="139"/>
        <v>2. Wrong country</v>
      </c>
    </row>
    <row r="908" spans="1:27" x14ac:dyDescent="0.25">
      <c r="A908" s="27" t="s">
        <v>3003</v>
      </c>
      <c r="B908" s="28" t="s">
        <v>3004</v>
      </c>
      <c r="C908" s="28">
        <v>2024</v>
      </c>
      <c r="D908" s="28" t="s">
        <v>1342</v>
      </c>
      <c r="G908" s="28" t="s">
        <v>108</v>
      </c>
      <c r="H908" s="28">
        <v>4765</v>
      </c>
      <c r="I908" s="28" t="s">
        <v>3005</v>
      </c>
      <c r="J908" s="11" t="s">
        <v>34</v>
      </c>
      <c r="K908" s="20" t="str">
        <f t="shared" si="133"/>
        <v>Link</v>
      </c>
      <c r="L908" s="21" t="str">
        <f t="shared" si="134"/>
        <v/>
      </c>
      <c r="M908" s="31" t="str">
        <f t="shared" si="135"/>
        <v>{Zhi, 2024 #4765}</v>
      </c>
      <c r="N908" s="4" t="s">
        <v>54</v>
      </c>
      <c r="O908" s="20" t="str">
        <f t="shared" si="136"/>
        <v>PDF</v>
      </c>
      <c r="P908" s="11" t="s">
        <v>2</v>
      </c>
      <c r="Q908" s="3" t="s">
        <v>36</v>
      </c>
      <c r="R908" s="276" t="s">
        <v>37</v>
      </c>
      <c r="S908" s="4" t="s">
        <v>76</v>
      </c>
      <c r="T908" s="20" t="str">
        <f t="shared" si="137"/>
        <v>PDF</v>
      </c>
      <c r="U908" s="11" t="s">
        <v>39</v>
      </c>
      <c r="V908" s="3" t="s">
        <v>36</v>
      </c>
      <c r="W908" s="3" t="s">
        <v>37</v>
      </c>
      <c r="Z908" s="35" t="str">
        <f t="shared" si="138"/>
        <v>Exclude</v>
      </c>
      <c r="AA908" s="33" t="str">
        <f t="shared" si="139"/>
        <v>3. Wrong intervention</v>
      </c>
    </row>
    <row r="909" spans="1:27" x14ac:dyDescent="0.25">
      <c r="A909" s="27" t="s">
        <v>3006</v>
      </c>
      <c r="B909" s="28" t="s">
        <v>3007</v>
      </c>
      <c r="C909" s="28">
        <v>2012</v>
      </c>
      <c r="D909" s="28" t="s">
        <v>2698</v>
      </c>
      <c r="E909" s="28">
        <v>104</v>
      </c>
      <c r="F909" s="28">
        <v>4</v>
      </c>
      <c r="G909" s="28" t="s">
        <v>3008</v>
      </c>
      <c r="H909" s="28">
        <v>3853</v>
      </c>
      <c r="I909" s="28" t="s">
        <v>3009</v>
      </c>
      <c r="J909" s="11" t="s">
        <v>34</v>
      </c>
      <c r="K909" s="20" t="str">
        <f t="shared" si="133"/>
        <v>Link</v>
      </c>
      <c r="L909" s="21" t="str">
        <f t="shared" si="134"/>
        <v/>
      </c>
      <c r="M909" s="31" t="str">
        <f t="shared" si="135"/>
        <v>{Zhu, 2012 #3853}</v>
      </c>
      <c r="N909" s="4" t="s">
        <v>1</v>
      </c>
      <c r="O909" s="20" t="str">
        <f t="shared" si="136"/>
        <v>PDF</v>
      </c>
      <c r="P909" s="11" t="s">
        <v>2</v>
      </c>
      <c r="Q909" s="3" t="s">
        <v>36</v>
      </c>
      <c r="R909" s="276" t="s">
        <v>37</v>
      </c>
      <c r="S909" s="4" t="s">
        <v>76</v>
      </c>
      <c r="T909" s="20" t="str">
        <f t="shared" si="137"/>
        <v>PDF</v>
      </c>
      <c r="U909" s="11" t="s">
        <v>39</v>
      </c>
      <c r="V909" s="3" t="s">
        <v>36</v>
      </c>
      <c r="W909" s="3" t="s">
        <v>37</v>
      </c>
      <c r="Y909" s="13" t="str">
        <f>IF(R909="Include","No",IF(V909="Include","No",""))</f>
        <v/>
      </c>
      <c r="Z909" s="35" t="str">
        <f t="shared" si="138"/>
        <v>Exclude</v>
      </c>
      <c r="AA909" s="33" t="str">
        <f t="shared" si="139"/>
        <v>3. Wrong intervention</v>
      </c>
    </row>
    <row r="910" spans="1:27" x14ac:dyDescent="0.25">
      <c r="A910" s="27" t="s">
        <v>3006</v>
      </c>
      <c r="B910" s="28" t="s">
        <v>3007</v>
      </c>
      <c r="C910" s="28">
        <v>2012</v>
      </c>
      <c r="D910" s="28" t="s">
        <v>2698</v>
      </c>
      <c r="E910" s="28">
        <v>104</v>
      </c>
      <c r="F910" s="28">
        <v>4</v>
      </c>
      <c r="G910" s="28" t="s">
        <v>3008</v>
      </c>
      <c r="H910" s="28">
        <v>3854</v>
      </c>
      <c r="I910" s="28" t="s">
        <v>3009</v>
      </c>
      <c r="J910" s="11" t="s">
        <v>34</v>
      </c>
      <c r="K910" s="20" t="str">
        <f t="shared" si="133"/>
        <v>Link</v>
      </c>
      <c r="L910" s="21" t="str">
        <f t="shared" si="134"/>
        <v/>
      </c>
      <c r="M910" s="31" t="str">
        <f t="shared" si="135"/>
        <v>{Zhu, 2012 #3854}</v>
      </c>
      <c r="N910" s="4" t="s">
        <v>1</v>
      </c>
      <c r="O910" s="20" t="str">
        <f t="shared" si="136"/>
        <v>PDF</v>
      </c>
      <c r="P910" s="11" t="s">
        <v>2</v>
      </c>
      <c r="Q910" s="3" t="s">
        <v>36</v>
      </c>
      <c r="R910" s="276" t="s">
        <v>41</v>
      </c>
      <c r="S910" s="4" t="s">
        <v>3010</v>
      </c>
      <c r="T910" s="20" t="str">
        <f t="shared" si="137"/>
        <v>PDF</v>
      </c>
      <c r="U910" s="11" t="s">
        <v>39</v>
      </c>
      <c r="V910" s="3" t="s">
        <v>36</v>
      </c>
      <c r="W910" s="3" t="s">
        <v>41</v>
      </c>
      <c r="Y910" s="13" t="str">
        <f>IF(R910="Include","No",IF(V910="Include","No",""))</f>
        <v/>
      </c>
      <c r="Z910" s="35" t="str">
        <f t="shared" si="138"/>
        <v>Exclude</v>
      </c>
      <c r="AA910" s="33" t="str">
        <f t="shared" si="139"/>
        <v>0. Duplicate</v>
      </c>
    </row>
    <row r="911" spans="1:27" x14ac:dyDescent="0.25">
      <c r="A911" s="27" t="s">
        <v>3006</v>
      </c>
      <c r="B911" s="28" t="s">
        <v>3007</v>
      </c>
      <c r="C911" s="28">
        <v>2012</v>
      </c>
      <c r="D911" s="28" t="s">
        <v>2698</v>
      </c>
      <c r="E911" s="28">
        <v>104</v>
      </c>
      <c r="F911" s="28">
        <v>4</v>
      </c>
      <c r="G911" s="28" t="s">
        <v>3008</v>
      </c>
      <c r="H911" s="28">
        <v>3855</v>
      </c>
      <c r="I911" s="28" t="s">
        <v>3009</v>
      </c>
      <c r="J911" s="11" t="s">
        <v>34</v>
      </c>
      <c r="K911" s="20" t="str">
        <f t="shared" si="133"/>
        <v>Link</v>
      </c>
      <c r="L911" s="21" t="str">
        <f t="shared" si="134"/>
        <v/>
      </c>
      <c r="M911" s="31" t="str">
        <f t="shared" si="135"/>
        <v>{Zhu, 2012 #3855}</v>
      </c>
      <c r="N911" s="4" t="s">
        <v>1</v>
      </c>
      <c r="O911" s="20" t="str">
        <f t="shared" si="136"/>
        <v>PDF</v>
      </c>
      <c r="P911" s="11" t="s">
        <v>2</v>
      </c>
      <c r="Q911" s="3" t="s">
        <v>36</v>
      </c>
      <c r="R911" s="276" t="s">
        <v>41</v>
      </c>
      <c r="S911" s="4" t="s">
        <v>3010</v>
      </c>
      <c r="T911" s="20" t="str">
        <f t="shared" si="137"/>
        <v>PDF</v>
      </c>
      <c r="U911" s="11" t="s">
        <v>39</v>
      </c>
      <c r="V911" s="3" t="s">
        <v>36</v>
      </c>
      <c r="W911" s="3" t="s">
        <v>41</v>
      </c>
      <c r="Y911" s="13" t="str">
        <f>IF(R911="Include","No",IF(V911="Include","No",""))</f>
        <v/>
      </c>
      <c r="Z911" s="35" t="str">
        <f t="shared" si="138"/>
        <v>Exclude</v>
      </c>
      <c r="AA911" s="33" t="str">
        <f t="shared" si="139"/>
        <v>0. Duplicate</v>
      </c>
    </row>
    <row r="912" spans="1:27" x14ac:dyDescent="0.25">
      <c r="K912" s="20"/>
      <c r="O912" s="20"/>
      <c r="T912" s="20"/>
    </row>
    <row r="913" spans="11:20" x14ac:dyDescent="0.25">
      <c r="K913" s="20"/>
      <c r="O913" s="20"/>
      <c r="T913" s="20"/>
    </row>
    <row r="914" spans="11:20" x14ac:dyDescent="0.25">
      <c r="K914" s="20"/>
      <c r="O914" s="20"/>
      <c r="T914" s="20"/>
    </row>
    <row r="915" spans="11:20" x14ac:dyDescent="0.25">
      <c r="T915" s="20"/>
    </row>
    <row r="916" spans="11:20" x14ac:dyDescent="0.25">
      <c r="T916" s="20"/>
    </row>
    <row r="917" spans="11:20" x14ac:dyDescent="0.25">
      <c r="T917" s="20"/>
    </row>
  </sheetData>
  <sortState xmlns:xlrd2="http://schemas.microsoft.com/office/spreadsheetml/2017/richdata2" ref="A2:AB911">
    <sortCondition ref="M12:M911"/>
  </sortState>
  <conditionalFormatting sqref="J1:J1048576 L1:L1048576 Y1:Y1048576">
    <cfRule type="cellIs" dxfId="184" priority="55" operator="equal">
      <formula>"Yes"</formula>
    </cfRule>
    <cfRule type="cellIs" dxfId="183" priority="56" operator="equal">
      <formula>"No"</formula>
    </cfRule>
  </conditionalFormatting>
  <conditionalFormatting sqref="P1:P1048576 U1:U1048576">
    <cfRule type="cellIs" dxfId="182" priority="1" operator="equal">
      <formula>"GMT"</formula>
    </cfRule>
    <cfRule type="cellIs" dxfId="181" priority="2" operator="equal">
      <formula>"RE"</formula>
    </cfRule>
    <cfRule type="cellIs" dxfId="180" priority="3" operator="equal">
      <formula>"JK"</formula>
    </cfRule>
    <cfRule type="cellIs" dxfId="179" priority="4" operator="equal">
      <formula>"CT"</formula>
    </cfRule>
    <cfRule type="cellIs" dxfId="178" priority="5" operator="equal">
      <formula>"SH"</formula>
    </cfRule>
  </conditionalFormatting>
  <conditionalFormatting sqref="Q1:Q1048576 V1:V1048576 Z1:Z1048576">
    <cfRule type="cellIs" dxfId="177" priority="57" operator="equal">
      <formula>"Exclude"</formula>
    </cfRule>
    <cfRule type="cellIs" dxfId="176" priority="58" operator="equal">
      <formula>"Include"</formula>
    </cfRule>
  </conditionalFormatting>
  <conditionalFormatting sqref="Z1:Z1048576">
    <cfRule type="cellIs" dxfId="175" priority="79" operator="equal">
      <formula>"Check for supplement"</formula>
    </cfRule>
    <cfRule type="cellIs" dxfId="174" priority="111" operator="equal">
      <formula>"Consensus required"</formula>
    </cfRule>
    <cfRule type="cellIs" dxfId="173" priority="112" operator="equal">
      <formula>"Check required"</formula>
    </cfRule>
  </conditionalFormatting>
  <dataValidations count="1">
    <dataValidation type="list" allowBlank="1" sqref="R2:R1048576 X732 W2:W1048576" xr:uid="{9662B2F9-38B6-444B-A673-AA1E805A9318}">
      <formula1>$AD$2:$AD$7</formula1>
    </dataValidation>
  </dataValidations>
  <hyperlinks>
    <hyperlink ref="I351" r:id="rId1" xr:uid="{9791F6CE-71BD-4092-BA51-EFA66B5D159D}"/>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4608-16EE-4407-A307-319E3338CBDA}">
  <sheetPr>
    <tabColor theme="4"/>
  </sheetPr>
  <dimension ref="A1:AD239"/>
  <sheetViews>
    <sheetView zoomScale="85" zoomScaleNormal="85" workbookViewId="0">
      <pane ySplit="1" topLeftCell="A2" activePane="bottomLeft" state="frozen"/>
      <selection pane="bottomLeft"/>
    </sheetView>
  </sheetViews>
  <sheetFormatPr defaultColWidth="8.85546875" defaultRowHeight="15" x14ac:dyDescent="0.25"/>
  <cols>
    <col min="1" max="2" width="5.42578125" customWidth="1"/>
    <col min="3" max="3" width="16.7109375" customWidth="1"/>
    <col min="4" max="4" width="15.42578125" bestFit="1" customWidth="1"/>
    <col min="5" max="5" width="35.5703125" customWidth="1"/>
    <col min="6" max="6" width="23.140625" customWidth="1"/>
    <col min="7" max="7" width="10.42578125" bestFit="1" customWidth="1"/>
    <col min="8" max="8" width="6.85546875" bestFit="1" customWidth="1"/>
    <col min="9" max="9" width="16.7109375" customWidth="1"/>
    <col min="10" max="10" width="5.42578125" customWidth="1"/>
    <col min="11" max="11" width="6.140625" bestFit="1" customWidth="1"/>
    <col min="12" max="12" width="5.42578125" customWidth="1"/>
    <col min="13" max="13" width="6.140625" bestFit="1" customWidth="1"/>
    <col min="14" max="15" width="6.140625" customWidth="1"/>
    <col min="16" max="16" width="7.85546875" bestFit="1" customWidth="1"/>
    <col min="17" max="17" width="8" bestFit="1" customWidth="1"/>
    <col min="18" max="18" width="6.140625" customWidth="1"/>
    <col min="19" max="19" width="11.140625" customWidth="1"/>
    <col min="20" max="20" width="7.42578125" bestFit="1" customWidth="1"/>
    <col min="21" max="21" width="17.85546875" bestFit="1" customWidth="1"/>
    <col min="22" max="22" width="7.42578125" bestFit="1" customWidth="1"/>
    <col min="23" max="23" width="16.42578125" bestFit="1" customWidth="1"/>
    <col min="24" max="24" width="7.42578125" bestFit="1" customWidth="1"/>
    <col min="25" max="25" width="16.42578125" bestFit="1" customWidth="1"/>
    <col min="26" max="26" width="7.42578125" bestFit="1" customWidth="1"/>
    <col min="27" max="27" width="10.7109375" bestFit="1" customWidth="1"/>
    <col min="28" max="28" width="35.28515625" customWidth="1"/>
  </cols>
  <sheetData>
    <row r="1" spans="1:30" s="235" customFormat="1" ht="30.75" thickBot="1" x14ac:dyDescent="0.3">
      <c r="A1" s="242" t="s">
        <v>20</v>
      </c>
      <c r="B1" s="8" t="s">
        <v>23</v>
      </c>
      <c r="C1" s="240" t="s">
        <v>17</v>
      </c>
      <c r="D1" s="142" t="s">
        <v>4769</v>
      </c>
      <c r="E1" s="143" t="s">
        <v>5023</v>
      </c>
      <c r="F1" s="144" t="s">
        <v>5024</v>
      </c>
      <c r="G1" s="145" t="s">
        <v>5025</v>
      </c>
      <c r="H1" s="145" t="s">
        <v>5026</v>
      </c>
      <c r="I1" s="145" t="s">
        <v>5027</v>
      </c>
      <c r="J1" s="146" t="s">
        <v>5028</v>
      </c>
      <c r="K1" s="146" t="s">
        <v>5029</v>
      </c>
      <c r="L1" s="146" t="s">
        <v>5030</v>
      </c>
      <c r="M1" s="147" t="s">
        <v>5031</v>
      </c>
      <c r="N1" s="147" t="s">
        <v>5032</v>
      </c>
      <c r="O1" s="147" t="s">
        <v>5033</v>
      </c>
      <c r="P1" s="147" t="s">
        <v>5034</v>
      </c>
      <c r="Q1" s="147" t="s">
        <v>5035</v>
      </c>
      <c r="R1" s="147" t="s">
        <v>5033</v>
      </c>
      <c r="S1" s="147" t="s">
        <v>5036</v>
      </c>
      <c r="T1" s="147" t="s">
        <v>5037</v>
      </c>
      <c r="U1" s="148" t="s">
        <v>5038</v>
      </c>
      <c r="V1" s="148" t="s">
        <v>5037</v>
      </c>
      <c r="W1" s="149" t="s">
        <v>5039</v>
      </c>
      <c r="X1" s="149" t="s">
        <v>5037</v>
      </c>
      <c r="Y1" s="148" t="s">
        <v>5040</v>
      </c>
      <c r="Z1" s="150" t="s">
        <v>5037</v>
      </c>
      <c r="AA1" s="151" t="s">
        <v>4563</v>
      </c>
      <c r="AB1" s="152" t="s">
        <v>5041</v>
      </c>
      <c r="AC1" s="233"/>
      <c r="AD1" s="233"/>
    </row>
    <row r="2" spans="1:30" s="1" customFormat="1" ht="15.75" x14ac:dyDescent="0.25">
      <c r="A2" s="357" t="s">
        <v>2</v>
      </c>
      <c r="B2" s="332" t="s">
        <v>39</v>
      </c>
      <c r="C2" s="333" t="s">
        <v>4564</v>
      </c>
      <c r="D2" s="334" t="s">
        <v>4780</v>
      </c>
      <c r="E2" s="335"/>
      <c r="F2" s="336" t="s">
        <v>5042</v>
      </c>
      <c r="G2" s="337" t="s">
        <v>4649</v>
      </c>
      <c r="H2" s="337"/>
      <c r="I2" s="337" t="s">
        <v>5043</v>
      </c>
      <c r="J2" s="338">
        <v>59</v>
      </c>
      <c r="K2" s="338">
        <v>200</v>
      </c>
      <c r="L2" s="338">
        <v>31</v>
      </c>
      <c r="M2" s="339"/>
      <c r="N2" s="339"/>
      <c r="O2" s="339"/>
      <c r="P2" s="339"/>
      <c r="Q2" s="339"/>
      <c r="R2" s="339"/>
      <c r="S2" s="339"/>
      <c r="T2" s="339"/>
      <c r="U2" s="338"/>
      <c r="V2" s="338"/>
      <c r="W2" s="339"/>
      <c r="X2" s="339"/>
      <c r="Y2" s="338"/>
      <c r="Z2" s="341"/>
      <c r="AA2" s="342" t="s">
        <v>34</v>
      </c>
      <c r="AB2" s="345"/>
    </row>
    <row r="3" spans="1:30" s="1" customFormat="1" x14ac:dyDescent="0.25">
      <c r="A3" s="358" t="s">
        <v>2</v>
      </c>
      <c r="B3" s="320" t="s">
        <v>39</v>
      </c>
      <c r="C3" s="321" t="s">
        <v>4564</v>
      </c>
      <c r="D3" s="322" t="s">
        <v>4789</v>
      </c>
      <c r="E3" s="323"/>
      <c r="F3" s="351" t="s">
        <v>5042</v>
      </c>
      <c r="G3" s="352" t="s">
        <v>4649</v>
      </c>
      <c r="H3" s="352"/>
      <c r="I3" s="352" t="s">
        <v>5043</v>
      </c>
      <c r="J3" s="326">
        <v>50</v>
      </c>
      <c r="K3" s="326">
        <v>149</v>
      </c>
      <c r="L3" s="326">
        <v>35</v>
      </c>
      <c r="M3" s="327"/>
      <c r="N3" s="327"/>
      <c r="O3" s="327"/>
      <c r="P3" s="327"/>
      <c r="Q3" s="327"/>
      <c r="R3" s="327"/>
      <c r="S3" s="327"/>
      <c r="T3" s="327"/>
      <c r="U3" s="326" t="s">
        <v>5044</v>
      </c>
      <c r="V3" s="326">
        <v>0.36</v>
      </c>
      <c r="W3" s="327"/>
      <c r="X3" s="327"/>
      <c r="Y3" s="326"/>
      <c r="Z3" s="328"/>
      <c r="AA3" s="356" t="s">
        <v>34</v>
      </c>
      <c r="AB3" s="330" t="s">
        <v>5045</v>
      </c>
    </row>
    <row r="4" spans="1:30" s="1" customFormat="1" x14ac:dyDescent="0.25">
      <c r="A4" s="358" t="s">
        <v>2</v>
      </c>
      <c r="B4" s="320" t="s">
        <v>39</v>
      </c>
      <c r="C4" s="321" t="s">
        <v>4564</v>
      </c>
      <c r="D4" s="322" t="s">
        <v>4793</v>
      </c>
      <c r="E4" s="323"/>
      <c r="F4" s="351" t="s">
        <v>5042</v>
      </c>
      <c r="G4" s="352" t="s">
        <v>4649</v>
      </c>
      <c r="H4" s="352"/>
      <c r="I4" s="352" t="s">
        <v>5043</v>
      </c>
      <c r="J4" s="326">
        <v>4</v>
      </c>
      <c r="K4" s="326">
        <v>55</v>
      </c>
      <c r="L4" s="326">
        <v>7</v>
      </c>
      <c r="M4" s="327"/>
      <c r="N4" s="327"/>
      <c r="O4" s="327"/>
      <c r="P4" s="327"/>
      <c r="Q4" s="327"/>
      <c r="R4" s="327"/>
      <c r="S4" s="327"/>
      <c r="T4" s="327"/>
      <c r="U4" s="326" t="s">
        <v>5046</v>
      </c>
      <c r="V4" s="326">
        <v>2E-3</v>
      </c>
      <c r="W4" s="327"/>
      <c r="X4" s="327"/>
      <c r="Y4" s="326"/>
      <c r="Z4" s="328"/>
      <c r="AA4" s="356" t="s">
        <v>34</v>
      </c>
      <c r="AB4" s="330" t="s">
        <v>5047</v>
      </c>
    </row>
    <row r="5" spans="1:30" x14ac:dyDescent="0.25">
      <c r="A5" s="11" t="s">
        <v>2</v>
      </c>
      <c r="B5" s="4" t="s">
        <v>39</v>
      </c>
      <c r="C5" s="63" t="s">
        <v>4564</v>
      </c>
      <c r="D5" s="30" t="s">
        <v>4780</v>
      </c>
      <c r="E5" s="19" t="s">
        <v>5048</v>
      </c>
      <c r="F5" s="44" t="s">
        <v>5042</v>
      </c>
      <c r="G5" s="85" t="s">
        <v>4649</v>
      </c>
      <c r="H5" s="85"/>
      <c r="I5" s="85" t="s">
        <v>5043</v>
      </c>
      <c r="J5" s="66">
        <v>39</v>
      </c>
      <c r="K5" s="66">
        <v>62</v>
      </c>
      <c r="L5" s="66">
        <v>63</v>
      </c>
      <c r="M5" s="45"/>
      <c r="N5" s="45"/>
      <c r="O5" s="45"/>
      <c r="P5" s="45"/>
      <c r="Q5" s="45"/>
      <c r="R5" s="45"/>
      <c r="S5" s="45"/>
      <c r="T5" s="45"/>
      <c r="U5" s="66" t="s">
        <v>5049</v>
      </c>
      <c r="V5" s="66">
        <v>5.0000000000000001E-3</v>
      </c>
      <c r="W5" s="45"/>
      <c r="X5" s="45"/>
      <c r="Y5" s="66"/>
      <c r="Z5" s="87"/>
      <c r="AA5" s="12" t="s">
        <v>34</v>
      </c>
      <c r="AB5" s="38" t="s">
        <v>5050</v>
      </c>
    </row>
    <row r="6" spans="1:30" x14ac:dyDescent="0.25">
      <c r="A6" s="11" t="s">
        <v>2</v>
      </c>
      <c r="B6" s="4" t="s">
        <v>39</v>
      </c>
      <c r="C6" s="63" t="s">
        <v>4564</v>
      </c>
      <c r="D6" s="31" t="s">
        <v>4789</v>
      </c>
      <c r="E6" s="19" t="s">
        <v>5048</v>
      </c>
      <c r="F6" s="44" t="s">
        <v>5042</v>
      </c>
      <c r="G6" s="85" t="s">
        <v>4649</v>
      </c>
      <c r="H6" s="85"/>
      <c r="I6" s="85" t="s">
        <v>5043</v>
      </c>
      <c r="J6" s="67">
        <v>45</v>
      </c>
      <c r="K6" s="67">
        <v>117</v>
      </c>
      <c r="L6" s="67">
        <v>38</v>
      </c>
      <c r="M6" s="47"/>
      <c r="N6" s="47"/>
      <c r="O6" s="47"/>
      <c r="P6" s="47"/>
      <c r="Q6" s="47"/>
      <c r="R6" s="47"/>
      <c r="S6" s="47"/>
      <c r="T6" s="47"/>
      <c r="U6" s="67">
        <v>1</v>
      </c>
      <c r="V6" s="67"/>
      <c r="W6" s="47"/>
      <c r="X6" s="47"/>
      <c r="Y6" s="67"/>
      <c r="Z6" s="68"/>
      <c r="AA6" s="12" t="s">
        <v>34</v>
      </c>
      <c r="AB6" s="38" t="s">
        <v>5050</v>
      </c>
    </row>
    <row r="7" spans="1:30" x14ac:dyDescent="0.25">
      <c r="A7" s="11" t="s">
        <v>2</v>
      </c>
      <c r="B7" s="4" t="s">
        <v>39</v>
      </c>
      <c r="C7" s="63" t="s">
        <v>4564</v>
      </c>
      <c r="D7" s="30" t="s">
        <v>4780</v>
      </c>
      <c r="E7" s="19"/>
      <c r="F7" s="44" t="s">
        <v>5051</v>
      </c>
      <c r="G7" s="85" t="s">
        <v>4649</v>
      </c>
      <c r="H7" s="85"/>
      <c r="I7" s="85" t="s">
        <v>5043</v>
      </c>
      <c r="J7" s="66">
        <v>91</v>
      </c>
      <c r="K7" s="66">
        <v>200</v>
      </c>
      <c r="L7" s="66">
        <v>48</v>
      </c>
      <c r="M7" s="45"/>
      <c r="N7" s="45"/>
      <c r="O7" s="45"/>
      <c r="P7" s="45"/>
      <c r="Q7" s="45"/>
      <c r="R7" s="45"/>
      <c r="S7" s="45"/>
      <c r="T7" s="45"/>
      <c r="U7" s="66"/>
      <c r="V7" s="66"/>
      <c r="W7" s="45"/>
      <c r="X7" s="45"/>
      <c r="Y7" s="66"/>
      <c r="Z7" s="87"/>
      <c r="AA7" s="12" t="s">
        <v>34</v>
      </c>
      <c r="AB7" s="38"/>
    </row>
    <row r="8" spans="1:30" x14ac:dyDescent="0.25">
      <c r="A8" s="11" t="s">
        <v>2</v>
      </c>
      <c r="B8" s="4" t="s">
        <v>39</v>
      </c>
      <c r="C8" s="63" t="s">
        <v>4564</v>
      </c>
      <c r="D8" s="31" t="s">
        <v>4789</v>
      </c>
      <c r="E8" s="21"/>
      <c r="F8" s="44" t="s">
        <v>5051</v>
      </c>
      <c r="G8" s="85" t="s">
        <v>4649</v>
      </c>
      <c r="H8" s="85"/>
      <c r="I8" s="85" t="s">
        <v>5043</v>
      </c>
      <c r="J8" s="67">
        <v>76</v>
      </c>
      <c r="K8" s="67">
        <v>149</v>
      </c>
      <c r="L8" s="67">
        <v>53</v>
      </c>
      <c r="M8" s="47"/>
      <c r="N8" s="47"/>
      <c r="O8" s="47"/>
      <c r="P8" s="47"/>
      <c r="Q8" s="47"/>
      <c r="R8" s="47"/>
      <c r="S8" s="47"/>
      <c r="T8" s="47"/>
      <c r="U8" s="67" t="s">
        <v>5052</v>
      </c>
      <c r="V8" s="67">
        <v>0.28000000000000003</v>
      </c>
      <c r="W8" s="47"/>
      <c r="X8" s="47"/>
      <c r="Y8" s="67"/>
      <c r="Z8" s="68"/>
      <c r="AA8" s="12" t="s">
        <v>34</v>
      </c>
      <c r="AB8" s="39" t="s">
        <v>5045</v>
      </c>
    </row>
    <row r="9" spans="1:30" x14ac:dyDescent="0.25">
      <c r="A9" s="11" t="s">
        <v>2</v>
      </c>
      <c r="B9" s="4" t="s">
        <v>39</v>
      </c>
      <c r="C9" s="63" t="s">
        <v>4564</v>
      </c>
      <c r="D9" s="31" t="s">
        <v>4793</v>
      </c>
      <c r="E9" s="21"/>
      <c r="F9" s="44" t="s">
        <v>5051</v>
      </c>
      <c r="G9" s="85" t="s">
        <v>4649</v>
      </c>
      <c r="H9" s="85"/>
      <c r="I9" s="85" t="s">
        <v>5043</v>
      </c>
      <c r="J9" s="67">
        <v>5</v>
      </c>
      <c r="K9" s="67">
        <v>55</v>
      </c>
      <c r="L9" s="67">
        <v>9</v>
      </c>
      <c r="M9" s="47"/>
      <c r="N9" s="47"/>
      <c r="O9" s="47"/>
      <c r="P9" s="47"/>
      <c r="Q9" s="47"/>
      <c r="R9" s="47"/>
      <c r="S9" s="47"/>
      <c r="T9" s="47"/>
      <c r="U9" s="67" t="s">
        <v>5053</v>
      </c>
      <c r="V9" s="67" t="s">
        <v>5054</v>
      </c>
      <c r="W9" s="47"/>
      <c r="X9" s="47"/>
      <c r="Y9" s="67"/>
      <c r="Z9" s="68"/>
      <c r="AA9" s="12" t="s">
        <v>34</v>
      </c>
      <c r="AB9" s="39" t="s">
        <v>5047</v>
      </c>
    </row>
    <row r="10" spans="1:30" x14ac:dyDescent="0.25">
      <c r="A10" s="11" t="s">
        <v>2</v>
      </c>
      <c r="B10" s="4" t="s">
        <v>39</v>
      </c>
      <c r="C10" s="63" t="s">
        <v>4564</v>
      </c>
      <c r="D10" s="30" t="s">
        <v>4780</v>
      </c>
      <c r="E10" s="19" t="s">
        <v>5048</v>
      </c>
      <c r="F10" s="44" t="s">
        <v>5051</v>
      </c>
      <c r="G10" s="85" t="s">
        <v>4649</v>
      </c>
      <c r="H10" s="85"/>
      <c r="I10" s="85" t="s">
        <v>5043</v>
      </c>
      <c r="J10" s="66">
        <v>50</v>
      </c>
      <c r="K10" s="66">
        <v>62</v>
      </c>
      <c r="L10" s="66">
        <v>81</v>
      </c>
      <c r="M10" s="45"/>
      <c r="N10" s="45"/>
      <c r="O10" s="45"/>
      <c r="P10" s="45"/>
      <c r="Q10" s="45"/>
      <c r="R10" s="45"/>
      <c r="S10" s="45"/>
      <c r="T10" s="45"/>
      <c r="U10" s="66" t="s">
        <v>5055</v>
      </c>
      <c r="V10" s="66">
        <v>0.01</v>
      </c>
      <c r="W10" s="45"/>
      <c r="X10" s="45"/>
      <c r="Y10" s="66"/>
      <c r="Z10" s="87"/>
      <c r="AA10" s="12" t="s">
        <v>34</v>
      </c>
      <c r="AB10" s="37" t="s">
        <v>5050</v>
      </c>
    </row>
    <row r="11" spans="1:30" ht="15.75" thickBot="1" x14ac:dyDescent="0.3">
      <c r="A11" s="126" t="s">
        <v>2</v>
      </c>
      <c r="B11" s="221" t="s">
        <v>39</v>
      </c>
      <c r="C11" s="128" t="s">
        <v>4564</v>
      </c>
      <c r="D11" s="132" t="s">
        <v>4789</v>
      </c>
      <c r="E11" s="163" t="s">
        <v>5048</v>
      </c>
      <c r="F11" s="164" t="s">
        <v>5051</v>
      </c>
      <c r="G11" s="165" t="s">
        <v>4649</v>
      </c>
      <c r="H11" s="165"/>
      <c r="I11" s="165" t="s">
        <v>5043</v>
      </c>
      <c r="J11" s="131">
        <v>70</v>
      </c>
      <c r="K11" s="131">
        <v>117</v>
      </c>
      <c r="L11" s="131">
        <v>60</v>
      </c>
      <c r="M11" s="166"/>
      <c r="N11" s="166"/>
      <c r="O11" s="166"/>
      <c r="P11" s="166"/>
      <c r="Q11" s="166"/>
      <c r="R11" s="166"/>
      <c r="S11" s="166"/>
      <c r="T11" s="166"/>
      <c r="U11" s="131"/>
      <c r="V11" s="131"/>
      <c r="W11" s="166"/>
      <c r="X11" s="166"/>
      <c r="Y11" s="131"/>
      <c r="Z11" s="167"/>
      <c r="AA11" s="295" t="s">
        <v>34</v>
      </c>
      <c r="AB11" s="129" t="s">
        <v>5050</v>
      </c>
    </row>
    <row r="12" spans="1:30" x14ac:dyDescent="0.25">
      <c r="A12" s="153" t="s">
        <v>2</v>
      </c>
      <c r="B12" s="244" t="s">
        <v>39</v>
      </c>
      <c r="C12" s="154" t="s">
        <v>4573</v>
      </c>
      <c r="D12" s="133" t="s">
        <v>4795</v>
      </c>
      <c r="E12" s="155"/>
      <c r="F12" s="156" t="s">
        <v>5056</v>
      </c>
      <c r="G12" s="157" t="s">
        <v>4609</v>
      </c>
      <c r="H12" s="157"/>
      <c r="I12" s="157"/>
      <c r="J12" s="158"/>
      <c r="K12" s="158"/>
      <c r="L12" s="158">
        <v>27.5</v>
      </c>
      <c r="M12" s="159"/>
      <c r="N12" s="159"/>
      <c r="O12" s="159"/>
      <c r="P12" s="159"/>
      <c r="Q12" s="159"/>
      <c r="R12" s="159"/>
      <c r="S12" s="159"/>
      <c r="T12" s="159"/>
      <c r="U12" s="158" t="s">
        <v>5057</v>
      </c>
      <c r="V12" s="158">
        <v>0.02</v>
      </c>
      <c r="W12" s="159"/>
      <c r="X12" s="159"/>
      <c r="Y12" s="158"/>
      <c r="Z12" s="160"/>
      <c r="AA12" s="161" t="s">
        <v>34</v>
      </c>
      <c r="AB12" s="134" t="s">
        <v>5058</v>
      </c>
    </row>
    <row r="13" spans="1:30" x14ac:dyDescent="0.25">
      <c r="A13" s="11" t="s">
        <v>2</v>
      </c>
      <c r="B13" s="4" t="s">
        <v>39</v>
      </c>
      <c r="C13" s="63" t="s">
        <v>4573</v>
      </c>
      <c r="D13" s="31" t="s">
        <v>4802</v>
      </c>
      <c r="E13" s="21"/>
      <c r="F13" s="44" t="s">
        <v>5056</v>
      </c>
      <c r="G13" s="85" t="s">
        <v>4609</v>
      </c>
      <c r="H13" s="85"/>
      <c r="I13" s="65"/>
      <c r="J13" s="67"/>
      <c r="K13" s="67"/>
      <c r="L13" s="67">
        <v>15</v>
      </c>
      <c r="M13" s="47"/>
      <c r="N13" s="47"/>
      <c r="O13" s="47"/>
      <c r="P13" s="47"/>
      <c r="Q13" s="47"/>
      <c r="R13" s="47"/>
      <c r="S13" s="47"/>
      <c r="T13" s="47"/>
      <c r="U13" s="67">
        <v>1</v>
      </c>
      <c r="V13" s="67"/>
      <c r="W13" s="47"/>
      <c r="X13" s="47"/>
      <c r="Y13" s="67"/>
      <c r="Z13" s="68"/>
      <c r="AA13" s="13" t="s">
        <v>34</v>
      </c>
      <c r="AB13" s="39" t="s">
        <v>5058</v>
      </c>
    </row>
    <row r="14" spans="1:30" x14ac:dyDescent="0.25">
      <c r="A14" s="11" t="s">
        <v>2</v>
      </c>
      <c r="B14" s="4" t="s">
        <v>39</v>
      </c>
      <c r="C14" s="173" t="s">
        <v>4573</v>
      </c>
      <c r="D14" s="30" t="s">
        <v>4795</v>
      </c>
      <c r="E14" s="21" t="s">
        <v>5059</v>
      </c>
      <c r="F14" s="44" t="s">
        <v>5056</v>
      </c>
      <c r="G14" s="85" t="s">
        <v>4609</v>
      </c>
      <c r="H14" s="85"/>
      <c r="I14" s="65"/>
      <c r="J14" s="67"/>
      <c r="K14" s="67"/>
      <c r="L14" s="67">
        <v>64.7</v>
      </c>
      <c r="M14" s="47"/>
      <c r="N14" s="47"/>
      <c r="O14" s="47"/>
      <c r="P14" s="47"/>
      <c r="Q14" s="47"/>
      <c r="R14" s="47"/>
      <c r="S14" s="47"/>
      <c r="T14" s="47"/>
      <c r="U14" s="67" t="s">
        <v>5060</v>
      </c>
      <c r="V14" s="67">
        <v>0.02</v>
      </c>
      <c r="W14" s="47"/>
      <c r="X14" s="47"/>
      <c r="Y14" s="67"/>
      <c r="Z14" s="68"/>
      <c r="AA14" s="13" t="s">
        <v>34</v>
      </c>
      <c r="AB14" s="39" t="s">
        <v>5058</v>
      </c>
    </row>
    <row r="15" spans="1:30" x14ac:dyDescent="0.25">
      <c r="A15" s="11" t="s">
        <v>2</v>
      </c>
      <c r="B15" s="4" t="s">
        <v>39</v>
      </c>
      <c r="C15" s="63" t="s">
        <v>4573</v>
      </c>
      <c r="D15" s="31" t="s">
        <v>4802</v>
      </c>
      <c r="E15" s="21" t="s">
        <v>5059</v>
      </c>
      <c r="F15" s="44" t="s">
        <v>5056</v>
      </c>
      <c r="G15" s="85" t="s">
        <v>4609</v>
      </c>
      <c r="H15" s="85"/>
      <c r="I15" s="65"/>
      <c r="J15" s="67"/>
      <c r="K15" s="67"/>
      <c r="L15" s="67">
        <v>40</v>
      </c>
      <c r="M15" s="47"/>
      <c r="N15" s="47"/>
      <c r="O15" s="47"/>
      <c r="P15" s="47"/>
      <c r="Q15" s="47"/>
      <c r="R15" s="47"/>
      <c r="S15" s="47"/>
      <c r="T15" s="47"/>
      <c r="U15" s="67">
        <v>1</v>
      </c>
      <c r="V15" s="67"/>
      <c r="W15" s="47"/>
      <c r="X15" s="47"/>
      <c r="Y15" s="67"/>
      <c r="Z15" s="68"/>
      <c r="AA15" s="13" t="s">
        <v>34</v>
      </c>
      <c r="AB15" s="39" t="s">
        <v>5058</v>
      </c>
    </row>
    <row r="16" spans="1:30" s="1" customFormat="1" x14ac:dyDescent="0.25">
      <c r="A16" s="319" t="s">
        <v>2</v>
      </c>
      <c r="B16" s="320" t="s">
        <v>39</v>
      </c>
      <c r="C16" s="321" t="s">
        <v>4573</v>
      </c>
      <c r="D16" s="322" t="s">
        <v>4795</v>
      </c>
      <c r="E16" s="323"/>
      <c r="F16" s="324" t="s">
        <v>5056</v>
      </c>
      <c r="G16" s="325" t="s">
        <v>4609</v>
      </c>
      <c r="H16" s="325"/>
      <c r="I16" s="325" t="s">
        <v>5061</v>
      </c>
      <c r="J16" s="326"/>
      <c r="K16" s="326"/>
      <c r="L16" s="326">
        <v>27.5</v>
      </c>
      <c r="M16" s="327"/>
      <c r="N16" s="327"/>
      <c r="O16" s="327"/>
      <c r="P16" s="327"/>
      <c r="Q16" s="327"/>
      <c r="R16" s="327"/>
      <c r="S16" s="327"/>
      <c r="T16" s="327"/>
      <c r="U16" s="326" t="s">
        <v>5062</v>
      </c>
      <c r="V16" s="326">
        <v>2E-3</v>
      </c>
      <c r="W16" s="327"/>
      <c r="X16" s="327"/>
      <c r="Y16" s="326"/>
      <c r="Z16" s="328"/>
      <c r="AA16" s="329" t="s">
        <v>34</v>
      </c>
      <c r="AB16" s="330" t="s">
        <v>5063</v>
      </c>
    </row>
    <row r="17" spans="1:28" s="1" customFormat="1" x14ac:dyDescent="0.25">
      <c r="A17" s="319" t="s">
        <v>2</v>
      </c>
      <c r="B17" s="320" t="s">
        <v>39</v>
      </c>
      <c r="C17" s="321" t="s">
        <v>4573</v>
      </c>
      <c r="D17" s="322" t="s">
        <v>4802</v>
      </c>
      <c r="E17" s="323"/>
      <c r="F17" s="324" t="s">
        <v>5056</v>
      </c>
      <c r="G17" s="325" t="s">
        <v>4609</v>
      </c>
      <c r="H17" s="325"/>
      <c r="I17" s="325" t="s">
        <v>5061</v>
      </c>
      <c r="J17" s="326"/>
      <c r="K17" s="326"/>
      <c r="L17" s="326">
        <v>15</v>
      </c>
      <c r="M17" s="327"/>
      <c r="N17" s="327"/>
      <c r="O17" s="327"/>
      <c r="P17" s="327"/>
      <c r="Q17" s="327"/>
      <c r="R17" s="327"/>
      <c r="S17" s="327"/>
      <c r="T17" s="327"/>
      <c r="U17" s="326">
        <v>1</v>
      </c>
      <c r="V17" s="326"/>
      <c r="W17" s="327"/>
      <c r="X17" s="327"/>
      <c r="Y17" s="326"/>
      <c r="Z17" s="328"/>
      <c r="AA17" s="329" t="s">
        <v>34</v>
      </c>
      <c r="AB17" s="330" t="s">
        <v>5063</v>
      </c>
    </row>
    <row r="18" spans="1:28" x14ac:dyDescent="0.25">
      <c r="A18" s="11" t="s">
        <v>2</v>
      </c>
      <c r="B18" s="4" t="s">
        <v>39</v>
      </c>
      <c r="C18" s="63" t="s">
        <v>4573</v>
      </c>
      <c r="D18" s="31" t="s">
        <v>4795</v>
      </c>
      <c r="E18" s="21" t="s">
        <v>5059</v>
      </c>
      <c r="F18" s="46" t="s">
        <v>5056</v>
      </c>
      <c r="G18" s="65" t="s">
        <v>4609</v>
      </c>
      <c r="H18" s="65"/>
      <c r="I18" s="65" t="s">
        <v>5064</v>
      </c>
      <c r="J18" s="67"/>
      <c r="K18" s="67"/>
      <c r="L18" s="67">
        <v>64.7</v>
      </c>
      <c r="M18" s="47"/>
      <c r="N18" s="47"/>
      <c r="O18" s="47"/>
      <c r="P18" s="47"/>
      <c r="Q18" s="47"/>
      <c r="R18" s="47"/>
      <c r="S18" s="47"/>
      <c r="T18" s="47"/>
      <c r="U18" s="67" t="s">
        <v>5065</v>
      </c>
      <c r="V18" s="67">
        <v>0.01</v>
      </c>
      <c r="W18" s="47"/>
      <c r="X18" s="47"/>
      <c r="Y18" s="67"/>
      <c r="Z18" s="68"/>
      <c r="AA18" s="13" t="s">
        <v>34</v>
      </c>
      <c r="AB18" s="39" t="s">
        <v>5058</v>
      </c>
    </row>
    <row r="19" spans="1:28" x14ac:dyDescent="0.25">
      <c r="A19" s="11" t="s">
        <v>2</v>
      </c>
      <c r="B19" s="4" t="s">
        <v>39</v>
      </c>
      <c r="C19" s="63" t="s">
        <v>4573</v>
      </c>
      <c r="D19" s="31" t="s">
        <v>4802</v>
      </c>
      <c r="E19" s="21" t="s">
        <v>5059</v>
      </c>
      <c r="F19" s="46" t="s">
        <v>5056</v>
      </c>
      <c r="G19" s="65" t="s">
        <v>4609</v>
      </c>
      <c r="H19" s="65"/>
      <c r="I19" s="65" t="s">
        <v>5064</v>
      </c>
      <c r="J19" s="67"/>
      <c r="K19" s="67"/>
      <c r="L19" s="67">
        <v>40</v>
      </c>
      <c r="M19" s="47"/>
      <c r="N19" s="47"/>
      <c r="O19" s="47"/>
      <c r="P19" s="47"/>
      <c r="Q19" s="47"/>
      <c r="R19" s="47"/>
      <c r="S19" s="47"/>
      <c r="T19" s="47"/>
      <c r="U19" s="67">
        <v>1</v>
      </c>
      <c r="V19" s="67"/>
      <c r="W19" s="47"/>
      <c r="X19" s="47"/>
      <c r="Y19" s="67"/>
      <c r="Z19" s="68"/>
      <c r="AA19" s="13" t="s">
        <v>34</v>
      </c>
      <c r="AB19" s="39" t="s">
        <v>5058</v>
      </c>
    </row>
    <row r="20" spans="1:28" x14ac:dyDescent="0.25">
      <c r="A20" s="10" t="s">
        <v>2</v>
      </c>
      <c r="B20" s="6" t="s">
        <v>39</v>
      </c>
      <c r="C20" s="173" t="s">
        <v>4573</v>
      </c>
      <c r="D20" s="30" t="s">
        <v>4795</v>
      </c>
      <c r="E20" s="238"/>
      <c r="F20" s="44" t="s">
        <v>5066</v>
      </c>
      <c r="G20" s="85" t="s">
        <v>4609</v>
      </c>
      <c r="H20" s="85"/>
      <c r="I20" s="85"/>
      <c r="J20" s="66">
        <v>19</v>
      </c>
      <c r="K20" s="66"/>
      <c r="L20" s="66"/>
      <c r="M20" s="45"/>
      <c r="N20" s="45"/>
      <c r="O20" s="45"/>
      <c r="P20" s="45"/>
      <c r="Q20" s="45"/>
      <c r="R20" s="45"/>
      <c r="S20" s="45"/>
      <c r="T20" s="45"/>
      <c r="U20" s="66"/>
      <c r="V20" s="66"/>
      <c r="W20" s="45"/>
      <c r="X20" s="45"/>
      <c r="Y20" s="66"/>
      <c r="Z20" s="87"/>
      <c r="AA20" s="12" t="s">
        <v>34</v>
      </c>
      <c r="AB20" s="38" t="s">
        <v>5067</v>
      </c>
    </row>
    <row r="21" spans="1:28" x14ac:dyDescent="0.25">
      <c r="A21" s="11" t="s">
        <v>2</v>
      </c>
      <c r="B21" s="4" t="s">
        <v>39</v>
      </c>
      <c r="C21" s="63" t="s">
        <v>4573</v>
      </c>
      <c r="D21" s="31" t="s">
        <v>4802</v>
      </c>
      <c r="E21" s="238"/>
      <c r="F21" s="44" t="s">
        <v>5066</v>
      </c>
      <c r="G21" s="85" t="s">
        <v>4609</v>
      </c>
      <c r="H21" s="85"/>
      <c r="I21" s="85"/>
      <c r="J21" s="66">
        <v>23</v>
      </c>
      <c r="K21" s="66"/>
      <c r="L21" s="66"/>
      <c r="M21" s="45"/>
      <c r="N21" s="45"/>
      <c r="O21" s="45"/>
      <c r="P21" s="45"/>
      <c r="Q21" s="45"/>
      <c r="R21" s="45"/>
      <c r="S21" s="45"/>
      <c r="T21" s="45"/>
      <c r="U21" s="66"/>
      <c r="V21" s="66"/>
      <c r="W21" s="45"/>
      <c r="X21" s="45"/>
      <c r="Y21" s="66"/>
      <c r="Z21" s="87"/>
      <c r="AA21" s="12" t="s">
        <v>34</v>
      </c>
      <c r="AB21" s="38" t="s">
        <v>5067</v>
      </c>
    </row>
    <row r="22" spans="1:28" ht="15.75" thickBot="1" x14ac:dyDescent="0.3">
      <c r="A22" s="162" t="s">
        <v>2</v>
      </c>
      <c r="B22" s="246" t="s">
        <v>39</v>
      </c>
      <c r="C22" s="303" t="s">
        <v>4573</v>
      </c>
      <c r="D22" s="304" t="s">
        <v>4795</v>
      </c>
      <c r="E22" s="163"/>
      <c r="F22" s="164" t="s">
        <v>5068</v>
      </c>
      <c r="G22" s="165" t="s">
        <v>4609</v>
      </c>
      <c r="H22" s="165" t="s">
        <v>5069</v>
      </c>
      <c r="I22" s="165"/>
      <c r="J22" s="300"/>
      <c r="K22" s="300">
        <v>31</v>
      </c>
      <c r="L22" s="300"/>
      <c r="M22" s="301">
        <v>4.3499999999999996</v>
      </c>
      <c r="N22" s="301">
        <v>0.49</v>
      </c>
      <c r="O22" s="301"/>
      <c r="P22" s="301"/>
      <c r="Q22" s="301"/>
      <c r="R22" s="301"/>
      <c r="S22" s="301"/>
      <c r="T22" s="301"/>
      <c r="U22" s="300"/>
      <c r="V22" s="300"/>
      <c r="W22" s="301"/>
      <c r="X22" s="301"/>
      <c r="Y22" s="300"/>
      <c r="Z22" s="305"/>
      <c r="AA22" s="306" t="s">
        <v>34</v>
      </c>
      <c r="AB22" s="307" t="s">
        <v>5070</v>
      </c>
    </row>
    <row r="23" spans="1:28" x14ac:dyDescent="0.25">
      <c r="A23" s="153" t="s">
        <v>2</v>
      </c>
      <c r="B23" s="244" t="s">
        <v>39</v>
      </c>
      <c r="C23" s="154" t="s">
        <v>4582</v>
      </c>
      <c r="D23" s="133" t="s">
        <v>4806</v>
      </c>
      <c r="E23" s="155" t="s">
        <v>5071</v>
      </c>
      <c r="F23" s="156" t="s">
        <v>5051</v>
      </c>
      <c r="G23" s="157" t="s">
        <v>4682</v>
      </c>
      <c r="H23" s="157"/>
      <c r="I23" s="157"/>
      <c r="J23" s="158">
        <v>146</v>
      </c>
      <c r="K23" s="158">
        <v>412</v>
      </c>
      <c r="L23" s="158">
        <v>35.4</v>
      </c>
      <c r="M23" s="159"/>
      <c r="N23" s="159"/>
      <c r="O23" s="159"/>
      <c r="P23" s="159"/>
      <c r="Q23" s="159"/>
      <c r="R23" s="159"/>
      <c r="S23" s="159"/>
      <c r="T23" s="159"/>
      <c r="U23" s="158" t="s">
        <v>5072</v>
      </c>
      <c r="V23" s="158">
        <v>0.56000000000000005</v>
      </c>
      <c r="W23" s="159"/>
      <c r="X23" s="159"/>
      <c r="Y23" s="158"/>
      <c r="Z23" s="160"/>
      <c r="AA23" s="161" t="s">
        <v>34</v>
      </c>
      <c r="AB23" s="134"/>
    </row>
    <row r="24" spans="1:28" x14ac:dyDescent="0.25">
      <c r="A24" s="11" t="s">
        <v>2</v>
      </c>
      <c r="B24" s="4" t="s">
        <v>39</v>
      </c>
      <c r="C24" s="63" t="s">
        <v>4582</v>
      </c>
      <c r="D24" s="31" t="s">
        <v>4812</v>
      </c>
      <c r="E24" s="21" t="s">
        <v>5071</v>
      </c>
      <c r="F24" s="46" t="s">
        <v>5051</v>
      </c>
      <c r="G24" s="65" t="s">
        <v>4682</v>
      </c>
      <c r="H24" s="65"/>
      <c r="I24" s="65"/>
      <c r="J24" s="67">
        <v>156</v>
      </c>
      <c r="K24" s="67">
        <v>389</v>
      </c>
      <c r="L24" s="67">
        <v>40.1</v>
      </c>
      <c r="M24" s="47"/>
      <c r="N24" s="47"/>
      <c r="O24" s="47"/>
      <c r="P24" s="47"/>
      <c r="Q24" s="47"/>
      <c r="R24" s="47"/>
      <c r="S24" s="47"/>
      <c r="T24" s="47"/>
      <c r="U24" s="67">
        <v>1</v>
      </c>
      <c r="V24" s="67"/>
      <c r="W24" s="47"/>
      <c r="X24" s="47"/>
      <c r="Y24" s="67"/>
      <c r="Z24" s="68"/>
      <c r="AA24" s="13" t="s">
        <v>34</v>
      </c>
      <c r="AB24" s="39"/>
    </row>
    <row r="25" spans="1:28" x14ac:dyDescent="0.25">
      <c r="A25" s="11" t="s">
        <v>2</v>
      </c>
      <c r="B25" s="4" t="s">
        <v>39</v>
      </c>
      <c r="C25" s="63" t="s">
        <v>4582</v>
      </c>
      <c r="D25" s="31" t="s">
        <v>4806</v>
      </c>
      <c r="E25" s="21" t="s">
        <v>5071</v>
      </c>
      <c r="F25" s="46" t="s">
        <v>5051</v>
      </c>
      <c r="G25" s="65" t="s">
        <v>4682</v>
      </c>
      <c r="H25" s="65"/>
      <c r="I25" s="65" t="s">
        <v>5073</v>
      </c>
      <c r="J25" s="67">
        <v>146</v>
      </c>
      <c r="K25" s="67">
        <v>412</v>
      </c>
      <c r="L25" s="67">
        <v>35.4</v>
      </c>
      <c r="M25" s="47"/>
      <c r="N25" s="47"/>
      <c r="O25" s="47"/>
      <c r="P25" s="47"/>
      <c r="Q25" s="47"/>
      <c r="R25" s="47"/>
      <c r="S25" s="47"/>
      <c r="T25" s="47"/>
      <c r="U25" s="67" t="s">
        <v>5074</v>
      </c>
      <c r="V25" s="67">
        <v>0.16</v>
      </c>
      <c r="W25" s="47"/>
      <c r="X25" s="47"/>
      <c r="Y25" s="67"/>
      <c r="Z25" s="68"/>
      <c r="AA25" s="13" t="s">
        <v>34</v>
      </c>
      <c r="AB25" s="39"/>
    </row>
    <row r="26" spans="1:28" x14ac:dyDescent="0.25">
      <c r="A26" s="11" t="s">
        <v>2</v>
      </c>
      <c r="B26" s="4" t="s">
        <v>39</v>
      </c>
      <c r="C26" s="63" t="s">
        <v>4582</v>
      </c>
      <c r="D26" s="31" t="s">
        <v>4812</v>
      </c>
      <c r="E26" s="21" t="s">
        <v>5071</v>
      </c>
      <c r="F26" s="46" t="s">
        <v>5051</v>
      </c>
      <c r="G26" s="65" t="s">
        <v>4682</v>
      </c>
      <c r="H26" s="65"/>
      <c r="I26" s="65" t="s">
        <v>5073</v>
      </c>
      <c r="J26" s="67">
        <v>156</v>
      </c>
      <c r="K26" s="67">
        <v>389</v>
      </c>
      <c r="L26" s="67">
        <v>40.1</v>
      </c>
      <c r="M26" s="47"/>
      <c r="N26" s="47"/>
      <c r="O26" s="47"/>
      <c r="P26" s="47"/>
      <c r="Q26" s="47"/>
      <c r="R26" s="47"/>
      <c r="S26" s="47"/>
      <c r="T26" s="47"/>
      <c r="U26" s="67">
        <v>1</v>
      </c>
      <c r="V26" s="67"/>
      <c r="W26" s="47"/>
      <c r="X26" s="47"/>
      <c r="Y26" s="67"/>
      <c r="Z26" s="68"/>
      <c r="AA26" s="13" t="s">
        <v>34</v>
      </c>
      <c r="AB26" s="39"/>
    </row>
    <row r="27" spans="1:28" x14ac:dyDescent="0.25">
      <c r="A27" s="11" t="s">
        <v>2</v>
      </c>
      <c r="B27" s="4" t="s">
        <v>39</v>
      </c>
      <c r="C27" s="63" t="s">
        <v>4582</v>
      </c>
      <c r="D27" s="31" t="s">
        <v>4806</v>
      </c>
      <c r="E27" s="21" t="s">
        <v>5075</v>
      </c>
      <c r="F27" s="46" t="s">
        <v>5051</v>
      </c>
      <c r="G27" s="65" t="s">
        <v>4682</v>
      </c>
      <c r="H27" s="65"/>
      <c r="I27" s="65"/>
      <c r="J27" s="67">
        <v>146</v>
      </c>
      <c r="K27" s="67">
        <v>741</v>
      </c>
      <c r="L27" s="67">
        <v>20</v>
      </c>
      <c r="M27" s="47"/>
      <c r="N27" s="47"/>
      <c r="O27" s="47"/>
      <c r="P27" s="47"/>
      <c r="Q27" s="47"/>
      <c r="R27" s="47"/>
      <c r="S27" s="47"/>
      <c r="T27" s="47"/>
      <c r="U27" s="67" t="s">
        <v>5076</v>
      </c>
      <c r="V27" s="67">
        <v>0.56000000000000005</v>
      </c>
      <c r="W27" s="47"/>
      <c r="X27" s="47"/>
      <c r="Y27" s="67"/>
      <c r="Z27" s="68"/>
      <c r="AA27" s="13" t="s">
        <v>34</v>
      </c>
      <c r="AB27" s="39"/>
    </row>
    <row r="28" spans="1:28" x14ac:dyDescent="0.25">
      <c r="A28" s="11" t="s">
        <v>2</v>
      </c>
      <c r="B28" s="4" t="s">
        <v>39</v>
      </c>
      <c r="C28" s="63" t="s">
        <v>4582</v>
      </c>
      <c r="D28" s="31" t="s">
        <v>4812</v>
      </c>
      <c r="E28" s="21" t="s">
        <v>5075</v>
      </c>
      <c r="F28" s="46" t="s">
        <v>5051</v>
      </c>
      <c r="G28" s="65" t="s">
        <v>4682</v>
      </c>
      <c r="H28" s="65"/>
      <c r="I28" s="65"/>
      <c r="J28" s="67">
        <v>156</v>
      </c>
      <c r="K28" s="67">
        <v>746</v>
      </c>
      <c r="L28" s="67">
        <v>21</v>
      </c>
      <c r="M28" s="47"/>
      <c r="N28" s="47"/>
      <c r="O28" s="47"/>
      <c r="P28" s="47"/>
      <c r="Q28" s="47"/>
      <c r="R28" s="47"/>
      <c r="S28" s="47"/>
      <c r="T28" s="47"/>
      <c r="U28" s="67">
        <v>1</v>
      </c>
      <c r="V28" s="67"/>
      <c r="W28" s="47"/>
      <c r="X28" s="47"/>
      <c r="Y28" s="67"/>
      <c r="Z28" s="68"/>
      <c r="AA28" s="13" t="s">
        <v>34</v>
      </c>
      <c r="AB28" s="39"/>
    </row>
    <row r="29" spans="1:28" x14ac:dyDescent="0.25">
      <c r="A29" s="11" t="s">
        <v>2</v>
      </c>
      <c r="B29" s="4" t="s">
        <v>39</v>
      </c>
      <c r="C29" s="63" t="s">
        <v>4582</v>
      </c>
      <c r="D29" s="31" t="s">
        <v>4806</v>
      </c>
      <c r="E29" s="21" t="s">
        <v>5075</v>
      </c>
      <c r="F29" s="46" t="s">
        <v>5051</v>
      </c>
      <c r="G29" s="65" t="s">
        <v>4682</v>
      </c>
      <c r="H29" s="65"/>
      <c r="I29" s="65" t="s">
        <v>5073</v>
      </c>
      <c r="J29" s="67">
        <v>146</v>
      </c>
      <c r="K29" s="67">
        <v>741</v>
      </c>
      <c r="L29" s="67">
        <v>20</v>
      </c>
      <c r="M29" s="47"/>
      <c r="N29" s="47"/>
      <c r="O29" s="47"/>
      <c r="P29" s="47"/>
      <c r="Q29" s="47"/>
      <c r="R29" s="47"/>
      <c r="S29" s="47"/>
      <c r="T29" s="47"/>
      <c r="U29" s="67" t="s">
        <v>5074</v>
      </c>
      <c r="V29" s="67">
        <v>0.16</v>
      </c>
      <c r="W29" s="47"/>
      <c r="X29" s="47"/>
      <c r="Y29" s="67"/>
      <c r="Z29" s="68"/>
      <c r="AA29" s="13" t="s">
        <v>34</v>
      </c>
      <c r="AB29" s="39"/>
    </row>
    <row r="30" spans="1:28" x14ac:dyDescent="0.25">
      <c r="A30" s="11" t="s">
        <v>2</v>
      </c>
      <c r="B30" s="4" t="s">
        <v>39</v>
      </c>
      <c r="C30" s="63" t="s">
        <v>4582</v>
      </c>
      <c r="D30" s="31" t="s">
        <v>4812</v>
      </c>
      <c r="E30" s="21" t="s">
        <v>5075</v>
      </c>
      <c r="F30" s="46" t="s">
        <v>5051</v>
      </c>
      <c r="G30" s="65" t="s">
        <v>4682</v>
      </c>
      <c r="H30" s="65"/>
      <c r="I30" s="65" t="s">
        <v>5073</v>
      </c>
      <c r="J30" s="67">
        <v>156</v>
      </c>
      <c r="K30" s="67">
        <v>746</v>
      </c>
      <c r="L30" s="67">
        <v>21</v>
      </c>
      <c r="M30" s="47"/>
      <c r="N30" s="47"/>
      <c r="O30" s="47"/>
      <c r="P30" s="47"/>
      <c r="Q30" s="47"/>
      <c r="R30" s="47"/>
      <c r="S30" s="47"/>
      <c r="T30" s="47"/>
      <c r="U30" s="67">
        <v>1</v>
      </c>
      <c r="V30" s="67"/>
      <c r="W30" s="47"/>
      <c r="X30" s="47"/>
      <c r="Y30" s="67"/>
      <c r="Z30" s="68"/>
      <c r="AA30" s="13" t="s">
        <v>34</v>
      </c>
      <c r="AB30" s="39"/>
    </row>
    <row r="31" spans="1:28" s="1" customFormat="1" x14ac:dyDescent="0.25">
      <c r="A31" s="319" t="s">
        <v>2</v>
      </c>
      <c r="B31" s="320" t="s">
        <v>39</v>
      </c>
      <c r="C31" s="321" t="s">
        <v>4582</v>
      </c>
      <c r="D31" s="322" t="s">
        <v>4806</v>
      </c>
      <c r="E31" s="323" t="s">
        <v>5077</v>
      </c>
      <c r="F31" s="324" t="s">
        <v>5051</v>
      </c>
      <c r="G31" s="325" t="s">
        <v>4682</v>
      </c>
      <c r="H31" s="325"/>
      <c r="I31" s="325" t="s">
        <v>5073</v>
      </c>
      <c r="J31" s="326"/>
      <c r="K31" s="326"/>
      <c r="L31" s="326"/>
      <c r="M31" s="327"/>
      <c r="N31" s="327"/>
      <c r="O31" s="327"/>
      <c r="P31" s="327"/>
      <c r="Q31" s="327"/>
      <c r="R31" s="327"/>
      <c r="S31" s="327"/>
      <c r="T31" s="327"/>
      <c r="U31" s="326" t="s">
        <v>5078</v>
      </c>
      <c r="V31" s="326">
        <v>0.35</v>
      </c>
      <c r="W31" s="327"/>
      <c r="X31" s="327"/>
      <c r="Y31" s="326"/>
      <c r="Z31" s="328"/>
      <c r="AA31" s="329" t="s">
        <v>34</v>
      </c>
      <c r="AB31" s="330"/>
    </row>
    <row r="32" spans="1:28" s="1" customFormat="1" x14ac:dyDescent="0.25">
      <c r="A32" s="319" t="s">
        <v>2</v>
      </c>
      <c r="B32" s="320" t="s">
        <v>39</v>
      </c>
      <c r="C32" s="321" t="s">
        <v>4582</v>
      </c>
      <c r="D32" s="322" t="s">
        <v>4812</v>
      </c>
      <c r="E32" s="323" t="s">
        <v>5077</v>
      </c>
      <c r="F32" s="324" t="s">
        <v>5051</v>
      </c>
      <c r="G32" s="325" t="s">
        <v>4682</v>
      </c>
      <c r="H32" s="325"/>
      <c r="I32" s="325" t="s">
        <v>5073</v>
      </c>
      <c r="J32" s="326"/>
      <c r="K32" s="326"/>
      <c r="L32" s="326"/>
      <c r="M32" s="327"/>
      <c r="N32" s="327"/>
      <c r="O32" s="327"/>
      <c r="P32" s="327"/>
      <c r="Q32" s="327"/>
      <c r="R32" s="327"/>
      <c r="S32" s="327"/>
      <c r="T32" s="327"/>
      <c r="U32" s="326">
        <v>1</v>
      </c>
      <c r="V32" s="326"/>
      <c r="W32" s="327"/>
      <c r="X32" s="327"/>
      <c r="Y32" s="326"/>
      <c r="Z32" s="328"/>
      <c r="AA32" s="329" t="s">
        <v>34</v>
      </c>
      <c r="AB32" s="330"/>
    </row>
    <row r="33" spans="1:28" x14ac:dyDescent="0.25">
      <c r="A33" s="11" t="s">
        <v>2</v>
      </c>
      <c r="B33" s="4" t="s">
        <v>39</v>
      </c>
      <c r="C33" s="173" t="s">
        <v>4582</v>
      </c>
      <c r="D33" s="30" t="s">
        <v>4806</v>
      </c>
      <c r="E33" s="19" t="s">
        <v>5071</v>
      </c>
      <c r="F33" s="44" t="s">
        <v>5079</v>
      </c>
      <c r="G33" s="85" t="s">
        <v>4682</v>
      </c>
      <c r="H33" s="85"/>
      <c r="I33" s="85"/>
      <c r="J33" s="66"/>
      <c r="K33" s="66"/>
      <c r="L33" s="66"/>
      <c r="M33" s="45">
        <v>-8.9</v>
      </c>
      <c r="N33" s="45">
        <v>10.5</v>
      </c>
      <c r="O33" s="45"/>
      <c r="P33" s="45"/>
      <c r="Q33" s="45"/>
      <c r="R33" s="45"/>
      <c r="S33" s="45"/>
      <c r="T33" s="45">
        <v>0.2</v>
      </c>
      <c r="U33" s="66"/>
      <c r="V33" s="66"/>
      <c r="W33" s="45"/>
      <c r="X33" s="45"/>
      <c r="Y33" s="66"/>
      <c r="Z33" s="87"/>
      <c r="AA33" s="12" t="s">
        <v>34</v>
      </c>
      <c r="AB33" s="38"/>
    </row>
    <row r="34" spans="1:28" ht="15.75" thickBot="1" x14ac:dyDescent="0.3">
      <c r="A34" s="126" t="s">
        <v>2</v>
      </c>
      <c r="B34" s="221" t="s">
        <v>39</v>
      </c>
      <c r="C34" s="128" t="s">
        <v>4582</v>
      </c>
      <c r="D34" s="132" t="s">
        <v>4812</v>
      </c>
      <c r="E34" s="168" t="s">
        <v>5071</v>
      </c>
      <c r="F34" s="164" t="s">
        <v>5079</v>
      </c>
      <c r="G34" s="169" t="s">
        <v>4682</v>
      </c>
      <c r="H34" s="165"/>
      <c r="I34" s="169"/>
      <c r="J34" s="131"/>
      <c r="K34" s="131"/>
      <c r="L34" s="131"/>
      <c r="M34" s="166">
        <v>-9.9</v>
      </c>
      <c r="N34" s="166">
        <v>10.8</v>
      </c>
      <c r="O34" s="166"/>
      <c r="P34" s="166"/>
      <c r="Q34" s="166"/>
      <c r="R34" s="166"/>
      <c r="S34" s="166"/>
      <c r="T34" s="166"/>
      <c r="U34" s="131"/>
      <c r="V34" s="131"/>
      <c r="W34" s="166"/>
      <c r="X34" s="166"/>
      <c r="Y34" s="131"/>
      <c r="Z34" s="167"/>
      <c r="AA34" s="129" t="s">
        <v>34</v>
      </c>
      <c r="AB34" s="127"/>
    </row>
    <row r="35" spans="1:28" x14ac:dyDescent="0.25">
      <c r="A35" s="374" t="s">
        <v>2</v>
      </c>
      <c r="B35" s="375" t="s">
        <v>39</v>
      </c>
      <c r="C35" s="381" t="s">
        <v>4524</v>
      </c>
      <c r="D35" s="376" t="s">
        <v>4814</v>
      </c>
      <c r="E35" s="382"/>
      <c r="F35" s="377" t="s">
        <v>5080</v>
      </c>
      <c r="G35" s="378" t="s">
        <v>4682</v>
      </c>
      <c r="H35" s="378"/>
      <c r="I35" s="378" t="s">
        <v>5081</v>
      </c>
      <c r="J35" s="380"/>
      <c r="K35" s="398">
        <v>1266</v>
      </c>
      <c r="L35" s="380"/>
      <c r="M35" s="379">
        <v>0.08</v>
      </c>
      <c r="N35" s="379"/>
      <c r="O35" s="379">
        <f>(0.11-0.06)/3.92</f>
        <v>1.2755102040816327E-2</v>
      </c>
      <c r="P35" s="379">
        <v>0</v>
      </c>
      <c r="Q35" s="379">
        <v>0</v>
      </c>
      <c r="R35" s="379"/>
      <c r="S35" s="379"/>
      <c r="T35" s="379"/>
      <c r="U35" s="380"/>
      <c r="V35" s="380"/>
      <c r="W35" s="379"/>
      <c r="X35" s="379"/>
      <c r="Y35" s="380"/>
      <c r="Z35" s="383"/>
      <c r="AA35" s="384" t="s">
        <v>34</v>
      </c>
      <c r="AB35" s="37"/>
    </row>
    <row r="36" spans="1:28" x14ac:dyDescent="0.25">
      <c r="A36" s="11" t="s">
        <v>2</v>
      </c>
      <c r="B36" s="4" t="s">
        <v>39</v>
      </c>
      <c r="C36" s="63" t="s">
        <v>4524</v>
      </c>
      <c r="D36" s="31" t="s">
        <v>4821</v>
      </c>
      <c r="E36" s="21"/>
      <c r="F36" s="46" t="s">
        <v>5080</v>
      </c>
      <c r="G36" s="65" t="s">
        <v>4682</v>
      </c>
      <c r="H36" s="65"/>
      <c r="I36" s="65" t="s">
        <v>5081</v>
      </c>
      <c r="J36" s="67"/>
      <c r="K36" s="398">
        <v>1279</v>
      </c>
      <c r="L36" s="67"/>
      <c r="M36" s="47">
        <v>0.08</v>
      </c>
      <c r="N36" s="47"/>
      <c r="O36" s="47">
        <f>(0.12-0.06)/3.92</f>
        <v>1.5306122448979591E-2</v>
      </c>
      <c r="P36" s="47">
        <v>0</v>
      </c>
      <c r="Q36" s="47">
        <v>0</v>
      </c>
      <c r="R36" s="47"/>
      <c r="S36" s="47"/>
      <c r="T36" s="47"/>
      <c r="U36" s="67"/>
      <c r="V36" s="67"/>
      <c r="W36" s="47"/>
      <c r="X36" s="47"/>
      <c r="Y36" s="67"/>
      <c r="Z36" s="68"/>
      <c r="AA36" s="13" t="s">
        <v>34</v>
      </c>
      <c r="AB36" s="39"/>
    </row>
    <row r="37" spans="1:28" s="1" customFormat="1" x14ac:dyDescent="0.25">
      <c r="A37" s="319" t="s">
        <v>2</v>
      </c>
      <c r="B37" s="320" t="s">
        <v>39</v>
      </c>
      <c r="C37" s="321" t="s">
        <v>4524</v>
      </c>
      <c r="D37" s="322" t="s">
        <v>4814</v>
      </c>
      <c r="E37" s="323"/>
      <c r="F37" s="324" t="s">
        <v>5080</v>
      </c>
      <c r="G37" s="325" t="s">
        <v>4609</v>
      </c>
      <c r="H37" s="325"/>
      <c r="I37" s="325" t="s">
        <v>5081</v>
      </c>
      <c r="J37" s="326"/>
      <c r="K37" s="399">
        <v>1266</v>
      </c>
      <c r="L37" s="326"/>
      <c r="M37" s="327">
        <v>0.05</v>
      </c>
      <c r="N37" s="327"/>
      <c r="O37" s="327">
        <f>(0.07-0.04)/3.92</f>
        <v>7.6530612244897975E-3</v>
      </c>
      <c r="P37" s="327">
        <v>0</v>
      </c>
      <c r="Q37" s="327">
        <v>0</v>
      </c>
      <c r="R37" s="327"/>
      <c r="S37" s="327" t="str">
        <f>"-0.031 (-0.053 to -0.009)"</f>
        <v>-0.031 (-0.053 to -0.009)</v>
      </c>
      <c r="T37" s="327">
        <v>7.0000000000000001E-3</v>
      </c>
      <c r="U37" s="326"/>
      <c r="V37" s="326"/>
      <c r="W37" s="327"/>
      <c r="X37" s="327"/>
      <c r="Y37" s="326"/>
      <c r="Z37" s="328"/>
      <c r="AA37" s="329" t="s">
        <v>34</v>
      </c>
      <c r="AB37" s="330"/>
    </row>
    <row r="38" spans="1:28" s="1" customFormat="1" ht="15.75" thickBot="1" x14ac:dyDescent="0.3">
      <c r="A38" s="319" t="s">
        <v>2</v>
      </c>
      <c r="B38" s="320" t="s">
        <v>39</v>
      </c>
      <c r="C38" s="321" t="s">
        <v>4524</v>
      </c>
      <c r="D38" s="322" t="s">
        <v>4821</v>
      </c>
      <c r="E38" s="323"/>
      <c r="F38" s="324" t="s">
        <v>5080</v>
      </c>
      <c r="G38" s="325" t="s">
        <v>4609</v>
      </c>
      <c r="H38" s="325"/>
      <c r="I38" s="325" t="s">
        <v>5081</v>
      </c>
      <c r="J38" s="326"/>
      <c r="K38" s="399">
        <v>1279</v>
      </c>
      <c r="L38" s="326"/>
      <c r="M38" s="327">
        <v>0.06</v>
      </c>
      <c r="N38" s="327"/>
      <c r="O38" s="327">
        <f>(0.09-0.03)/3.92</f>
        <v>1.5306122448979591E-2</v>
      </c>
      <c r="P38" s="327">
        <v>0</v>
      </c>
      <c r="Q38" s="327">
        <v>0</v>
      </c>
      <c r="R38" s="327"/>
      <c r="S38" s="327"/>
      <c r="T38" s="327"/>
      <c r="U38" s="326"/>
      <c r="V38" s="326"/>
      <c r="W38" s="327"/>
      <c r="X38" s="327"/>
      <c r="Y38" s="326"/>
      <c r="Z38" s="328"/>
      <c r="AA38" s="329" t="s">
        <v>34</v>
      </c>
      <c r="AB38" s="330"/>
    </row>
    <row r="39" spans="1:28" ht="15.75" thickBot="1" x14ac:dyDescent="0.3">
      <c r="A39" s="153" t="s">
        <v>2</v>
      </c>
      <c r="B39" s="244" t="s">
        <v>39</v>
      </c>
      <c r="C39" s="154" t="s">
        <v>4531</v>
      </c>
      <c r="D39" s="133" t="s">
        <v>4783</v>
      </c>
      <c r="E39" s="155" t="s">
        <v>5082</v>
      </c>
      <c r="F39" s="156" t="s">
        <v>5083</v>
      </c>
      <c r="G39" s="157" t="s">
        <v>4682</v>
      </c>
      <c r="H39" s="157"/>
      <c r="I39" s="157"/>
      <c r="J39" s="158">
        <v>13</v>
      </c>
      <c r="K39" s="158"/>
      <c r="L39" s="158">
        <v>3.9</v>
      </c>
      <c r="M39" s="159"/>
      <c r="N39" s="159"/>
      <c r="O39" s="159"/>
      <c r="P39" s="159"/>
      <c r="Q39" s="159"/>
      <c r="R39" s="159"/>
      <c r="S39" s="159"/>
      <c r="T39" s="159"/>
      <c r="U39" s="158" t="s">
        <v>5084</v>
      </c>
      <c r="V39" s="158">
        <v>0.53</v>
      </c>
      <c r="W39" s="159"/>
      <c r="X39" s="159"/>
      <c r="Y39" s="158"/>
      <c r="Z39" s="160"/>
      <c r="AA39" s="161" t="s">
        <v>34</v>
      </c>
      <c r="AB39" s="134"/>
    </row>
    <row r="40" spans="1:28" ht="15.75" thickBot="1" x14ac:dyDescent="0.3">
      <c r="A40" s="11" t="s">
        <v>2</v>
      </c>
      <c r="B40" s="244" t="s">
        <v>39</v>
      </c>
      <c r="C40" s="63" t="s">
        <v>4531</v>
      </c>
      <c r="D40" s="31" t="s">
        <v>4821</v>
      </c>
      <c r="E40" s="21" t="s">
        <v>5082</v>
      </c>
      <c r="F40" s="46" t="s">
        <v>5083</v>
      </c>
      <c r="G40" s="65" t="s">
        <v>4682</v>
      </c>
      <c r="H40" s="65"/>
      <c r="I40" s="65"/>
      <c r="J40" s="67">
        <v>10</v>
      </c>
      <c r="K40" s="67"/>
      <c r="L40" s="67">
        <v>3</v>
      </c>
      <c r="M40" s="47"/>
      <c r="N40" s="47"/>
      <c r="O40" s="47"/>
      <c r="P40" s="47"/>
      <c r="Q40" s="47"/>
      <c r="R40" s="47"/>
      <c r="S40" s="47"/>
      <c r="T40" s="47"/>
      <c r="U40" s="67">
        <v>1</v>
      </c>
      <c r="V40" s="67"/>
      <c r="W40" s="47"/>
      <c r="X40" s="47"/>
      <c r="Y40" s="67"/>
      <c r="Z40" s="68"/>
      <c r="AA40" s="13" t="s">
        <v>34</v>
      </c>
      <c r="AB40" s="39"/>
    </row>
    <row r="41" spans="1:28" ht="15.75" thickBot="1" x14ac:dyDescent="0.3">
      <c r="A41" s="11" t="s">
        <v>2</v>
      </c>
      <c r="B41" s="244" t="s">
        <v>39</v>
      </c>
      <c r="C41" s="63" t="s">
        <v>4531</v>
      </c>
      <c r="D41" s="31" t="s">
        <v>4783</v>
      </c>
      <c r="E41" s="21" t="s">
        <v>5082</v>
      </c>
      <c r="F41" s="46" t="s">
        <v>5083</v>
      </c>
      <c r="G41" s="65" t="s">
        <v>4609</v>
      </c>
      <c r="H41" s="65"/>
      <c r="I41" s="65"/>
      <c r="J41" s="67">
        <v>18</v>
      </c>
      <c r="K41" s="67"/>
      <c r="L41" s="67">
        <v>5.4</v>
      </c>
      <c r="M41" s="47"/>
      <c r="N41" s="47"/>
      <c r="O41" s="47"/>
      <c r="P41" s="47"/>
      <c r="Q41" s="47"/>
      <c r="R41" s="47"/>
      <c r="S41" s="47"/>
      <c r="T41" s="47"/>
      <c r="U41" s="67" t="s">
        <v>5085</v>
      </c>
      <c r="V41" s="67">
        <v>0.59</v>
      </c>
      <c r="W41" s="47"/>
      <c r="X41" s="47"/>
      <c r="Y41" s="67"/>
      <c r="Z41" s="68"/>
      <c r="AA41" s="13" t="s">
        <v>34</v>
      </c>
      <c r="AB41" s="39"/>
    </row>
    <row r="42" spans="1:28" ht="15.75" thickBot="1" x14ac:dyDescent="0.3">
      <c r="A42" s="11" t="s">
        <v>2</v>
      </c>
      <c r="B42" s="244" t="s">
        <v>39</v>
      </c>
      <c r="C42" s="63" t="s">
        <v>4531</v>
      </c>
      <c r="D42" s="31" t="s">
        <v>4821</v>
      </c>
      <c r="E42" s="21" t="s">
        <v>5082</v>
      </c>
      <c r="F42" s="46" t="s">
        <v>5083</v>
      </c>
      <c r="G42" s="65" t="s">
        <v>4609</v>
      </c>
      <c r="H42" s="65"/>
      <c r="I42" s="65"/>
      <c r="J42" s="67">
        <v>15</v>
      </c>
      <c r="K42" s="67"/>
      <c r="L42" s="67">
        <v>4.5</v>
      </c>
      <c r="M42" s="47"/>
      <c r="N42" s="47"/>
      <c r="O42" s="47"/>
      <c r="P42" s="47"/>
      <c r="Q42" s="47"/>
      <c r="R42" s="47"/>
      <c r="S42" s="47"/>
      <c r="T42" s="47"/>
      <c r="U42" s="67">
        <v>1</v>
      </c>
      <c r="V42" s="67"/>
      <c r="W42" s="47"/>
      <c r="X42" s="47"/>
      <c r="Y42" s="67"/>
      <c r="Z42" s="68"/>
      <c r="AA42" s="13" t="s">
        <v>34</v>
      </c>
      <c r="AB42" s="39"/>
    </row>
    <row r="43" spans="1:28" ht="15.75" thickBot="1" x14ac:dyDescent="0.3">
      <c r="A43" s="11" t="s">
        <v>2</v>
      </c>
      <c r="B43" s="244" t="s">
        <v>39</v>
      </c>
      <c r="C43" s="63" t="s">
        <v>4531</v>
      </c>
      <c r="D43" s="31" t="s">
        <v>4783</v>
      </c>
      <c r="E43" s="21" t="s">
        <v>5082</v>
      </c>
      <c r="F43" s="46" t="s">
        <v>5086</v>
      </c>
      <c r="G43" s="65" t="s">
        <v>4682</v>
      </c>
      <c r="H43" s="65"/>
      <c r="I43" s="65"/>
      <c r="J43" s="67">
        <v>32</v>
      </c>
      <c r="K43" s="67"/>
      <c r="L43" s="67">
        <v>9.6</v>
      </c>
      <c r="M43" s="47"/>
      <c r="N43" s="47"/>
      <c r="O43" s="47"/>
      <c r="P43" s="47"/>
      <c r="Q43" s="47"/>
      <c r="R43" s="47"/>
      <c r="S43" s="47"/>
      <c r="T43" s="47"/>
      <c r="U43" s="67" t="s">
        <v>5087</v>
      </c>
      <c r="V43" s="67">
        <v>0.59</v>
      </c>
      <c r="W43" s="47"/>
      <c r="X43" s="47"/>
      <c r="Y43" s="67"/>
      <c r="Z43" s="68"/>
      <c r="AA43" s="13" t="s">
        <v>34</v>
      </c>
      <c r="AB43" s="39"/>
    </row>
    <row r="44" spans="1:28" ht="15.75" thickBot="1" x14ac:dyDescent="0.3">
      <c r="A44" s="11" t="s">
        <v>2</v>
      </c>
      <c r="B44" s="244" t="s">
        <v>39</v>
      </c>
      <c r="C44" s="63" t="s">
        <v>4531</v>
      </c>
      <c r="D44" s="31" t="s">
        <v>4821</v>
      </c>
      <c r="E44" s="21" t="s">
        <v>5082</v>
      </c>
      <c r="F44" s="46" t="s">
        <v>5086</v>
      </c>
      <c r="G44" s="65" t="s">
        <v>4682</v>
      </c>
      <c r="H44" s="65"/>
      <c r="I44" s="65"/>
      <c r="J44" s="67">
        <v>28</v>
      </c>
      <c r="K44" s="67"/>
      <c r="L44" s="67">
        <v>8.4</v>
      </c>
      <c r="M44" s="47"/>
      <c r="N44" s="47"/>
      <c r="O44" s="47"/>
      <c r="P44" s="47"/>
      <c r="Q44" s="47"/>
      <c r="R44" s="47"/>
      <c r="S44" s="47"/>
      <c r="T44" s="47"/>
      <c r="U44" s="67">
        <v>1</v>
      </c>
      <c r="V44" s="67"/>
      <c r="W44" s="47"/>
      <c r="X44" s="47"/>
      <c r="Y44" s="67"/>
      <c r="Z44" s="68"/>
      <c r="AA44" s="13" t="s">
        <v>34</v>
      </c>
      <c r="AB44" s="39"/>
    </row>
    <row r="45" spans="1:28" ht="15.75" thickBot="1" x14ac:dyDescent="0.3">
      <c r="A45" s="11" t="s">
        <v>2</v>
      </c>
      <c r="B45" s="244" t="s">
        <v>39</v>
      </c>
      <c r="C45" s="63" t="s">
        <v>4531</v>
      </c>
      <c r="D45" s="31" t="s">
        <v>4783</v>
      </c>
      <c r="E45" s="21" t="s">
        <v>5082</v>
      </c>
      <c r="F45" s="46" t="s">
        <v>5086</v>
      </c>
      <c r="G45" s="65" t="s">
        <v>4609</v>
      </c>
      <c r="H45" s="65"/>
      <c r="I45" s="65"/>
      <c r="J45" s="67">
        <v>34</v>
      </c>
      <c r="K45" s="67"/>
      <c r="L45" s="67">
        <v>10.199999999999999</v>
      </c>
      <c r="M45" s="47"/>
      <c r="N45" s="47"/>
      <c r="O45" s="47"/>
      <c r="P45" s="47"/>
      <c r="Q45" s="47"/>
      <c r="R45" s="47"/>
      <c r="S45" s="47"/>
      <c r="T45" s="47"/>
      <c r="U45" s="67" t="s">
        <v>5088</v>
      </c>
      <c r="V45" s="67">
        <v>0.8</v>
      </c>
      <c r="W45" s="47"/>
      <c r="X45" s="47"/>
      <c r="Y45" s="67"/>
      <c r="Z45" s="68"/>
      <c r="AA45" s="13" t="s">
        <v>34</v>
      </c>
      <c r="AB45" s="39"/>
    </row>
    <row r="46" spans="1:28" ht="15.75" thickBot="1" x14ac:dyDescent="0.3">
      <c r="A46" s="11" t="s">
        <v>2</v>
      </c>
      <c r="B46" s="244" t="s">
        <v>39</v>
      </c>
      <c r="C46" s="63" t="s">
        <v>4531</v>
      </c>
      <c r="D46" s="31" t="s">
        <v>4821</v>
      </c>
      <c r="E46" s="21" t="s">
        <v>5082</v>
      </c>
      <c r="F46" s="46" t="s">
        <v>5086</v>
      </c>
      <c r="G46" s="65" t="s">
        <v>4609</v>
      </c>
      <c r="H46" s="65"/>
      <c r="I46" s="65"/>
      <c r="J46" s="67">
        <v>32</v>
      </c>
      <c r="K46" s="67"/>
      <c r="L46" s="67">
        <v>9.6</v>
      </c>
      <c r="M46" s="47"/>
      <c r="N46" s="47"/>
      <c r="O46" s="47"/>
      <c r="P46" s="47"/>
      <c r="Q46" s="47"/>
      <c r="R46" s="47"/>
      <c r="S46" s="47"/>
      <c r="T46" s="47"/>
      <c r="U46" s="67">
        <v>1</v>
      </c>
      <c r="V46" s="67"/>
      <c r="W46" s="47"/>
      <c r="X46" s="47"/>
      <c r="Y46" s="67"/>
      <c r="Z46" s="68"/>
      <c r="AA46" s="13" t="s">
        <v>34</v>
      </c>
      <c r="AB46" s="39"/>
    </row>
    <row r="47" spans="1:28" ht="15.75" thickBot="1" x14ac:dyDescent="0.3">
      <c r="A47" s="11" t="s">
        <v>2</v>
      </c>
      <c r="B47" s="244" t="s">
        <v>39</v>
      </c>
      <c r="C47" s="63" t="s">
        <v>4531</v>
      </c>
      <c r="D47" s="31" t="s">
        <v>4783</v>
      </c>
      <c r="E47" s="21" t="s">
        <v>5082</v>
      </c>
      <c r="F47" s="46" t="s">
        <v>5089</v>
      </c>
      <c r="G47" s="65" t="s">
        <v>4682</v>
      </c>
      <c r="H47" s="65"/>
      <c r="I47" s="65"/>
      <c r="J47" s="67">
        <v>14</v>
      </c>
      <c r="K47" s="67"/>
      <c r="L47" s="67">
        <v>4.2</v>
      </c>
      <c r="M47" s="47"/>
      <c r="N47" s="47"/>
      <c r="O47" s="47"/>
      <c r="P47" s="47"/>
      <c r="Q47" s="47"/>
      <c r="R47" s="47"/>
      <c r="S47" s="47"/>
      <c r="T47" s="47"/>
      <c r="U47" s="67" t="s">
        <v>5090</v>
      </c>
      <c r="V47" s="67">
        <v>0.37</v>
      </c>
      <c r="W47" s="47"/>
      <c r="X47" s="47"/>
      <c r="Y47" s="67"/>
      <c r="Z47" s="68"/>
      <c r="AA47" s="13" t="s">
        <v>34</v>
      </c>
      <c r="AB47" s="39"/>
    </row>
    <row r="48" spans="1:28" ht="15.75" thickBot="1" x14ac:dyDescent="0.3">
      <c r="A48" s="11" t="s">
        <v>2</v>
      </c>
      <c r="B48" s="244" t="s">
        <v>39</v>
      </c>
      <c r="C48" s="63" t="s">
        <v>4531</v>
      </c>
      <c r="D48" s="31" t="s">
        <v>4821</v>
      </c>
      <c r="E48" s="21" t="s">
        <v>5082</v>
      </c>
      <c r="F48" s="46" t="s">
        <v>5089</v>
      </c>
      <c r="G48" s="65" t="s">
        <v>4682</v>
      </c>
      <c r="H48" s="65"/>
      <c r="I48" s="65"/>
      <c r="J48" s="67">
        <v>19</v>
      </c>
      <c r="K48" s="67"/>
      <c r="L48" s="67">
        <v>5.7</v>
      </c>
      <c r="M48" s="47"/>
      <c r="N48" s="47"/>
      <c r="O48" s="47"/>
      <c r="P48" s="47"/>
      <c r="Q48" s="47"/>
      <c r="R48" s="47"/>
      <c r="S48" s="47"/>
      <c r="T48" s="47"/>
      <c r="U48" s="67">
        <v>1</v>
      </c>
      <c r="V48" s="67"/>
      <c r="W48" s="47"/>
      <c r="X48" s="47"/>
      <c r="Y48" s="67"/>
      <c r="Z48" s="68"/>
      <c r="AA48" s="13" t="s">
        <v>34</v>
      </c>
      <c r="AB48" s="39"/>
    </row>
    <row r="49" spans="1:28" ht="15.75" thickBot="1" x14ac:dyDescent="0.3">
      <c r="A49" s="11" t="s">
        <v>2</v>
      </c>
      <c r="B49" s="244" t="s">
        <v>39</v>
      </c>
      <c r="C49" s="63" t="s">
        <v>4531</v>
      </c>
      <c r="D49" s="31" t="s">
        <v>4783</v>
      </c>
      <c r="E49" s="21" t="s">
        <v>5082</v>
      </c>
      <c r="F49" s="46" t="s">
        <v>5089</v>
      </c>
      <c r="G49" s="65" t="s">
        <v>4609</v>
      </c>
      <c r="H49" s="65"/>
      <c r="I49" s="65"/>
      <c r="J49" s="67">
        <v>21</v>
      </c>
      <c r="K49" s="67"/>
      <c r="L49" s="67">
        <v>6.3</v>
      </c>
      <c r="M49" s="47"/>
      <c r="N49" s="47"/>
      <c r="O49" s="47"/>
      <c r="P49" s="47"/>
      <c r="Q49" s="47"/>
      <c r="R49" s="47"/>
      <c r="S49" s="47"/>
      <c r="T49" s="47"/>
      <c r="U49" s="67" t="s">
        <v>5091</v>
      </c>
      <c r="V49" s="67">
        <v>0.87</v>
      </c>
      <c r="W49" s="47"/>
      <c r="X49" s="47"/>
      <c r="Y49" s="67"/>
      <c r="Z49" s="68"/>
      <c r="AA49" s="13" t="s">
        <v>34</v>
      </c>
      <c r="AB49" s="39"/>
    </row>
    <row r="50" spans="1:28" ht="15.75" thickBot="1" x14ac:dyDescent="0.3">
      <c r="A50" s="11" t="s">
        <v>2</v>
      </c>
      <c r="B50" s="244" t="s">
        <v>39</v>
      </c>
      <c r="C50" s="63" t="s">
        <v>4531</v>
      </c>
      <c r="D50" s="31" t="s">
        <v>4821</v>
      </c>
      <c r="E50" s="21" t="s">
        <v>5082</v>
      </c>
      <c r="F50" s="46" t="s">
        <v>5089</v>
      </c>
      <c r="G50" s="65" t="s">
        <v>4609</v>
      </c>
      <c r="H50" s="65"/>
      <c r="I50" s="65"/>
      <c r="J50" s="67">
        <v>20</v>
      </c>
      <c r="K50" s="67"/>
      <c r="L50" s="67">
        <v>6</v>
      </c>
      <c r="M50" s="47"/>
      <c r="N50" s="47"/>
      <c r="O50" s="47"/>
      <c r="P50" s="47"/>
      <c r="Q50" s="47"/>
      <c r="R50" s="47"/>
      <c r="S50" s="47"/>
      <c r="T50" s="47"/>
      <c r="U50" s="67">
        <v>1</v>
      </c>
      <c r="V50" s="67"/>
      <c r="W50" s="47"/>
      <c r="X50" s="47"/>
      <c r="Y50" s="67"/>
      <c r="Z50" s="68"/>
      <c r="AA50" s="13" t="s">
        <v>34</v>
      </c>
      <c r="AB50" s="39"/>
    </row>
    <row r="51" spans="1:28" ht="15.75" thickBot="1" x14ac:dyDescent="0.3">
      <c r="A51" s="11" t="s">
        <v>2</v>
      </c>
      <c r="B51" s="244" t="s">
        <v>39</v>
      </c>
      <c r="C51" s="63" t="s">
        <v>4531</v>
      </c>
      <c r="D51" s="31" t="s">
        <v>4783</v>
      </c>
      <c r="E51" s="21" t="s">
        <v>5082</v>
      </c>
      <c r="F51" s="46" t="s">
        <v>5092</v>
      </c>
      <c r="G51" s="65" t="s">
        <v>4682</v>
      </c>
      <c r="H51" s="65"/>
      <c r="I51" s="65"/>
      <c r="J51" s="67">
        <v>59</v>
      </c>
      <c r="K51" s="67">
        <v>300</v>
      </c>
      <c r="L51" s="67">
        <v>19.7</v>
      </c>
      <c r="M51" s="47"/>
      <c r="N51" s="47"/>
      <c r="O51" s="47"/>
      <c r="P51" s="47"/>
      <c r="Q51" s="47"/>
      <c r="R51" s="47"/>
      <c r="S51" s="47"/>
      <c r="T51" s="47"/>
      <c r="U51" s="67" t="s">
        <v>5093</v>
      </c>
      <c r="V51" s="67">
        <v>0.55000000000000004</v>
      </c>
      <c r="W51" s="47"/>
      <c r="X51" s="47"/>
      <c r="Y51" s="67"/>
      <c r="Z51" s="68"/>
      <c r="AA51" s="13" t="s">
        <v>34</v>
      </c>
      <c r="AB51" s="39"/>
    </row>
    <row r="52" spans="1:28" ht="15.75" thickBot="1" x14ac:dyDescent="0.3">
      <c r="A52" s="11" t="s">
        <v>2</v>
      </c>
      <c r="B52" s="244" t="s">
        <v>39</v>
      </c>
      <c r="C52" s="63" t="s">
        <v>4531</v>
      </c>
      <c r="D52" s="31" t="s">
        <v>4821</v>
      </c>
      <c r="E52" s="21" t="s">
        <v>5082</v>
      </c>
      <c r="F52" s="46" t="s">
        <v>5092</v>
      </c>
      <c r="G52" s="65" t="s">
        <v>4682</v>
      </c>
      <c r="H52" s="65"/>
      <c r="I52" s="65"/>
      <c r="J52" s="67">
        <v>54</v>
      </c>
      <c r="K52" s="67">
        <v>304</v>
      </c>
      <c r="L52" s="67">
        <v>17.8</v>
      </c>
      <c r="M52" s="47"/>
      <c r="N52" s="47"/>
      <c r="O52" s="47"/>
      <c r="P52" s="47"/>
      <c r="Q52" s="47"/>
      <c r="R52" s="47"/>
      <c r="S52" s="47"/>
      <c r="T52" s="47"/>
      <c r="U52" s="67">
        <v>1</v>
      </c>
      <c r="V52" s="67"/>
      <c r="W52" s="47"/>
      <c r="X52" s="47"/>
      <c r="Y52" s="67"/>
      <c r="Z52" s="68"/>
      <c r="AA52" s="13" t="s">
        <v>34</v>
      </c>
      <c r="AB52" s="39"/>
    </row>
    <row r="53" spans="1:28" ht="15.75" thickBot="1" x14ac:dyDescent="0.3">
      <c r="A53" s="11" t="s">
        <v>2</v>
      </c>
      <c r="B53" s="244" t="s">
        <v>39</v>
      </c>
      <c r="C53" s="63" t="s">
        <v>4531</v>
      </c>
      <c r="D53" s="31" t="s">
        <v>4783</v>
      </c>
      <c r="E53" s="21" t="s">
        <v>5082</v>
      </c>
      <c r="F53" s="46" t="s">
        <v>5092</v>
      </c>
      <c r="G53" s="65" t="s">
        <v>4609</v>
      </c>
      <c r="H53" s="65"/>
      <c r="I53" s="65"/>
      <c r="J53" s="67">
        <v>80</v>
      </c>
      <c r="K53" s="67">
        <v>298</v>
      </c>
      <c r="L53" s="67">
        <v>26.9</v>
      </c>
      <c r="M53" s="47"/>
      <c r="N53" s="47"/>
      <c r="O53" s="47"/>
      <c r="P53" s="47"/>
      <c r="Q53" s="47"/>
      <c r="R53" s="47"/>
      <c r="S53" s="47"/>
      <c r="T53" s="47"/>
      <c r="U53" s="67" t="s">
        <v>5094</v>
      </c>
      <c r="V53" s="67">
        <v>0.2</v>
      </c>
      <c r="W53" s="47"/>
      <c r="X53" s="47"/>
      <c r="Y53" s="67"/>
      <c r="Z53" s="68"/>
      <c r="AA53" s="13" t="s">
        <v>34</v>
      </c>
      <c r="AB53" s="39"/>
    </row>
    <row r="54" spans="1:28" ht="15.75" thickBot="1" x14ac:dyDescent="0.3">
      <c r="A54" s="11" t="s">
        <v>2</v>
      </c>
      <c r="B54" s="244" t="s">
        <v>39</v>
      </c>
      <c r="C54" s="63" t="s">
        <v>4531</v>
      </c>
      <c r="D54" s="31" t="s">
        <v>4821</v>
      </c>
      <c r="E54" s="21" t="s">
        <v>5082</v>
      </c>
      <c r="F54" s="46" t="s">
        <v>5092</v>
      </c>
      <c r="G54" s="65" t="s">
        <v>4609</v>
      </c>
      <c r="H54" s="65"/>
      <c r="I54" s="65"/>
      <c r="J54" s="67">
        <v>67</v>
      </c>
      <c r="K54" s="67">
        <v>300</v>
      </c>
      <c r="L54" s="67">
        <v>22.3</v>
      </c>
      <c r="M54" s="47"/>
      <c r="N54" s="47"/>
      <c r="O54" s="47"/>
      <c r="P54" s="47"/>
      <c r="Q54" s="47"/>
      <c r="R54" s="47"/>
      <c r="S54" s="47"/>
      <c r="T54" s="47"/>
      <c r="U54" s="67">
        <v>1</v>
      </c>
      <c r="V54" s="67"/>
      <c r="W54" s="47"/>
      <c r="X54" s="47"/>
      <c r="Y54" s="67"/>
      <c r="Z54" s="68"/>
      <c r="AA54" s="13" t="s">
        <v>34</v>
      </c>
      <c r="AB54" s="39"/>
    </row>
    <row r="55" spans="1:28" ht="15.75" thickBot="1" x14ac:dyDescent="0.3">
      <c r="A55" s="11" t="s">
        <v>2</v>
      </c>
      <c r="B55" s="244" t="s">
        <v>39</v>
      </c>
      <c r="C55" s="63" t="s">
        <v>4531</v>
      </c>
      <c r="D55" s="31" t="s">
        <v>4783</v>
      </c>
      <c r="E55" s="21" t="s">
        <v>5082</v>
      </c>
      <c r="F55" s="46" t="s">
        <v>5095</v>
      </c>
      <c r="G55" s="65" t="s">
        <v>4682</v>
      </c>
      <c r="H55" s="65"/>
      <c r="I55" s="65"/>
      <c r="J55" s="67">
        <v>156</v>
      </c>
      <c r="K55" s="67"/>
      <c r="L55" s="67">
        <v>47</v>
      </c>
      <c r="M55" s="47"/>
      <c r="N55" s="47"/>
      <c r="O55" s="47"/>
      <c r="P55" s="47"/>
      <c r="Q55" s="47"/>
      <c r="R55" s="47"/>
      <c r="S55" s="47"/>
      <c r="T55" s="47"/>
      <c r="U55" s="67" t="s">
        <v>5096</v>
      </c>
      <c r="V55" s="67">
        <v>1.9E-2</v>
      </c>
      <c r="W55" s="47"/>
      <c r="X55" s="47"/>
      <c r="Y55" s="67"/>
      <c r="Z55" s="68"/>
      <c r="AA55" s="13" t="s">
        <v>34</v>
      </c>
      <c r="AB55" s="39"/>
    </row>
    <row r="56" spans="1:28" ht="15.75" thickBot="1" x14ac:dyDescent="0.3">
      <c r="A56" s="11" t="s">
        <v>2</v>
      </c>
      <c r="B56" s="244" t="s">
        <v>39</v>
      </c>
      <c r="C56" s="63" t="s">
        <v>4531</v>
      </c>
      <c r="D56" s="31" t="s">
        <v>4821</v>
      </c>
      <c r="E56" s="21" t="s">
        <v>5082</v>
      </c>
      <c r="F56" s="46" t="s">
        <v>5095</v>
      </c>
      <c r="G56" s="65" t="s">
        <v>4682</v>
      </c>
      <c r="H56" s="65"/>
      <c r="I56" s="65"/>
      <c r="J56" s="67">
        <v>126</v>
      </c>
      <c r="K56" s="67"/>
      <c r="L56" s="67">
        <v>38</v>
      </c>
      <c r="M56" s="47"/>
      <c r="N56" s="47"/>
      <c r="O56" s="47"/>
      <c r="P56" s="47"/>
      <c r="Q56" s="47"/>
      <c r="R56" s="47"/>
      <c r="S56" s="47"/>
      <c r="T56" s="47"/>
      <c r="U56" s="67">
        <v>1</v>
      </c>
      <c r="V56" s="67"/>
      <c r="W56" s="47"/>
      <c r="X56" s="47"/>
      <c r="Y56" s="67"/>
      <c r="Z56" s="68"/>
      <c r="AA56" s="13" t="s">
        <v>34</v>
      </c>
      <c r="AB56" s="39"/>
    </row>
    <row r="57" spans="1:28" ht="15.75" thickBot="1" x14ac:dyDescent="0.3">
      <c r="A57" s="11" t="s">
        <v>2</v>
      </c>
      <c r="B57" s="244" t="s">
        <v>39</v>
      </c>
      <c r="C57" s="63" t="s">
        <v>4531</v>
      </c>
      <c r="D57" s="31" t="s">
        <v>4783</v>
      </c>
      <c r="E57" s="21" t="s">
        <v>5082</v>
      </c>
      <c r="F57" s="46" t="s">
        <v>5095</v>
      </c>
      <c r="G57" s="65" t="s">
        <v>4609</v>
      </c>
      <c r="H57" s="65"/>
      <c r="I57" s="65"/>
      <c r="J57" s="67">
        <v>179</v>
      </c>
      <c r="K57" s="67"/>
      <c r="L57" s="67">
        <v>53.9</v>
      </c>
      <c r="M57" s="47"/>
      <c r="N57" s="47"/>
      <c r="O57" s="47"/>
      <c r="P57" s="47"/>
      <c r="Q57" s="47"/>
      <c r="R57" s="47"/>
      <c r="S57" s="47"/>
      <c r="T57" s="47"/>
      <c r="U57" s="67" t="s">
        <v>5097</v>
      </c>
      <c r="V57" s="67">
        <v>0.12</v>
      </c>
      <c r="W57" s="47"/>
      <c r="X57" s="47"/>
      <c r="Y57" s="67"/>
      <c r="Z57" s="68"/>
      <c r="AA57" s="13" t="s">
        <v>34</v>
      </c>
      <c r="AB57" s="39"/>
    </row>
    <row r="58" spans="1:28" ht="15.75" thickBot="1" x14ac:dyDescent="0.3">
      <c r="A58" s="11" t="s">
        <v>2</v>
      </c>
      <c r="B58" s="244" t="s">
        <v>39</v>
      </c>
      <c r="C58" s="63" t="s">
        <v>4531</v>
      </c>
      <c r="D58" s="31" t="s">
        <v>4821</v>
      </c>
      <c r="E58" s="21" t="s">
        <v>5082</v>
      </c>
      <c r="F58" s="46" t="s">
        <v>5095</v>
      </c>
      <c r="G58" s="65" t="s">
        <v>4609</v>
      </c>
      <c r="H58" s="65"/>
      <c r="I58" s="65"/>
      <c r="J58" s="67">
        <v>159</v>
      </c>
      <c r="K58" s="67"/>
      <c r="L58" s="67">
        <v>47.9</v>
      </c>
      <c r="M58" s="47"/>
      <c r="N58" s="47"/>
      <c r="O58" s="47"/>
      <c r="P58" s="47"/>
      <c r="Q58" s="47"/>
      <c r="R58" s="47"/>
      <c r="S58" s="47"/>
      <c r="T58" s="47"/>
      <c r="U58" s="67">
        <v>1</v>
      </c>
      <c r="V58" s="67"/>
      <c r="W58" s="47"/>
      <c r="X58" s="47"/>
      <c r="Y58" s="67"/>
      <c r="Z58" s="68"/>
      <c r="AA58" s="13" t="s">
        <v>34</v>
      </c>
      <c r="AB58" s="39"/>
    </row>
    <row r="59" spans="1:28" ht="15.75" thickBot="1" x14ac:dyDescent="0.3">
      <c r="A59" s="11" t="s">
        <v>2</v>
      </c>
      <c r="B59" s="244" t="s">
        <v>39</v>
      </c>
      <c r="C59" s="63" t="s">
        <v>4531</v>
      </c>
      <c r="D59" s="31" t="s">
        <v>4783</v>
      </c>
      <c r="E59" s="21" t="s">
        <v>5098</v>
      </c>
      <c r="F59" s="46" t="s">
        <v>5083</v>
      </c>
      <c r="G59" s="65" t="s">
        <v>4682</v>
      </c>
      <c r="H59" s="65"/>
      <c r="I59" s="65"/>
      <c r="J59" s="67"/>
      <c r="K59" s="67"/>
      <c r="L59" s="67"/>
      <c r="M59" s="47"/>
      <c r="N59" s="47"/>
      <c r="O59" s="47"/>
      <c r="P59" s="47"/>
      <c r="Q59" s="47"/>
      <c r="R59" s="47"/>
      <c r="S59" s="47"/>
      <c r="T59" s="47"/>
      <c r="U59" s="67" t="s">
        <v>5099</v>
      </c>
      <c r="V59" s="67">
        <v>0.49</v>
      </c>
      <c r="W59" s="47"/>
      <c r="X59" s="47"/>
      <c r="Y59" s="67"/>
      <c r="Z59" s="68"/>
      <c r="AA59" s="13" t="s">
        <v>34</v>
      </c>
      <c r="AB59" s="39"/>
    </row>
    <row r="60" spans="1:28" ht="15.75" thickBot="1" x14ac:dyDescent="0.3">
      <c r="A60" s="11" t="s">
        <v>2</v>
      </c>
      <c r="B60" s="244" t="s">
        <v>39</v>
      </c>
      <c r="C60" s="63" t="s">
        <v>4531</v>
      </c>
      <c r="D60" s="31" t="s">
        <v>4821</v>
      </c>
      <c r="E60" s="21" t="s">
        <v>5098</v>
      </c>
      <c r="F60" s="46" t="s">
        <v>5083</v>
      </c>
      <c r="G60" s="65" t="s">
        <v>4682</v>
      </c>
      <c r="H60" s="65"/>
      <c r="I60" s="65"/>
      <c r="J60" s="67"/>
      <c r="K60" s="67"/>
      <c r="L60" s="67"/>
      <c r="M60" s="47"/>
      <c r="N60" s="47"/>
      <c r="O60" s="47"/>
      <c r="P60" s="47"/>
      <c r="Q60" s="47"/>
      <c r="R60" s="47"/>
      <c r="S60" s="47"/>
      <c r="T60" s="47"/>
      <c r="U60" s="67">
        <v>1</v>
      </c>
      <c r="V60" s="67"/>
      <c r="W60" s="47"/>
      <c r="X60" s="47"/>
      <c r="Y60" s="67"/>
      <c r="Z60" s="68"/>
      <c r="AA60" s="13" t="s">
        <v>34</v>
      </c>
      <c r="AB60" s="39"/>
    </row>
    <row r="61" spans="1:28" ht="15.75" thickBot="1" x14ac:dyDescent="0.3">
      <c r="A61" s="11" t="s">
        <v>2</v>
      </c>
      <c r="B61" s="244" t="s">
        <v>39</v>
      </c>
      <c r="C61" s="63" t="s">
        <v>4531</v>
      </c>
      <c r="D61" s="31" t="s">
        <v>4783</v>
      </c>
      <c r="E61" s="21" t="s">
        <v>5098</v>
      </c>
      <c r="F61" s="46" t="s">
        <v>5083</v>
      </c>
      <c r="G61" s="65" t="s">
        <v>4609</v>
      </c>
      <c r="H61" s="65"/>
      <c r="I61" s="65"/>
      <c r="J61" s="67"/>
      <c r="K61" s="67"/>
      <c r="L61" s="67"/>
      <c r="M61" s="47"/>
      <c r="N61" s="47"/>
      <c r="O61" s="47"/>
      <c r="P61" s="47"/>
      <c r="Q61" s="47"/>
      <c r="R61" s="47"/>
      <c r="S61" s="47"/>
      <c r="T61" s="47"/>
      <c r="U61" s="67" t="s">
        <v>5100</v>
      </c>
      <c r="V61" s="67">
        <v>0.59</v>
      </c>
      <c r="W61" s="47"/>
      <c r="X61" s="47"/>
      <c r="Y61" s="67"/>
      <c r="Z61" s="68"/>
      <c r="AA61" s="13" t="s">
        <v>34</v>
      </c>
      <c r="AB61" s="39"/>
    </row>
    <row r="62" spans="1:28" ht="15.75" thickBot="1" x14ac:dyDescent="0.3">
      <c r="A62" s="11" t="s">
        <v>2</v>
      </c>
      <c r="B62" s="244" t="s">
        <v>39</v>
      </c>
      <c r="C62" s="63" t="s">
        <v>4531</v>
      </c>
      <c r="D62" s="31" t="s">
        <v>4821</v>
      </c>
      <c r="E62" s="21" t="s">
        <v>5098</v>
      </c>
      <c r="F62" s="46" t="s">
        <v>5083</v>
      </c>
      <c r="G62" s="65" t="s">
        <v>4609</v>
      </c>
      <c r="H62" s="65"/>
      <c r="I62" s="65"/>
      <c r="J62" s="67"/>
      <c r="K62" s="67"/>
      <c r="L62" s="67"/>
      <c r="M62" s="47"/>
      <c r="N62" s="47"/>
      <c r="O62" s="47"/>
      <c r="P62" s="47"/>
      <c r="Q62" s="47"/>
      <c r="R62" s="47"/>
      <c r="S62" s="47"/>
      <c r="T62" s="47"/>
      <c r="U62" s="67">
        <v>1</v>
      </c>
      <c r="V62" s="67"/>
      <c r="W62" s="47"/>
      <c r="X62" s="47"/>
      <c r="Y62" s="67"/>
      <c r="Z62" s="68"/>
      <c r="AA62" s="13" t="s">
        <v>34</v>
      </c>
      <c r="AB62" s="39"/>
    </row>
    <row r="63" spans="1:28" ht="15.75" thickBot="1" x14ac:dyDescent="0.3">
      <c r="A63" s="11" t="s">
        <v>2</v>
      </c>
      <c r="B63" s="244" t="s">
        <v>39</v>
      </c>
      <c r="C63" s="63" t="s">
        <v>4531</v>
      </c>
      <c r="D63" s="31" t="s">
        <v>4783</v>
      </c>
      <c r="E63" s="21" t="s">
        <v>5098</v>
      </c>
      <c r="F63" s="46" t="s">
        <v>5086</v>
      </c>
      <c r="G63" s="65" t="s">
        <v>4682</v>
      </c>
      <c r="H63" s="65"/>
      <c r="I63" s="65"/>
      <c r="J63" s="67"/>
      <c r="K63" s="67"/>
      <c r="L63" s="67"/>
      <c r="M63" s="47"/>
      <c r="N63" s="47"/>
      <c r="O63" s="47"/>
      <c r="P63" s="47"/>
      <c r="Q63" s="47"/>
      <c r="R63" s="47"/>
      <c r="S63" s="47"/>
      <c r="T63" s="47"/>
      <c r="U63" s="67" t="s">
        <v>5101</v>
      </c>
      <c r="V63" s="67">
        <v>0.53</v>
      </c>
      <c r="W63" s="47"/>
      <c r="X63" s="47"/>
      <c r="Y63" s="67"/>
      <c r="Z63" s="68"/>
      <c r="AA63" s="13" t="s">
        <v>34</v>
      </c>
      <c r="AB63" s="39"/>
    </row>
    <row r="64" spans="1:28" ht="15.75" thickBot="1" x14ac:dyDescent="0.3">
      <c r="A64" s="11" t="s">
        <v>2</v>
      </c>
      <c r="B64" s="244" t="s">
        <v>39</v>
      </c>
      <c r="C64" s="63" t="s">
        <v>4531</v>
      </c>
      <c r="D64" s="31" t="s">
        <v>4821</v>
      </c>
      <c r="E64" s="21" t="s">
        <v>5098</v>
      </c>
      <c r="F64" s="46" t="s">
        <v>5086</v>
      </c>
      <c r="G64" s="65" t="s">
        <v>4682</v>
      </c>
      <c r="H64" s="65"/>
      <c r="I64" s="65"/>
      <c r="J64" s="67"/>
      <c r="K64" s="67"/>
      <c r="L64" s="67"/>
      <c r="M64" s="47"/>
      <c r="N64" s="47"/>
      <c r="O64" s="47"/>
      <c r="P64" s="47"/>
      <c r="Q64" s="47"/>
      <c r="R64" s="47"/>
      <c r="S64" s="47"/>
      <c r="T64" s="47"/>
      <c r="U64" s="67">
        <v>1</v>
      </c>
      <c r="V64" s="67"/>
      <c r="W64" s="47"/>
      <c r="X64" s="47"/>
      <c r="Y64" s="67"/>
      <c r="Z64" s="68"/>
      <c r="AA64" s="13" t="s">
        <v>34</v>
      </c>
      <c r="AB64" s="39"/>
    </row>
    <row r="65" spans="1:28" ht="15.75" thickBot="1" x14ac:dyDescent="0.3">
      <c r="A65" s="11" t="s">
        <v>2</v>
      </c>
      <c r="B65" s="244" t="s">
        <v>39</v>
      </c>
      <c r="C65" s="63" t="s">
        <v>4531</v>
      </c>
      <c r="D65" s="31" t="s">
        <v>4783</v>
      </c>
      <c r="E65" s="21" t="s">
        <v>5098</v>
      </c>
      <c r="F65" s="46" t="s">
        <v>5086</v>
      </c>
      <c r="G65" s="65" t="s">
        <v>4609</v>
      </c>
      <c r="H65" s="65"/>
      <c r="I65" s="65"/>
      <c r="J65" s="67"/>
      <c r="K65" s="67"/>
      <c r="L65" s="67"/>
      <c r="M65" s="47"/>
      <c r="N65" s="47"/>
      <c r="O65" s="47"/>
      <c r="P65" s="47"/>
      <c r="Q65" s="47"/>
      <c r="R65" s="47"/>
      <c r="S65" s="47"/>
      <c r="T65" s="47"/>
      <c r="U65" s="67" t="s">
        <v>5102</v>
      </c>
      <c r="V65" s="67">
        <v>0.79</v>
      </c>
      <c r="W65" s="47"/>
      <c r="X65" s="47"/>
      <c r="Y65" s="67"/>
      <c r="Z65" s="68"/>
      <c r="AA65" s="13" t="s">
        <v>34</v>
      </c>
      <c r="AB65" s="39"/>
    </row>
    <row r="66" spans="1:28" ht="15.75" thickBot="1" x14ac:dyDescent="0.3">
      <c r="A66" s="11" t="s">
        <v>2</v>
      </c>
      <c r="B66" s="244" t="s">
        <v>39</v>
      </c>
      <c r="C66" s="63" t="s">
        <v>4531</v>
      </c>
      <c r="D66" s="31" t="s">
        <v>4821</v>
      </c>
      <c r="E66" s="21" t="s">
        <v>5098</v>
      </c>
      <c r="F66" s="46" t="s">
        <v>5086</v>
      </c>
      <c r="G66" s="65" t="s">
        <v>4609</v>
      </c>
      <c r="H66" s="65"/>
      <c r="I66" s="65"/>
      <c r="J66" s="67"/>
      <c r="K66" s="67"/>
      <c r="L66" s="67"/>
      <c r="M66" s="47"/>
      <c r="N66" s="47"/>
      <c r="O66" s="47"/>
      <c r="P66" s="47"/>
      <c r="Q66" s="47"/>
      <c r="R66" s="47"/>
      <c r="S66" s="47"/>
      <c r="T66" s="47"/>
      <c r="U66" s="67">
        <v>1</v>
      </c>
      <c r="V66" s="67"/>
      <c r="W66" s="47"/>
      <c r="X66" s="47"/>
      <c r="Y66" s="67"/>
      <c r="Z66" s="68"/>
      <c r="AA66" s="13" t="s">
        <v>34</v>
      </c>
      <c r="AB66" s="39"/>
    </row>
    <row r="67" spans="1:28" ht="15.75" thickBot="1" x14ac:dyDescent="0.3">
      <c r="A67" s="11" t="s">
        <v>2</v>
      </c>
      <c r="B67" s="244" t="s">
        <v>39</v>
      </c>
      <c r="C67" s="63" t="s">
        <v>4531</v>
      </c>
      <c r="D67" s="31" t="s">
        <v>4783</v>
      </c>
      <c r="E67" s="21" t="s">
        <v>5098</v>
      </c>
      <c r="F67" s="46" t="s">
        <v>5089</v>
      </c>
      <c r="G67" s="65" t="s">
        <v>4682</v>
      </c>
      <c r="H67" s="65"/>
      <c r="I67" s="65"/>
      <c r="J67" s="67"/>
      <c r="K67" s="67"/>
      <c r="L67" s="67"/>
      <c r="M67" s="47"/>
      <c r="N67" s="47"/>
      <c r="O67" s="47"/>
      <c r="P67" s="47"/>
      <c r="Q67" s="47"/>
      <c r="R67" s="47"/>
      <c r="S67" s="47"/>
      <c r="T67" s="47"/>
      <c r="U67" s="67" t="s">
        <v>5103</v>
      </c>
      <c r="V67" s="67">
        <v>0.78</v>
      </c>
      <c r="W67" s="47"/>
      <c r="X67" s="47"/>
      <c r="Y67" s="67"/>
      <c r="Z67" s="68"/>
      <c r="AA67" s="13" t="s">
        <v>34</v>
      </c>
      <c r="AB67" s="39"/>
    </row>
    <row r="68" spans="1:28" ht="15.75" thickBot="1" x14ac:dyDescent="0.3">
      <c r="A68" s="11" t="s">
        <v>2</v>
      </c>
      <c r="B68" s="244" t="s">
        <v>39</v>
      </c>
      <c r="C68" s="63" t="s">
        <v>4531</v>
      </c>
      <c r="D68" s="31" t="s">
        <v>4821</v>
      </c>
      <c r="E68" s="21" t="s">
        <v>5098</v>
      </c>
      <c r="F68" s="46" t="s">
        <v>5089</v>
      </c>
      <c r="G68" s="65" t="s">
        <v>4682</v>
      </c>
      <c r="H68" s="65"/>
      <c r="I68" s="65"/>
      <c r="J68" s="67"/>
      <c r="K68" s="67"/>
      <c r="L68" s="67"/>
      <c r="M68" s="47"/>
      <c r="N68" s="47"/>
      <c r="O68" s="47"/>
      <c r="P68" s="47"/>
      <c r="Q68" s="47"/>
      <c r="R68" s="47"/>
      <c r="S68" s="47"/>
      <c r="T68" s="47"/>
      <c r="U68" s="67">
        <v>1</v>
      </c>
      <c r="V68" s="67"/>
      <c r="W68" s="47"/>
      <c r="X68" s="47"/>
      <c r="Y68" s="67"/>
      <c r="Z68" s="68"/>
      <c r="AA68" s="13" t="s">
        <v>34</v>
      </c>
      <c r="AB68" s="39"/>
    </row>
    <row r="69" spans="1:28" ht="15.75" thickBot="1" x14ac:dyDescent="0.3">
      <c r="A69" s="11" t="s">
        <v>2</v>
      </c>
      <c r="B69" s="244" t="s">
        <v>39</v>
      </c>
      <c r="C69" s="63" t="s">
        <v>4531</v>
      </c>
      <c r="D69" s="31" t="s">
        <v>4783</v>
      </c>
      <c r="E69" s="21" t="s">
        <v>5098</v>
      </c>
      <c r="F69" s="46" t="s">
        <v>5089</v>
      </c>
      <c r="G69" s="65" t="s">
        <v>4609</v>
      </c>
      <c r="H69" s="65"/>
      <c r="I69" s="65"/>
      <c r="J69" s="67"/>
      <c r="K69" s="67"/>
      <c r="L69" s="67"/>
      <c r="M69" s="47"/>
      <c r="N69" s="47"/>
      <c r="O69" s="47"/>
      <c r="P69" s="47"/>
      <c r="Q69" s="47"/>
      <c r="R69" s="47"/>
      <c r="S69" s="47"/>
      <c r="T69" s="47"/>
      <c r="U69" s="67" t="s">
        <v>5104</v>
      </c>
      <c r="V69" s="67">
        <v>0.67</v>
      </c>
      <c r="W69" s="47"/>
      <c r="X69" s="47"/>
      <c r="Y69" s="67"/>
      <c r="Z69" s="68"/>
      <c r="AA69" s="13" t="s">
        <v>34</v>
      </c>
      <c r="AB69" s="39"/>
    </row>
    <row r="70" spans="1:28" ht="15.75" thickBot="1" x14ac:dyDescent="0.3">
      <c r="A70" s="11" t="s">
        <v>2</v>
      </c>
      <c r="B70" s="244" t="s">
        <v>39</v>
      </c>
      <c r="C70" s="63" t="s">
        <v>4531</v>
      </c>
      <c r="D70" s="31" t="s">
        <v>4821</v>
      </c>
      <c r="E70" s="21" t="s">
        <v>5098</v>
      </c>
      <c r="F70" s="46" t="s">
        <v>5089</v>
      </c>
      <c r="G70" s="65" t="s">
        <v>4609</v>
      </c>
      <c r="H70" s="65"/>
      <c r="I70" s="65"/>
      <c r="J70" s="67"/>
      <c r="K70" s="67"/>
      <c r="L70" s="67"/>
      <c r="M70" s="47"/>
      <c r="N70" s="47"/>
      <c r="O70" s="47"/>
      <c r="P70" s="47"/>
      <c r="Q70" s="47"/>
      <c r="R70" s="47"/>
      <c r="S70" s="47"/>
      <c r="T70" s="47"/>
      <c r="U70" s="67">
        <v>1</v>
      </c>
      <c r="V70" s="67"/>
      <c r="W70" s="47"/>
      <c r="X70" s="47"/>
      <c r="Y70" s="67"/>
      <c r="Z70" s="68"/>
      <c r="AA70" s="13" t="s">
        <v>34</v>
      </c>
      <c r="AB70" s="39"/>
    </row>
    <row r="71" spans="1:28" ht="15.75" thickBot="1" x14ac:dyDescent="0.3">
      <c r="A71" s="11" t="s">
        <v>2</v>
      </c>
      <c r="B71" s="244" t="s">
        <v>39</v>
      </c>
      <c r="C71" s="63" t="s">
        <v>4531</v>
      </c>
      <c r="D71" s="31" t="s">
        <v>4783</v>
      </c>
      <c r="E71" s="21" t="s">
        <v>5098</v>
      </c>
      <c r="F71" s="46" t="s">
        <v>5092</v>
      </c>
      <c r="G71" s="65" t="s">
        <v>4682</v>
      </c>
      <c r="H71" s="65"/>
      <c r="I71" s="65"/>
      <c r="J71" s="67"/>
      <c r="K71" s="67"/>
      <c r="L71" s="67"/>
      <c r="M71" s="47"/>
      <c r="N71" s="47"/>
      <c r="O71" s="47"/>
      <c r="P71" s="47"/>
      <c r="Q71" s="47"/>
      <c r="R71" s="47"/>
      <c r="S71" s="47"/>
      <c r="T71" s="47"/>
      <c r="U71" s="67" t="s">
        <v>5105</v>
      </c>
      <c r="V71" s="67">
        <v>0.48</v>
      </c>
      <c r="W71" s="47"/>
      <c r="X71" s="47"/>
      <c r="Y71" s="67"/>
      <c r="Z71" s="68"/>
      <c r="AA71" s="13" t="s">
        <v>34</v>
      </c>
      <c r="AB71" s="39"/>
    </row>
    <row r="72" spans="1:28" ht="15.75" thickBot="1" x14ac:dyDescent="0.3">
      <c r="A72" s="11" t="s">
        <v>2</v>
      </c>
      <c r="B72" s="244" t="s">
        <v>39</v>
      </c>
      <c r="C72" s="63" t="s">
        <v>4531</v>
      </c>
      <c r="D72" s="31" t="s">
        <v>4821</v>
      </c>
      <c r="E72" s="21" t="s">
        <v>5098</v>
      </c>
      <c r="F72" s="46" t="s">
        <v>5092</v>
      </c>
      <c r="G72" s="65" t="s">
        <v>4682</v>
      </c>
      <c r="H72" s="65"/>
      <c r="I72" s="65"/>
      <c r="J72" s="67"/>
      <c r="K72" s="67"/>
      <c r="L72" s="67"/>
      <c r="M72" s="47"/>
      <c r="N72" s="47"/>
      <c r="O72" s="47"/>
      <c r="P72" s="47"/>
      <c r="Q72" s="47"/>
      <c r="R72" s="47"/>
      <c r="S72" s="47"/>
      <c r="T72" s="47"/>
      <c r="U72" s="67">
        <v>1</v>
      </c>
      <c r="V72" s="67"/>
      <c r="W72" s="47"/>
      <c r="X72" s="47"/>
      <c r="Y72" s="67"/>
      <c r="Z72" s="68"/>
      <c r="AA72" s="13" t="s">
        <v>34</v>
      </c>
      <c r="AB72" s="39"/>
    </row>
    <row r="73" spans="1:28" ht="15.75" thickBot="1" x14ac:dyDescent="0.3">
      <c r="A73" s="11" t="s">
        <v>2</v>
      </c>
      <c r="B73" s="244" t="s">
        <v>39</v>
      </c>
      <c r="C73" s="63" t="s">
        <v>4531</v>
      </c>
      <c r="D73" s="31" t="s">
        <v>4783</v>
      </c>
      <c r="E73" s="21" t="s">
        <v>5098</v>
      </c>
      <c r="F73" s="46" t="s">
        <v>5092</v>
      </c>
      <c r="G73" s="65" t="s">
        <v>4609</v>
      </c>
      <c r="H73" s="65"/>
      <c r="I73" s="65"/>
      <c r="J73" s="67"/>
      <c r="K73" s="67"/>
      <c r="L73" s="67"/>
      <c r="M73" s="47"/>
      <c r="N73" s="47"/>
      <c r="O73" s="47"/>
      <c r="P73" s="47"/>
      <c r="Q73" s="47"/>
      <c r="R73" s="47"/>
      <c r="S73" s="47"/>
      <c r="T73" s="47"/>
      <c r="U73" s="67" t="s">
        <v>5106</v>
      </c>
      <c r="V73" s="67">
        <v>0.16</v>
      </c>
      <c r="W73" s="47"/>
      <c r="X73" s="47"/>
      <c r="Y73" s="67"/>
      <c r="Z73" s="68"/>
      <c r="AA73" s="13" t="s">
        <v>34</v>
      </c>
      <c r="AB73" s="39"/>
    </row>
    <row r="74" spans="1:28" ht="15.75" thickBot="1" x14ac:dyDescent="0.3">
      <c r="A74" s="11" t="s">
        <v>2</v>
      </c>
      <c r="B74" s="244" t="s">
        <v>39</v>
      </c>
      <c r="C74" s="63" t="s">
        <v>4531</v>
      </c>
      <c r="D74" s="31" t="s">
        <v>4821</v>
      </c>
      <c r="E74" s="21" t="s">
        <v>5098</v>
      </c>
      <c r="F74" s="46" t="s">
        <v>5092</v>
      </c>
      <c r="G74" s="65" t="s">
        <v>4609</v>
      </c>
      <c r="H74" s="65"/>
      <c r="I74" s="65"/>
      <c r="J74" s="67"/>
      <c r="K74" s="67"/>
      <c r="L74" s="67"/>
      <c r="M74" s="47"/>
      <c r="N74" s="47"/>
      <c r="O74" s="47"/>
      <c r="P74" s="47"/>
      <c r="Q74" s="47"/>
      <c r="R74" s="47"/>
      <c r="S74" s="47"/>
      <c r="T74" s="47"/>
      <c r="U74" s="67">
        <v>1</v>
      </c>
      <c r="V74" s="67"/>
      <c r="W74" s="47"/>
      <c r="X74" s="47"/>
      <c r="Y74" s="67"/>
      <c r="Z74" s="68"/>
      <c r="AA74" s="13" t="s">
        <v>34</v>
      </c>
      <c r="AB74" s="39"/>
    </row>
    <row r="75" spans="1:28" ht="15.75" thickBot="1" x14ac:dyDescent="0.3">
      <c r="A75" s="11" t="s">
        <v>2</v>
      </c>
      <c r="B75" s="244" t="s">
        <v>39</v>
      </c>
      <c r="C75" s="63" t="s">
        <v>4531</v>
      </c>
      <c r="D75" s="31" t="s">
        <v>4783</v>
      </c>
      <c r="E75" s="21" t="s">
        <v>5098</v>
      </c>
      <c r="F75" s="46" t="s">
        <v>5095</v>
      </c>
      <c r="G75" s="65" t="s">
        <v>4682</v>
      </c>
      <c r="H75" s="65"/>
      <c r="I75" s="65"/>
      <c r="J75" s="67"/>
      <c r="K75" s="67"/>
      <c r="L75" s="67"/>
      <c r="M75" s="47"/>
      <c r="N75" s="47"/>
      <c r="O75" s="47"/>
      <c r="P75" s="47"/>
      <c r="Q75" s="47"/>
      <c r="R75" s="47"/>
      <c r="S75" s="47"/>
      <c r="T75" s="47"/>
      <c r="U75" s="67" t="s">
        <v>5107</v>
      </c>
      <c r="V75" s="67">
        <v>2.5999999999999999E-2</v>
      </c>
      <c r="W75" s="47"/>
      <c r="X75" s="47"/>
      <c r="Y75" s="67"/>
      <c r="Z75" s="68"/>
      <c r="AA75" s="13" t="s">
        <v>34</v>
      </c>
      <c r="AB75" s="39"/>
    </row>
    <row r="76" spans="1:28" ht="15.75" thickBot="1" x14ac:dyDescent="0.3">
      <c r="A76" s="11" t="s">
        <v>2</v>
      </c>
      <c r="B76" s="244" t="s">
        <v>39</v>
      </c>
      <c r="C76" s="63" t="s">
        <v>4531</v>
      </c>
      <c r="D76" s="31" t="s">
        <v>4821</v>
      </c>
      <c r="E76" s="21" t="s">
        <v>5098</v>
      </c>
      <c r="F76" s="46" t="s">
        <v>5095</v>
      </c>
      <c r="G76" s="65" t="s">
        <v>4682</v>
      </c>
      <c r="H76" s="65"/>
      <c r="I76" s="65"/>
      <c r="J76" s="67"/>
      <c r="K76" s="67"/>
      <c r="L76" s="67"/>
      <c r="M76" s="47"/>
      <c r="N76" s="47"/>
      <c r="O76" s="47"/>
      <c r="P76" s="47"/>
      <c r="Q76" s="47"/>
      <c r="R76" s="47"/>
      <c r="S76" s="47"/>
      <c r="T76" s="47"/>
      <c r="U76" s="67">
        <v>1</v>
      </c>
      <c r="V76" s="67"/>
      <c r="W76" s="47"/>
      <c r="X76" s="47"/>
      <c r="Y76" s="67"/>
      <c r="Z76" s="68"/>
      <c r="AA76" s="13" t="s">
        <v>34</v>
      </c>
      <c r="AB76" s="39"/>
    </row>
    <row r="77" spans="1:28" ht="15.75" thickBot="1" x14ac:dyDescent="0.3">
      <c r="A77" s="11" t="s">
        <v>2</v>
      </c>
      <c r="B77" s="244" t="s">
        <v>39</v>
      </c>
      <c r="C77" s="63" t="s">
        <v>4531</v>
      </c>
      <c r="D77" s="31" t="s">
        <v>4783</v>
      </c>
      <c r="E77" s="21" t="s">
        <v>5098</v>
      </c>
      <c r="F77" s="46" t="s">
        <v>5095</v>
      </c>
      <c r="G77" s="65" t="s">
        <v>4609</v>
      </c>
      <c r="H77" s="65"/>
      <c r="I77" s="65"/>
      <c r="J77" s="67"/>
      <c r="K77" s="67"/>
      <c r="L77" s="67"/>
      <c r="M77" s="47"/>
      <c r="N77" s="47"/>
      <c r="O77" s="47"/>
      <c r="P77" s="47"/>
      <c r="Q77" s="47"/>
      <c r="R77" s="47"/>
      <c r="S77" s="47"/>
      <c r="T77" s="47"/>
      <c r="U77" s="67" t="s">
        <v>5108</v>
      </c>
      <c r="V77" s="67">
        <v>0.08</v>
      </c>
      <c r="W77" s="47"/>
      <c r="X77" s="47"/>
      <c r="Y77" s="67"/>
      <c r="Z77" s="68"/>
      <c r="AA77" s="13" t="s">
        <v>34</v>
      </c>
      <c r="AB77" s="39"/>
    </row>
    <row r="78" spans="1:28" ht="15.75" thickBot="1" x14ac:dyDescent="0.3">
      <c r="A78" s="11" t="s">
        <v>2</v>
      </c>
      <c r="B78" s="244" t="s">
        <v>39</v>
      </c>
      <c r="C78" s="63" t="s">
        <v>4531</v>
      </c>
      <c r="D78" s="31" t="s">
        <v>4821</v>
      </c>
      <c r="E78" s="21" t="s">
        <v>5098</v>
      </c>
      <c r="F78" s="46" t="s">
        <v>5095</v>
      </c>
      <c r="G78" s="65" t="s">
        <v>4609</v>
      </c>
      <c r="H78" s="65"/>
      <c r="I78" s="65"/>
      <c r="J78" s="67"/>
      <c r="K78" s="67"/>
      <c r="L78" s="67"/>
      <c r="M78" s="47"/>
      <c r="N78" s="47"/>
      <c r="O78" s="47"/>
      <c r="P78" s="47"/>
      <c r="Q78" s="47"/>
      <c r="R78" s="47"/>
      <c r="S78" s="47"/>
      <c r="T78" s="47"/>
      <c r="U78" s="67">
        <v>1</v>
      </c>
      <c r="V78" s="67"/>
      <c r="W78" s="47"/>
      <c r="X78" s="47"/>
      <c r="Y78" s="67"/>
      <c r="Z78" s="68"/>
      <c r="AA78" s="13" t="s">
        <v>34</v>
      </c>
      <c r="AB78" s="39"/>
    </row>
    <row r="79" spans="1:28" ht="15.75" thickBot="1" x14ac:dyDescent="0.3">
      <c r="A79" s="11" t="s">
        <v>2</v>
      </c>
      <c r="B79" s="244" t="s">
        <v>39</v>
      </c>
      <c r="C79" s="63" t="s">
        <v>4531</v>
      </c>
      <c r="D79" s="31" t="s">
        <v>4783</v>
      </c>
      <c r="E79" s="21" t="s">
        <v>5109</v>
      </c>
      <c r="F79" s="46" t="s">
        <v>5083</v>
      </c>
      <c r="G79" s="65" t="s">
        <v>4682</v>
      </c>
      <c r="H79" s="65"/>
      <c r="I79" s="65"/>
      <c r="J79" s="67"/>
      <c r="K79" s="67"/>
      <c r="L79" s="67"/>
      <c r="M79" s="47"/>
      <c r="N79" s="47"/>
      <c r="O79" s="47"/>
      <c r="P79" s="47"/>
      <c r="Q79" s="47"/>
      <c r="R79" s="47"/>
      <c r="S79" s="47"/>
      <c r="T79" s="47"/>
      <c r="U79" s="67" t="s">
        <v>5110</v>
      </c>
      <c r="V79" s="67">
        <v>0.64</v>
      </c>
      <c r="W79" s="47"/>
      <c r="X79" s="47"/>
      <c r="Y79" s="67"/>
      <c r="Z79" s="68"/>
      <c r="AA79" s="13" t="s">
        <v>34</v>
      </c>
      <c r="AB79" s="39"/>
    </row>
    <row r="80" spans="1:28" ht="15.75" thickBot="1" x14ac:dyDescent="0.3">
      <c r="A80" s="11" t="s">
        <v>2</v>
      </c>
      <c r="B80" s="244" t="s">
        <v>39</v>
      </c>
      <c r="C80" s="63" t="s">
        <v>4531</v>
      </c>
      <c r="D80" s="31" t="s">
        <v>4821</v>
      </c>
      <c r="E80" s="21" t="s">
        <v>5109</v>
      </c>
      <c r="F80" s="46" t="s">
        <v>5083</v>
      </c>
      <c r="G80" s="65" t="s">
        <v>4682</v>
      </c>
      <c r="H80" s="65"/>
      <c r="I80" s="65"/>
      <c r="J80" s="67"/>
      <c r="K80" s="67"/>
      <c r="L80" s="67"/>
      <c r="M80" s="47"/>
      <c r="N80" s="47"/>
      <c r="O80" s="47"/>
      <c r="P80" s="47"/>
      <c r="Q80" s="47"/>
      <c r="R80" s="47"/>
      <c r="S80" s="47"/>
      <c r="T80" s="47"/>
      <c r="U80" s="67">
        <v>1</v>
      </c>
      <c r="V80" s="67"/>
      <c r="W80" s="47"/>
      <c r="X80" s="47"/>
      <c r="Y80" s="67"/>
      <c r="Z80" s="68"/>
      <c r="AA80" s="13" t="s">
        <v>34</v>
      </c>
      <c r="AB80" s="39"/>
    </row>
    <row r="81" spans="1:28" s="1" customFormat="1" ht="15.75" thickBot="1" x14ac:dyDescent="0.3">
      <c r="A81" s="319" t="s">
        <v>2</v>
      </c>
      <c r="B81" s="244" t="s">
        <v>39</v>
      </c>
      <c r="C81" s="321" t="s">
        <v>4531</v>
      </c>
      <c r="D81" s="322" t="s">
        <v>4783</v>
      </c>
      <c r="E81" s="323" t="s">
        <v>5109</v>
      </c>
      <c r="F81" s="324" t="s">
        <v>5083</v>
      </c>
      <c r="G81" s="325" t="s">
        <v>4609</v>
      </c>
      <c r="H81" s="325"/>
      <c r="I81" s="325"/>
      <c r="J81" s="326"/>
      <c r="K81" s="326"/>
      <c r="L81" s="326"/>
      <c r="M81" s="327"/>
      <c r="N81" s="327"/>
      <c r="O81" s="327"/>
      <c r="P81" s="327"/>
      <c r="Q81" s="327"/>
      <c r="R81" s="327"/>
      <c r="S81" s="327"/>
      <c r="T81" s="327"/>
      <c r="U81" s="326" t="s">
        <v>5111</v>
      </c>
      <c r="V81" s="326">
        <v>0.72</v>
      </c>
      <c r="W81" s="327"/>
      <c r="X81" s="327"/>
      <c r="Y81" s="326"/>
      <c r="Z81" s="328"/>
      <c r="AA81" s="329" t="s">
        <v>34</v>
      </c>
      <c r="AB81" s="330"/>
    </row>
    <row r="82" spans="1:28" s="1" customFormat="1" ht="15.75" thickBot="1" x14ac:dyDescent="0.3">
      <c r="A82" s="319" t="s">
        <v>2</v>
      </c>
      <c r="B82" s="244" t="s">
        <v>39</v>
      </c>
      <c r="C82" s="321" t="s">
        <v>4531</v>
      </c>
      <c r="D82" s="322" t="s">
        <v>4821</v>
      </c>
      <c r="E82" s="323" t="s">
        <v>5109</v>
      </c>
      <c r="F82" s="324" t="s">
        <v>5083</v>
      </c>
      <c r="G82" s="325" t="s">
        <v>4609</v>
      </c>
      <c r="H82" s="325"/>
      <c r="I82" s="325"/>
      <c r="J82" s="326"/>
      <c r="K82" s="326"/>
      <c r="L82" s="326"/>
      <c r="M82" s="327"/>
      <c r="N82" s="327"/>
      <c r="O82" s="327"/>
      <c r="P82" s="327"/>
      <c r="Q82" s="327"/>
      <c r="R82" s="327"/>
      <c r="S82" s="327"/>
      <c r="T82" s="327"/>
      <c r="U82" s="326">
        <v>1</v>
      </c>
      <c r="V82" s="326"/>
      <c r="W82" s="327"/>
      <c r="X82" s="327"/>
      <c r="Y82" s="326"/>
      <c r="Z82" s="328"/>
      <c r="AA82" s="329" t="s">
        <v>34</v>
      </c>
      <c r="AB82" s="330"/>
    </row>
    <row r="83" spans="1:28" ht="15.75" thickBot="1" x14ac:dyDescent="0.3">
      <c r="A83" s="11" t="s">
        <v>2</v>
      </c>
      <c r="B83" s="244" t="s">
        <v>39</v>
      </c>
      <c r="C83" s="63" t="s">
        <v>4531</v>
      </c>
      <c r="D83" s="31" t="s">
        <v>4783</v>
      </c>
      <c r="E83" s="21" t="s">
        <v>5109</v>
      </c>
      <c r="F83" s="46" t="s">
        <v>5086</v>
      </c>
      <c r="G83" s="65" t="s">
        <v>4682</v>
      </c>
      <c r="H83" s="65"/>
      <c r="I83" s="65"/>
      <c r="J83" s="67"/>
      <c r="K83" s="67"/>
      <c r="L83" s="67"/>
      <c r="M83" s="47"/>
      <c r="N83" s="47"/>
      <c r="O83" s="47"/>
      <c r="P83" s="47"/>
      <c r="Q83" s="47"/>
      <c r="R83" s="47"/>
      <c r="S83" s="47"/>
      <c r="T83" s="47"/>
      <c r="U83" s="67" t="s">
        <v>5112</v>
      </c>
      <c r="V83" s="67">
        <v>0.74</v>
      </c>
      <c r="W83" s="47"/>
      <c r="X83" s="47"/>
      <c r="Y83" s="67"/>
      <c r="Z83" s="68"/>
      <c r="AA83" s="13" t="s">
        <v>34</v>
      </c>
      <c r="AB83" s="39"/>
    </row>
    <row r="84" spans="1:28" ht="15.75" thickBot="1" x14ac:dyDescent="0.3">
      <c r="A84" s="11" t="s">
        <v>2</v>
      </c>
      <c r="B84" s="244" t="s">
        <v>39</v>
      </c>
      <c r="C84" s="63" t="s">
        <v>4531</v>
      </c>
      <c r="D84" s="31" t="s">
        <v>4821</v>
      </c>
      <c r="E84" s="21" t="s">
        <v>5109</v>
      </c>
      <c r="F84" s="46" t="s">
        <v>5086</v>
      </c>
      <c r="G84" s="65" t="s">
        <v>4682</v>
      </c>
      <c r="H84" s="65"/>
      <c r="I84" s="65"/>
      <c r="J84" s="67"/>
      <c r="K84" s="67"/>
      <c r="L84" s="67"/>
      <c r="M84" s="47"/>
      <c r="N84" s="47"/>
      <c r="O84" s="47"/>
      <c r="P84" s="47"/>
      <c r="Q84" s="47"/>
      <c r="R84" s="47"/>
      <c r="S84" s="47"/>
      <c r="T84" s="47"/>
      <c r="U84" s="67">
        <v>1</v>
      </c>
      <c r="V84" s="67"/>
      <c r="W84" s="47"/>
      <c r="X84" s="47"/>
      <c r="Y84" s="67"/>
      <c r="Z84" s="68"/>
      <c r="AA84" s="13" t="s">
        <v>34</v>
      </c>
      <c r="AB84" s="39"/>
    </row>
    <row r="85" spans="1:28" ht="15.75" thickBot="1" x14ac:dyDescent="0.3">
      <c r="A85" s="11" t="s">
        <v>2</v>
      </c>
      <c r="B85" s="244" t="s">
        <v>39</v>
      </c>
      <c r="C85" s="63" t="s">
        <v>4531</v>
      </c>
      <c r="D85" s="31" t="s">
        <v>4783</v>
      </c>
      <c r="E85" s="21" t="s">
        <v>5109</v>
      </c>
      <c r="F85" s="46" t="s">
        <v>5086</v>
      </c>
      <c r="G85" s="65" t="s">
        <v>4609</v>
      </c>
      <c r="H85" s="65"/>
      <c r="I85" s="65"/>
      <c r="J85" s="67"/>
      <c r="K85" s="67"/>
      <c r="L85" s="67"/>
      <c r="M85" s="47"/>
      <c r="N85" s="47"/>
      <c r="O85" s="47"/>
      <c r="P85" s="47"/>
      <c r="Q85" s="47"/>
      <c r="R85" s="47"/>
      <c r="S85" s="47"/>
      <c r="T85" s="47"/>
      <c r="U85" s="67" t="s">
        <v>5113</v>
      </c>
      <c r="V85" s="67">
        <v>0.61</v>
      </c>
      <c r="W85" s="47"/>
      <c r="X85" s="47"/>
      <c r="Y85" s="67"/>
      <c r="Z85" s="68"/>
      <c r="AA85" s="13" t="s">
        <v>34</v>
      </c>
      <c r="AB85" s="39"/>
    </row>
    <row r="86" spans="1:28" ht="15.75" thickBot="1" x14ac:dyDescent="0.3">
      <c r="A86" s="11" t="s">
        <v>2</v>
      </c>
      <c r="B86" s="244" t="s">
        <v>39</v>
      </c>
      <c r="C86" s="63" t="s">
        <v>4531</v>
      </c>
      <c r="D86" s="31" t="s">
        <v>4821</v>
      </c>
      <c r="E86" s="21" t="s">
        <v>5109</v>
      </c>
      <c r="F86" s="46" t="s">
        <v>5086</v>
      </c>
      <c r="G86" s="65" t="s">
        <v>4609</v>
      </c>
      <c r="H86" s="65"/>
      <c r="I86" s="65"/>
      <c r="J86" s="67"/>
      <c r="K86" s="67"/>
      <c r="L86" s="67"/>
      <c r="M86" s="47"/>
      <c r="N86" s="47"/>
      <c r="O86" s="47"/>
      <c r="P86" s="47"/>
      <c r="Q86" s="47"/>
      <c r="R86" s="47"/>
      <c r="S86" s="47"/>
      <c r="T86" s="47"/>
      <c r="U86" s="67">
        <v>1</v>
      </c>
      <c r="V86" s="67"/>
      <c r="W86" s="47"/>
      <c r="X86" s="47"/>
      <c r="Y86" s="67"/>
      <c r="Z86" s="68"/>
      <c r="AA86" s="13" t="s">
        <v>34</v>
      </c>
      <c r="AB86" s="39"/>
    </row>
    <row r="87" spans="1:28" ht="15.75" thickBot="1" x14ac:dyDescent="0.3">
      <c r="A87" s="11" t="s">
        <v>2</v>
      </c>
      <c r="B87" s="244" t="s">
        <v>39</v>
      </c>
      <c r="C87" s="63" t="s">
        <v>4531</v>
      </c>
      <c r="D87" s="31" t="s">
        <v>4783</v>
      </c>
      <c r="E87" s="21" t="s">
        <v>5109</v>
      </c>
      <c r="F87" s="46" t="s">
        <v>5089</v>
      </c>
      <c r="G87" s="65" t="s">
        <v>4682</v>
      </c>
      <c r="H87" s="65"/>
      <c r="I87" s="65"/>
      <c r="J87" s="67"/>
      <c r="K87" s="67"/>
      <c r="L87" s="67"/>
      <c r="M87" s="47"/>
      <c r="N87" s="47"/>
      <c r="O87" s="47"/>
      <c r="P87" s="47"/>
      <c r="Q87" s="47"/>
      <c r="R87" s="47"/>
      <c r="S87" s="47"/>
      <c r="T87" s="47"/>
      <c r="U87" s="67" t="s">
        <v>5114</v>
      </c>
      <c r="V87" s="67">
        <v>0.78</v>
      </c>
      <c r="W87" s="47"/>
      <c r="X87" s="47"/>
      <c r="Y87" s="67"/>
      <c r="Z87" s="68"/>
      <c r="AA87" s="13" t="s">
        <v>34</v>
      </c>
      <c r="AB87" s="39"/>
    </row>
    <row r="88" spans="1:28" ht="15.75" thickBot="1" x14ac:dyDescent="0.3">
      <c r="A88" s="11" t="s">
        <v>2</v>
      </c>
      <c r="B88" s="244" t="s">
        <v>39</v>
      </c>
      <c r="C88" s="63" t="s">
        <v>4531</v>
      </c>
      <c r="D88" s="31" t="s">
        <v>4821</v>
      </c>
      <c r="E88" s="21" t="s">
        <v>5109</v>
      </c>
      <c r="F88" s="46" t="s">
        <v>5089</v>
      </c>
      <c r="G88" s="65" t="s">
        <v>4682</v>
      </c>
      <c r="H88" s="65"/>
      <c r="I88" s="65"/>
      <c r="J88" s="67"/>
      <c r="K88" s="67"/>
      <c r="L88" s="67"/>
      <c r="M88" s="47"/>
      <c r="N88" s="47"/>
      <c r="O88" s="47"/>
      <c r="P88" s="47"/>
      <c r="Q88" s="47"/>
      <c r="R88" s="47"/>
      <c r="S88" s="47"/>
      <c r="T88" s="47"/>
      <c r="U88" s="67">
        <v>1</v>
      </c>
      <c r="V88" s="67"/>
      <c r="W88" s="47"/>
      <c r="X88" s="47"/>
      <c r="Y88" s="67"/>
      <c r="Z88" s="68"/>
      <c r="AA88" s="13" t="s">
        <v>34</v>
      </c>
      <c r="AB88" s="39"/>
    </row>
    <row r="89" spans="1:28" ht="15.75" thickBot="1" x14ac:dyDescent="0.3">
      <c r="A89" s="11" t="s">
        <v>2</v>
      </c>
      <c r="B89" s="244" t="s">
        <v>39</v>
      </c>
      <c r="C89" s="63" t="s">
        <v>4531</v>
      </c>
      <c r="D89" s="31" t="s">
        <v>4783</v>
      </c>
      <c r="E89" s="21" t="s">
        <v>5109</v>
      </c>
      <c r="F89" s="46" t="s">
        <v>5089</v>
      </c>
      <c r="G89" s="65" t="s">
        <v>4609</v>
      </c>
      <c r="H89" s="65"/>
      <c r="I89" s="65"/>
      <c r="J89" s="67"/>
      <c r="K89" s="67"/>
      <c r="L89" s="67"/>
      <c r="M89" s="47"/>
      <c r="N89" s="47"/>
      <c r="O89" s="47"/>
      <c r="P89" s="47"/>
      <c r="Q89" s="47"/>
      <c r="R89" s="47"/>
      <c r="S89" s="47"/>
      <c r="T89" s="47"/>
      <c r="U89" s="67" t="s">
        <v>5104</v>
      </c>
      <c r="V89" s="67">
        <v>0.67</v>
      </c>
      <c r="W89" s="47"/>
      <c r="X89" s="47"/>
      <c r="Y89" s="67"/>
      <c r="Z89" s="68"/>
      <c r="AA89" s="13" t="s">
        <v>34</v>
      </c>
      <c r="AB89" s="39"/>
    </row>
    <row r="90" spans="1:28" ht="15.75" thickBot="1" x14ac:dyDescent="0.3">
      <c r="A90" s="11" t="s">
        <v>2</v>
      </c>
      <c r="B90" s="244" t="s">
        <v>39</v>
      </c>
      <c r="C90" s="63" t="s">
        <v>4531</v>
      </c>
      <c r="D90" s="31" t="s">
        <v>4821</v>
      </c>
      <c r="E90" s="21" t="s">
        <v>5109</v>
      </c>
      <c r="F90" s="46" t="s">
        <v>5089</v>
      </c>
      <c r="G90" s="65" t="s">
        <v>4609</v>
      </c>
      <c r="H90" s="65"/>
      <c r="I90" s="65"/>
      <c r="J90" s="67"/>
      <c r="K90" s="67"/>
      <c r="L90" s="67"/>
      <c r="M90" s="47"/>
      <c r="N90" s="47"/>
      <c r="O90" s="47"/>
      <c r="P90" s="47"/>
      <c r="Q90" s="47"/>
      <c r="R90" s="47"/>
      <c r="S90" s="47"/>
      <c r="T90" s="47"/>
      <c r="U90" s="67">
        <v>1</v>
      </c>
      <c r="V90" s="67"/>
      <c r="W90" s="47"/>
      <c r="X90" s="47"/>
      <c r="Y90" s="67"/>
      <c r="Z90" s="68"/>
      <c r="AA90" s="13" t="s">
        <v>34</v>
      </c>
      <c r="AB90" s="39"/>
    </row>
    <row r="91" spans="1:28" ht="15.75" thickBot="1" x14ac:dyDescent="0.3">
      <c r="A91" s="11" t="s">
        <v>2</v>
      </c>
      <c r="B91" s="244" t="s">
        <v>39</v>
      </c>
      <c r="C91" s="63" t="s">
        <v>4531</v>
      </c>
      <c r="D91" s="31" t="s">
        <v>4783</v>
      </c>
      <c r="E91" s="21" t="s">
        <v>5109</v>
      </c>
      <c r="F91" s="46" t="s">
        <v>5092</v>
      </c>
      <c r="G91" s="65" t="s">
        <v>4682</v>
      </c>
      <c r="H91" s="65"/>
      <c r="I91" s="65"/>
      <c r="J91" s="67"/>
      <c r="K91" s="67"/>
      <c r="L91" s="67"/>
      <c r="M91" s="47"/>
      <c r="N91" s="47"/>
      <c r="O91" s="47"/>
      <c r="P91" s="47"/>
      <c r="Q91" s="47"/>
      <c r="R91" s="47"/>
      <c r="S91" s="47"/>
      <c r="T91" s="47"/>
      <c r="U91" s="67" t="s">
        <v>5115</v>
      </c>
      <c r="V91" s="67">
        <v>0.61</v>
      </c>
      <c r="W91" s="47"/>
      <c r="X91" s="47"/>
      <c r="Y91" s="67"/>
      <c r="Z91" s="68"/>
      <c r="AA91" s="13" t="s">
        <v>34</v>
      </c>
      <c r="AB91" s="39"/>
    </row>
    <row r="92" spans="1:28" ht="15.75" thickBot="1" x14ac:dyDescent="0.3">
      <c r="A92" s="11" t="s">
        <v>2</v>
      </c>
      <c r="B92" s="244" t="s">
        <v>39</v>
      </c>
      <c r="C92" s="63" t="s">
        <v>4531</v>
      </c>
      <c r="D92" s="31" t="s">
        <v>4821</v>
      </c>
      <c r="E92" s="21" t="s">
        <v>5109</v>
      </c>
      <c r="F92" s="46" t="s">
        <v>5092</v>
      </c>
      <c r="G92" s="65" t="s">
        <v>4682</v>
      </c>
      <c r="H92" s="65"/>
      <c r="I92" s="65"/>
      <c r="J92" s="67"/>
      <c r="K92" s="67"/>
      <c r="L92" s="67"/>
      <c r="M92" s="47"/>
      <c r="N92" s="47"/>
      <c r="O92" s="47"/>
      <c r="P92" s="47"/>
      <c r="Q92" s="47"/>
      <c r="R92" s="47"/>
      <c r="S92" s="47"/>
      <c r="T92" s="47"/>
      <c r="U92" s="67">
        <v>1</v>
      </c>
      <c r="V92" s="67"/>
      <c r="W92" s="47"/>
      <c r="X92" s="47"/>
      <c r="Y92" s="67"/>
      <c r="Z92" s="68"/>
      <c r="AA92" s="13" t="s">
        <v>34</v>
      </c>
      <c r="AB92" s="39"/>
    </row>
    <row r="93" spans="1:28" ht="15.75" thickBot="1" x14ac:dyDescent="0.3">
      <c r="A93" s="11" t="s">
        <v>2</v>
      </c>
      <c r="B93" s="244" t="s">
        <v>39</v>
      </c>
      <c r="C93" s="63" t="s">
        <v>4531</v>
      </c>
      <c r="D93" s="31" t="s">
        <v>4783</v>
      </c>
      <c r="E93" s="21" t="s">
        <v>5109</v>
      </c>
      <c r="F93" s="46" t="s">
        <v>5092</v>
      </c>
      <c r="G93" s="65" t="s">
        <v>4609</v>
      </c>
      <c r="H93" s="65"/>
      <c r="I93" s="65"/>
      <c r="J93" s="67"/>
      <c r="K93" s="67"/>
      <c r="L93" s="67"/>
      <c r="M93" s="47"/>
      <c r="N93" s="47"/>
      <c r="O93" s="47"/>
      <c r="P93" s="47"/>
      <c r="Q93" s="47"/>
      <c r="R93" s="47"/>
      <c r="S93" s="47"/>
      <c r="T93" s="47"/>
      <c r="U93" s="67" t="s">
        <v>5116</v>
      </c>
      <c r="V93" s="67">
        <v>0.15</v>
      </c>
      <c r="W93" s="47"/>
      <c r="X93" s="47"/>
      <c r="Y93" s="67"/>
      <c r="Z93" s="68"/>
      <c r="AA93" s="13" t="s">
        <v>34</v>
      </c>
      <c r="AB93" s="39"/>
    </row>
    <row r="94" spans="1:28" ht="15.75" thickBot="1" x14ac:dyDescent="0.3">
      <c r="A94" s="11" t="s">
        <v>2</v>
      </c>
      <c r="B94" s="244" t="s">
        <v>39</v>
      </c>
      <c r="C94" s="63" t="s">
        <v>4531</v>
      </c>
      <c r="D94" s="31" t="s">
        <v>4821</v>
      </c>
      <c r="E94" s="21" t="s">
        <v>5109</v>
      </c>
      <c r="F94" s="46" t="s">
        <v>5092</v>
      </c>
      <c r="G94" s="65" t="s">
        <v>4609</v>
      </c>
      <c r="H94" s="65"/>
      <c r="I94" s="65"/>
      <c r="J94" s="67"/>
      <c r="K94" s="67"/>
      <c r="L94" s="67"/>
      <c r="M94" s="47"/>
      <c r="N94" s="47"/>
      <c r="O94" s="47"/>
      <c r="P94" s="47"/>
      <c r="Q94" s="47"/>
      <c r="R94" s="47"/>
      <c r="S94" s="47"/>
      <c r="T94" s="47"/>
      <c r="U94" s="67">
        <v>1</v>
      </c>
      <c r="V94" s="67"/>
      <c r="W94" s="47"/>
      <c r="X94" s="47"/>
      <c r="Y94" s="67"/>
      <c r="Z94" s="68"/>
      <c r="AA94" s="13" t="s">
        <v>34</v>
      </c>
      <c r="AB94" s="39"/>
    </row>
    <row r="95" spans="1:28" ht="15.75" thickBot="1" x14ac:dyDescent="0.3">
      <c r="A95" s="11" t="s">
        <v>2</v>
      </c>
      <c r="B95" s="244" t="s">
        <v>39</v>
      </c>
      <c r="C95" s="63" t="s">
        <v>4531</v>
      </c>
      <c r="D95" s="31" t="s">
        <v>4783</v>
      </c>
      <c r="E95" s="21" t="s">
        <v>5109</v>
      </c>
      <c r="F95" s="46" t="s">
        <v>5095</v>
      </c>
      <c r="G95" s="65" t="s">
        <v>4682</v>
      </c>
      <c r="H95" s="65"/>
      <c r="I95" s="65"/>
      <c r="J95" s="67"/>
      <c r="K95" s="67"/>
      <c r="L95" s="67"/>
      <c r="M95" s="47"/>
      <c r="N95" s="47"/>
      <c r="O95" s="47"/>
      <c r="P95" s="47"/>
      <c r="Q95" s="47"/>
      <c r="R95" s="47"/>
      <c r="S95" s="47"/>
      <c r="T95" s="47"/>
      <c r="U95" s="67" t="s">
        <v>5117</v>
      </c>
      <c r="V95" s="67">
        <v>6.8000000000000005E-2</v>
      </c>
      <c r="W95" s="47"/>
      <c r="X95" s="47"/>
      <c r="Y95" s="67"/>
      <c r="Z95" s="68"/>
      <c r="AA95" s="13" t="s">
        <v>34</v>
      </c>
      <c r="AB95" s="39"/>
    </row>
    <row r="96" spans="1:28" ht="15.75" thickBot="1" x14ac:dyDescent="0.3">
      <c r="A96" s="11" t="s">
        <v>2</v>
      </c>
      <c r="B96" s="244" t="s">
        <v>39</v>
      </c>
      <c r="C96" s="63" t="s">
        <v>4531</v>
      </c>
      <c r="D96" s="31" t="s">
        <v>4821</v>
      </c>
      <c r="E96" s="21" t="s">
        <v>5109</v>
      </c>
      <c r="F96" s="46" t="s">
        <v>5095</v>
      </c>
      <c r="G96" s="65" t="s">
        <v>4682</v>
      </c>
      <c r="H96" s="65"/>
      <c r="I96" s="65"/>
      <c r="J96" s="67"/>
      <c r="K96" s="67"/>
      <c r="L96" s="67"/>
      <c r="M96" s="47"/>
      <c r="N96" s="47"/>
      <c r="O96" s="47"/>
      <c r="P96" s="47"/>
      <c r="Q96" s="47"/>
      <c r="R96" s="47"/>
      <c r="S96" s="47"/>
      <c r="T96" s="47"/>
      <c r="U96" s="67">
        <v>1</v>
      </c>
      <c r="V96" s="67"/>
      <c r="W96" s="47"/>
      <c r="X96" s="47"/>
      <c r="Y96" s="67"/>
      <c r="Z96" s="68"/>
      <c r="AA96" s="13" t="s">
        <v>34</v>
      </c>
      <c r="AB96" s="39"/>
    </row>
    <row r="97" spans="1:28" ht="15.75" thickBot="1" x14ac:dyDescent="0.3">
      <c r="A97" s="11" t="s">
        <v>2</v>
      </c>
      <c r="B97" s="244" t="s">
        <v>39</v>
      </c>
      <c r="C97" s="63" t="s">
        <v>4531</v>
      </c>
      <c r="D97" s="31" t="s">
        <v>4783</v>
      </c>
      <c r="E97" s="21" t="s">
        <v>5109</v>
      </c>
      <c r="F97" s="46" t="s">
        <v>5095</v>
      </c>
      <c r="G97" s="65" t="s">
        <v>4609</v>
      </c>
      <c r="H97" s="65"/>
      <c r="I97" s="65"/>
      <c r="J97" s="67"/>
      <c r="K97" s="67"/>
      <c r="L97" s="67"/>
      <c r="M97" s="47"/>
      <c r="N97" s="47"/>
      <c r="O97" s="47"/>
      <c r="P97" s="47"/>
      <c r="Q97" s="47"/>
      <c r="R97" s="47"/>
      <c r="S97" s="47"/>
      <c r="T97" s="47"/>
      <c r="U97" s="67" t="s">
        <v>5118</v>
      </c>
      <c r="V97" s="67">
        <v>0.22</v>
      </c>
      <c r="W97" s="47"/>
      <c r="X97" s="47"/>
      <c r="Y97" s="67"/>
      <c r="Z97" s="68"/>
      <c r="AA97" s="13" t="s">
        <v>34</v>
      </c>
      <c r="AB97" s="39"/>
    </row>
    <row r="98" spans="1:28" ht="15.75" thickBot="1" x14ac:dyDescent="0.3">
      <c r="A98" s="11" t="s">
        <v>2</v>
      </c>
      <c r="B98" s="244" t="s">
        <v>39</v>
      </c>
      <c r="C98" s="63" t="s">
        <v>4531</v>
      </c>
      <c r="D98" s="31" t="s">
        <v>4821</v>
      </c>
      <c r="E98" s="21" t="s">
        <v>5109</v>
      </c>
      <c r="F98" s="46" t="s">
        <v>5095</v>
      </c>
      <c r="G98" s="65" t="s">
        <v>4609</v>
      </c>
      <c r="H98" s="65"/>
      <c r="I98" s="65"/>
      <c r="J98" s="67"/>
      <c r="K98" s="67"/>
      <c r="L98" s="67"/>
      <c r="M98" s="47"/>
      <c r="N98" s="47"/>
      <c r="O98" s="47"/>
      <c r="P98" s="47"/>
      <c r="Q98" s="47"/>
      <c r="R98" s="47"/>
      <c r="S98" s="47"/>
      <c r="T98" s="47"/>
      <c r="U98" s="67">
        <v>1</v>
      </c>
      <c r="V98" s="67"/>
      <c r="W98" s="47"/>
      <c r="X98" s="47"/>
      <c r="Y98" s="67"/>
      <c r="Z98" s="68"/>
      <c r="AA98" s="13" t="s">
        <v>34</v>
      </c>
      <c r="AB98" s="39"/>
    </row>
    <row r="99" spans="1:28" ht="15.75" thickBot="1" x14ac:dyDescent="0.3">
      <c r="A99" s="10" t="s">
        <v>2</v>
      </c>
      <c r="B99" s="244" t="s">
        <v>39</v>
      </c>
      <c r="C99" s="173" t="s">
        <v>4531</v>
      </c>
      <c r="D99" s="30" t="s">
        <v>4783</v>
      </c>
      <c r="E99" s="19" t="s">
        <v>5119</v>
      </c>
      <c r="F99" s="44" t="s">
        <v>5083</v>
      </c>
      <c r="G99" s="85" t="s">
        <v>4682</v>
      </c>
      <c r="H99" s="85"/>
      <c r="I99" s="85"/>
      <c r="J99" s="66">
        <v>8</v>
      </c>
      <c r="K99" s="66">
        <v>249</v>
      </c>
      <c r="L99" s="66">
        <v>3.2</v>
      </c>
      <c r="M99" s="45"/>
      <c r="N99" s="45"/>
      <c r="O99" s="45"/>
      <c r="P99" s="45"/>
      <c r="Q99" s="45"/>
      <c r="R99" s="45"/>
      <c r="S99" s="45"/>
      <c r="T99" s="45"/>
      <c r="U99" s="66" t="s">
        <v>5120</v>
      </c>
      <c r="V99" s="66"/>
      <c r="W99" s="45"/>
      <c r="X99" s="45"/>
      <c r="Y99" s="66"/>
      <c r="Z99" s="87"/>
      <c r="AA99" s="12" t="s">
        <v>34</v>
      </c>
      <c r="AB99" s="38"/>
    </row>
    <row r="100" spans="1:28" ht="15.75" thickBot="1" x14ac:dyDescent="0.3">
      <c r="A100" s="11" t="s">
        <v>2</v>
      </c>
      <c r="B100" s="244" t="s">
        <v>39</v>
      </c>
      <c r="C100" s="63" t="s">
        <v>4531</v>
      </c>
      <c r="D100" s="31" t="s">
        <v>4821</v>
      </c>
      <c r="E100" s="19" t="s">
        <v>5119</v>
      </c>
      <c r="F100" s="46" t="s">
        <v>5083</v>
      </c>
      <c r="G100" s="65" t="s">
        <v>4682</v>
      </c>
      <c r="H100" s="65"/>
      <c r="I100" s="65"/>
      <c r="J100" s="67">
        <v>9</v>
      </c>
      <c r="K100" s="67">
        <v>245</v>
      </c>
      <c r="L100" s="67">
        <v>3.7</v>
      </c>
      <c r="M100" s="47"/>
      <c r="N100" s="47"/>
      <c r="O100" s="47"/>
      <c r="P100" s="47"/>
      <c r="Q100" s="47"/>
      <c r="R100" s="47"/>
      <c r="S100" s="47"/>
      <c r="T100" s="47"/>
      <c r="U100" s="67">
        <v>1</v>
      </c>
      <c r="V100" s="67"/>
      <c r="W100" s="47"/>
      <c r="X100" s="47"/>
      <c r="Y100" s="67"/>
      <c r="Z100" s="68"/>
      <c r="AA100" s="13" t="s">
        <v>34</v>
      </c>
      <c r="AB100" s="39"/>
    </row>
    <row r="101" spans="1:28" ht="15.75" thickBot="1" x14ac:dyDescent="0.3">
      <c r="A101" s="11" t="s">
        <v>2</v>
      </c>
      <c r="B101" s="244" t="s">
        <v>39</v>
      </c>
      <c r="C101" s="63" t="s">
        <v>4531</v>
      </c>
      <c r="D101" s="31" t="s">
        <v>4783</v>
      </c>
      <c r="E101" s="19" t="s">
        <v>5119</v>
      </c>
      <c r="F101" s="46" t="s">
        <v>5083</v>
      </c>
      <c r="G101" s="65" t="s">
        <v>4609</v>
      </c>
      <c r="H101" s="65"/>
      <c r="I101" s="65"/>
      <c r="J101" s="67">
        <v>11</v>
      </c>
      <c r="K101" s="67">
        <v>249</v>
      </c>
      <c r="L101" s="67">
        <v>4.4000000000000004</v>
      </c>
      <c r="M101" s="47"/>
      <c r="N101" s="47"/>
      <c r="O101" s="47"/>
      <c r="P101" s="47"/>
      <c r="Q101" s="47"/>
      <c r="R101" s="47"/>
      <c r="S101" s="47"/>
      <c r="T101" s="47"/>
      <c r="U101" s="67" t="s">
        <v>5121</v>
      </c>
      <c r="V101" s="67"/>
      <c r="W101" s="47"/>
      <c r="X101" s="47"/>
      <c r="Y101" s="67"/>
      <c r="Z101" s="68"/>
      <c r="AA101" s="13" t="s">
        <v>34</v>
      </c>
      <c r="AB101" s="39"/>
    </row>
    <row r="102" spans="1:28" ht="15.75" thickBot="1" x14ac:dyDescent="0.3">
      <c r="A102" s="11" t="s">
        <v>2</v>
      </c>
      <c r="B102" s="244" t="s">
        <v>39</v>
      </c>
      <c r="C102" s="63" t="s">
        <v>4531</v>
      </c>
      <c r="D102" s="31" t="s">
        <v>4821</v>
      </c>
      <c r="E102" s="19" t="s">
        <v>5119</v>
      </c>
      <c r="F102" s="46" t="s">
        <v>5083</v>
      </c>
      <c r="G102" s="65" t="s">
        <v>4609</v>
      </c>
      <c r="H102" s="65"/>
      <c r="I102" s="65"/>
      <c r="J102" s="67">
        <v>13</v>
      </c>
      <c r="K102" s="67">
        <v>245</v>
      </c>
      <c r="L102" s="67">
        <v>5.3</v>
      </c>
      <c r="M102" s="47"/>
      <c r="N102" s="47"/>
      <c r="O102" s="47"/>
      <c r="P102" s="47"/>
      <c r="Q102" s="47"/>
      <c r="R102" s="47"/>
      <c r="S102" s="47"/>
      <c r="T102" s="47"/>
      <c r="U102" s="67">
        <v>1</v>
      </c>
      <c r="V102" s="67"/>
      <c r="W102" s="47"/>
      <c r="X102" s="47"/>
      <c r="Y102" s="67"/>
      <c r="Z102" s="68"/>
      <c r="AA102" s="13" t="s">
        <v>34</v>
      </c>
      <c r="AB102" s="39"/>
    </row>
    <row r="103" spans="1:28" ht="15.75" thickBot="1" x14ac:dyDescent="0.3">
      <c r="A103" s="10" t="s">
        <v>2</v>
      </c>
      <c r="B103" s="244" t="s">
        <v>39</v>
      </c>
      <c r="C103" s="173" t="s">
        <v>4531</v>
      </c>
      <c r="D103" s="30" t="s">
        <v>4783</v>
      </c>
      <c r="E103" s="19" t="s">
        <v>5122</v>
      </c>
      <c r="F103" s="44" t="s">
        <v>5083</v>
      </c>
      <c r="G103" s="85" t="s">
        <v>4682</v>
      </c>
      <c r="H103" s="85"/>
      <c r="I103" s="85"/>
      <c r="J103" s="66">
        <v>5</v>
      </c>
      <c r="K103" s="66">
        <v>83</v>
      </c>
      <c r="L103" s="66">
        <v>6</v>
      </c>
      <c r="M103" s="45"/>
      <c r="N103" s="45"/>
      <c r="O103" s="45"/>
      <c r="P103" s="45"/>
      <c r="Q103" s="45"/>
      <c r="R103" s="45"/>
      <c r="S103" s="45"/>
      <c r="T103" s="45"/>
      <c r="U103" s="66" t="s">
        <v>5123</v>
      </c>
      <c r="V103" s="66"/>
      <c r="W103" s="45"/>
      <c r="X103" s="45"/>
      <c r="Y103" s="66"/>
      <c r="Z103" s="87"/>
      <c r="AA103" s="12" t="s">
        <v>34</v>
      </c>
      <c r="AB103" s="38"/>
    </row>
    <row r="104" spans="1:28" ht="15.75" thickBot="1" x14ac:dyDescent="0.3">
      <c r="A104" s="11" t="s">
        <v>2</v>
      </c>
      <c r="B104" s="244" t="s">
        <v>39</v>
      </c>
      <c r="C104" s="63" t="s">
        <v>4531</v>
      </c>
      <c r="D104" s="31" t="s">
        <v>4821</v>
      </c>
      <c r="E104" s="19" t="s">
        <v>5122</v>
      </c>
      <c r="F104" s="46" t="s">
        <v>5083</v>
      </c>
      <c r="G104" s="65" t="s">
        <v>4682</v>
      </c>
      <c r="H104" s="65"/>
      <c r="I104" s="65"/>
      <c r="J104" s="67">
        <v>1</v>
      </c>
      <c r="K104" s="67">
        <v>87</v>
      </c>
      <c r="L104" s="67">
        <v>1.2</v>
      </c>
      <c r="M104" s="47"/>
      <c r="N104" s="47"/>
      <c r="O104" s="47"/>
      <c r="P104" s="47"/>
      <c r="Q104" s="47"/>
      <c r="R104" s="47"/>
      <c r="S104" s="47"/>
      <c r="T104" s="47"/>
      <c r="U104" s="67">
        <v>1</v>
      </c>
      <c r="V104" s="67"/>
      <c r="W104" s="47"/>
      <c r="X104" s="47"/>
      <c r="Y104" s="67"/>
      <c r="Z104" s="68"/>
      <c r="AA104" s="13" t="s">
        <v>34</v>
      </c>
      <c r="AB104" s="39"/>
    </row>
    <row r="105" spans="1:28" ht="15.75" thickBot="1" x14ac:dyDescent="0.3">
      <c r="A105" s="11" t="s">
        <v>2</v>
      </c>
      <c r="B105" s="244" t="s">
        <v>39</v>
      </c>
      <c r="C105" s="63" t="s">
        <v>4531</v>
      </c>
      <c r="D105" s="31" t="s">
        <v>4783</v>
      </c>
      <c r="E105" s="19" t="s">
        <v>5122</v>
      </c>
      <c r="F105" s="46" t="s">
        <v>5083</v>
      </c>
      <c r="G105" s="65" t="s">
        <v>4609</v>
      </c>
      <c r="H105" s="65"/>
      <c r="I105" s="65"/>
      <c r="J105" s="67">
        <v>7</v>
      </c>
      <c r="K105" s="67">
        <v>83</v>
      </c>
      <c r="L105" s="67">
        <v>8.4</v>
      </c>
      <c r="M105" s="47"/>
      <c r="N105" s="47"/>
      <c r="O105" s="47"/>
      <c r="P105" s="47"/>
      <c r="Q105" s="47"/>
      <c r="R105" s="47"/>
      <c r="S105" s="47"/>
      <c r="T105" s="47"/>
      <c r="U105" s="67" t="s">
        <v>5124</v>
      </c>
      <c r="V105" s="67"/>
      <c r="W105" s="47"/>
      <c r="X105" s="47"/>
      <c r="Y105" s="67"/>
      <c r="Z105" s="68"/>
      <c r="AA105" s="13" t="s">
        <v>34</v>
      </c>
      <c r="AB105" s="39"/>
    </row>
    <row r="106" spans="1:28" ht="15.75" thickBot="1" x14ac:dyDescent="0.3">
      <c r="A106" s="11" t="s">
        <v>2</v>
      </c>
      <c r="B106" s="244" t="s">
        <v>39</v>
      </c>
      <c r="C106" s="63" t="s">
        <v>4531</v>
      </c>
      <c r="D106" s="31" t="s">
        <v>4821</v>
      </c>
      <c r="E106" s="19" t="s">
        <v>5122</v>
      </c>
      <c r="F106" s="46" t="s">
        <v>5083</v>
      </c>
      <c r="G106" s="65" t="s">
        <v>4609</v>
      </c>
      <c r="H106" s="65"/>
      <c r="I106" s="65"/>
      <c r="J106" s="67">
        <v>2</v>
      </c>
      <c r="K106" s="67">
        <v>87</v>
      </c>
      <c r="L106" s="67">
        <v>2.2999999999999998</v>
      </c>
      <c r="M106" s="47"/>
      <c r="N106" s="47"/>
      <c r="O106" s="47"/>
      <c r="P106" s="47"/>
      <c r="Q106" s="47"/>
      <c r="R106" s="47"/>
      <c r="S106" s="47"/>
      <c r="T106" s="47"/>
      <c r="U106" s="67">
        <v>1</v>
      </c>
      <c r="V106" s="67"/>
      <c r="W106" s="47"/>
      <c r="X106" s="47"/>
      <c r="Y106" s="67"/>
      <c r="Z106" s="68"/>
      <c r="AA106" s="13" t="s">
        <v>34</v>
      </c>
      <c r="AB106" s="39"/>
    </row>
    <row r="107" spans="1:28" ht="15.75" thickBot="1" x14ac:dyDescent="0.3">
      <c r="A107" s="10" t="s">
        <v>2</v>
      </c>
      <c r="B107" s="244" t="s">
        <v>39</v>
      </c>
      <c r="C107" s="173" t="s">
        <v>4531</v>
      </c>
      <c r="D107" s="30" t="s">
        <v>4783</v>
      </c>
      <c r="E107" s="19" t="s">
        <v>5125</v>
      </c>
      <c r="F107" s="44" t="s">
        <v>5083</v>
      </c>
      <c r="G107" s="85" t="s">
        <v>4682</v>
      </c>
      <c r="H107" s="85"/>
      <c r="I107" s="85"/>
      <c r="J107" s="66">
        <v>4</v>
      </c>
      <c r="K107" s="66">
        <v>99</v>
      </c>
      <c r="L107" s="66">
        <v>4</v>
      </c>
      <c r="M107" s="45"/>
      <c r="N107" s="45"/>
      <c r="O107" s="45"/>
      <c r="P107" s="45"/>
      <c r="Q107" s="45"/>
      <c r="R107" s="45"/>
      <c r="S107" s="45"/>
      <c r="T107" s="45"/>
      <c r="U107" s="66" t="s">
        <v>5126</v>
      </c>
      <c r="V107" s="66"/>
      <c r="W107" s="45"/>
      <c r="X107" s="45"/>
      <c r="Y107" s="66"/>
      <c r="Z107" s="87"/>
      <c r="AA107" s="12" t="s">
        <v>34</v>
      </c>
      <c r="AB107" s="38"/>
    </row>
    <row r="108" spans="1:28" ht="15.75" thickBot="1" x14ac:dyDescent="0.3">
      <c r="A108" s="11" t="s">
        <v>2</v>
      </c>
      <c r="B108" s="244" t="s">
        <v>39</v>
      </c>
      <c r="C108" s="63" t="s">
        <v>4531</v>
      </c>
      <c r="D108" s="31" t="s">
        <v>4821</v>
      </c>
      <c r="E108" s="19" t="s">
        <v>5125</v>
      </c>
      <c r="F108" s="46" t="s">
        <v>5083</v>
      </c>
      <c r="G108" s="65" t="s">
        <v>4682</v>
      </c>
      <c r="H108" s="65"/>
      <c r="I108" s="65"/>
      <c r="J108" s="67">
        <v>1</v>
      </c>
      <c r="K108" s="67">
        <v>103</v>
      </c>
      <c r="L108" s="67">
        <v>1</v>
      </c>
      <c r="M108" s="47"/>
      <c r="N108" s="47"/>
      <c r="O108" s="47"/>
      <c r="P108" s="47"/>
      <c r="Q108" s="47"/>
      <c r="R108" s="47"/>
      <c r="S108" s="47"/>
      <c r="T108" s="47"/>
      <c r="U108" s="67">
        <v>1</v>
      </c>
      <c r="V108" s="67"/>
      <c r="W108" s="47"/>
      <c r="X108" s="47"/>
      <c r="Y108" s="67"/>
      <c r="Z108" s="68"/>
      <c r="AA108" s="13" t="s">
        <v>34</v>
      </c>
      <c r="AB108" s="39"/>
    </row>
    <row r="109" spans="1:28" ht="15.75" thickBot="1" x14ac:dyDescent="0.3">
      <c r="A109" s="11" t="s">
        <v>2</v>
      </c>
      <c r="B109" s="244" t="s">
        <v>39</v>
      </c>
      <c r="C109" s="63" t="s">
        <v>4531</v>
      </c>
      <c r="D109" s="31" t="s">
        <v>4783</v>
      </c>
      <c r="E109" s="19" t="s">
        <v>5125</v>
      </c>
      <c r="F109" s="46" t="s">
        <v>5083</v>
      </c>
      <c r="G109" s="65" t="s">
        <v>4609</v>
      </c>
      <c r="H109" s="65"/>
      <c r="I109" s="65"/>
      <c r="J109" s="67">
        <v>8</v>
      </c>
      <c r="K109" s="67">
        <v>99</v>
      </c>
      <c r="L109" s="67">
        <v>8.1</v>
      </c>
      <c r="M109" s="47"/>
      <c r="N109" s="47"/>
      <c r="O109" s="47"/>
      <c r="P109" s="47"/>
      <c r="Q109" s="47"/>
      <c r="R109" s="47"/>
      <c r="S109" s="47"/>
      <c r="T109" s="47"/>
      <c r="U109" s="67" t="s">
        <v>5127</v>
      </c>
      <c r="V109" s="67"/>
      <c r="W109" s="47"/>
      <c r="X109" s="47"/>
      <c r="Y109" s="67"/>
      <c r="Z109" s="68"/>
      <c r="AA109" s="13" t="s">
        <v>34</v>
      </c>
      <c r="AB109" s="39"/>
    </row>
    <row r="110" spans="1:28" ht="15.75" thickBot="1" x14ac:dyDescent="0.3">
      <c r="A110" s="11" t="s">
        <v>2</v>
      </c>
      <c r="B110" s="244" t="s">
        <v>39</v>
      </c>
      <c r="C110" s="63" t="s">
        <v>4531</v>
      </c>
      <c r="D110" s="31" t="s">
        <v>4821</v>
      </c>
      <c r="E110" s="19" t="s">
        <v>5125</v>
      </c>
      <c r="F110" s="46" t="s">
        <v>5083</v>
      </c>
      <c r="G110" s="65" t="s">
        <v>4609</v>
      </c>
      <c r="H110" s="65"/>
      <c r="I110" s="65"/>
      <c r="J110" s="67">
        <v>3</v>
      </c>
      <c r="K110" s="67">
        <v>103</v>
      </c>
      <c r="L110" s="67">
        <v>2.9</v>
      </c>
      <c r="M110" s="47"/>
      <c r="N110" s="47"/>
      <c r="O110" s="47"/>
      <c r="P110" s="47"/>
      <c r="Q110" s="47"/>
      <c r="R110" s="47"/>
      <c r="S110" s="47"/>
      <c r="T110" s="47"/>
      <c r="U110" s="67">
        <v>1</v>
      </c>
      <c r="V110" s="67"/>
      <c r="W110" s="47"/>
      <c r="X110" s="47"/>
      <c r="Y110" s="67"/>
      <c r="Z110" s="68"/>
      <c r="AA110" s="13" t="s">
        <v>34</v>
      </c>
      <c r="AB110" s="39"/>
    </row>
    <row r="111" spans="1:28" ht="15.75" thickBot="1" x14ac:dyDescent="0.3">
      <c r="A111" s="10" t="s">
        <v>2</v>
      </c>
      <c r="B111" s="244" t="s">
        <v>39</v>
      </c>
      <c r="C111" s="173" t="s">
        <v>4531</v>
      </c>
      <c r="D111" s="30" t="s">
        <v>4783</v>
      </c>
      <c r="E111" s="19" t="s">
        <v>5128</v>
      </c>
      <c r="F111" s="44" t="s">
        <v>5083</v>
      </c>
      <c r="G111" s="85" t="s">
        <v>4682</v>
      </c>
      <c r="H111" s="85"/>
      <c r="I111" s="85"/>
      <c r="J111" s="66">
        <v>3</v>
      </c>
      <c r="K111" s="66">
        <v>104</v>
      </c>
      <c r="L111" s="66">
        <v>2.9</v>
      </c>
      <c r="M111" s="45"/>
      <c r="N111" s="45"/>
      <c r="O111" s="45"/>
      <c r="P111" s="45"/>
      <c r="Q111" s="45"/>
      <c r="R111" s="45"/>
      <c r="S111" s="45"/>
      <c r="T111" s="45"/>
      <c r="U111" s="66" t="s">
        <v>5129</v>
      </c>
      <c r="V111" s="66"/>
      <c r="W111" s="45"/>
      <c r="X111" s="45"/>
      <c r="Y111" s="66"/>
      <c r="Z111" s="87"/>
      <c r="AA111" s="12" t="s">
        <v>34</v>
      </c>
      <c r="AB111" s="38"/>
    </row>
    <row r="112" spans="1:28" ht="15.75" thickBot="1" x14ac:dyDescent="0.3">
      <c r="A112" s="11" t="s">
        <v>2</v>
      </c>
      <c r="B112" s="244" t="s">
        <v>39</v>
      </c>
      <c r="C112" s="63" t="s">
        <v>4531</v>
      </c>
      <c r="D112" s="31" t="s">
        <v>4821</v>
      </c>
      <c r="E112" s="19" t="s">
        <v>5128</v>
      </c>
      <c r="F112" s="46" t="s">
        <v>5083</v>
      </c>
      <c r="G112" s="65" t="s">
        <v>4682</v>
      </c>
      <c r="H112" s="65"/>
      <c r="I112" s="65"/>
      <c r="J112" s="67">
        <v>3</v>
      </c>
      <c r="K112" s="67">
        <v>109</v>
      </c>
      <c r="L112" s="67">
        <v>2.8</v>
      </c>
      <c r="M112" s="47"/>
      <c r="N112" s="47"/>
      <c r="O112" s="47"/>
      <c r="P112" s="47"/>
      <c r="Q112" s="47"/>
      <c r="R112" s="47"/>
      <c r="S112" s="47"/>
      <c r="T112" s="47"/>
      <c r="U112" s="67">
        <v>1</v>
      </c>
      <c r="V112" s="67"/>
      <c r="W112" s="47"/>
      <c r="X112" s="47"/>
      <c r="Y112" s="67"/>
      <c r="Z112" s="68"/>
      <c r="AA112" s="13" t="s">
        <v>34</v>
      </c>
      <c r="AB112" s="39"/>
    </row>
    <row r="113" spans="1:28" ht="15.75" thickBot="1" x14ac:dyDescent="0.3">
      <c r="A113" s="11" t="s">
        <v>2</v>
      </c>
      <c r="B113" s="244" t="s">
        <v>39</v>
      </c>
      <c r="C113" s="63" t="s">
        <v>4531</v>
      </c>
      <c r="D113" s="31" t="s">
        <v>4783</v>
      </c>
      <c r="E113" s="19" t="s">
        <v>5128</v>
      </c>
      <c r="F113" s="46" t="s">
        <v>5083</v>
      </c>
      <c r="G113" s="65" t="s">
        <v>4609</v>
      </c>
      <c r="H113" s="65"/>
      <c r="I113" s="65"/>
      <c r="J113" s="67">
        <v>4</v>
      </c>
      <c r="K113" s="67">
        <v>104</v>
      </c>
      <c r="L113" s="67">
        <v>3.9</v>
      </c>
      <c r="M113" s="47"/>
      <c r="N113" s="47"/>
      <c r="O113" s="47"/>
      <c r="P113" s="47"/>
      <c r="Q113" s="47"/>
      <c r="R113" s="47"/>
      <c r="S113" s="47"/>
      <c r="T113" s="47"/>
      <c r="U113" s="67" t="s">
        <v>5130</v>
      </c>
      <c r="V113" s="67"/>
      <c r="W113" s="47"/>
      <c r="X113" s="47"/>
      <c r="Y113" s="67"/>
      <c r="Z113" s="68"/>
      <c r="AA113" s="13" t="s">
        <v>34</v>
      </c>
      <c r="AB113" s="39"/>
    </row>
    <row r="114" spans="1:28" ht="15.75" thickBot="1" x14ac:dyDescent="0.3">
      <c r="A114" s="11" t="s">
        <v>2</v>
      </c>
      <c r="B114" s="244" t="s">
        <v>39</v>
      </c>
      <c r="C114" s="63" t="s">
        <v>4531</v>
      </c>
      <c r="D114" s="31" t="s">
        <v>4821</v>
      </c>
      <c r="E114" s="19" t="s">
        <v>5128</v>
      </c>
      <c r="F114" s="46" t="s">
        <v>5083</v>
      </c>
      <c r="G114" s="65" t="s">
        <v>4609</v>
      </c>
      <c r="H114" s="65"/>
      <c r="I114" s="65"/>
      <c r="J114" s="67">
        <v>3</v>
      </c>
      <c r="K114" s="67">
        <v>109</v>
      </c>
      <c r="L114" s="67">
        <v>2.8</v>
      </c>
      <c r="M114" s="47"/>
      <c r="N114" s="47"/>
      <c r="O114" s="47"/>
      <c r="P114" s="47"/>
      <c r="Q114" s="47"/>
      <c r="R114" s="47"/>
      <c r="S114" s="47"/>
      <c r="T114" s="47"/>
      <c r="U114" s="67">
        <v>1</v>
      </c>
      <c r="V114" s="67"/>
      <c r="W114" s="47"/>
      <c r="X114" s="47"/>
      <c r="Y114" s="67"/>
      <c r="Z114" s="68"/>
      <c r="AA114" s="13" t="s">
        <v>34</v>
      </c>
      <c r="AB114" s="39"/>
    </row>
    <row r="115" spans="1:28" ht="15.75" thickBot="1" x14ac:dyDescent="0.3">
      <c r="A115" s="10" t="s">
        <v>2</v>
      </c>
      <c r="B115" s="244" t="s">
        <v>39</v>
      </c>
      <c r="C115" s="173" t="s">
        <v>4531</v>
      </c>
      <c r="D115" s="30" t="s">
        <v>4783</v>
      </c>
      <c r="E115" s="19" t="s">
        <v>5131</v>
      </c>
      <c r="F115" s="44" t="s">
        <v>5083</v>
      </c>
      <c r="G115" s="85" t="s">
        <v>4682</v>
      </c>
      <c r="H115" s="85"/>
      <c r="I115" s="85"/>
      <c r="J115" s="66">
        <v>6</v>
      </c>
      <c r="K115" s="66">
        <v>124</v>
      </c>
      <c r="L115" s="66">
        <v>4.8</v>
      </c>
      <c r="M115" s="45"/>
      <c r="N115" s="45"/>
      <c r="O115" s="45"/>
      <c r="P115" s="45"/>
      <c r="Q115" s="45"/>
      <c r="R115" s="45"/>
      <c r="S115" s="45"/>
      <c r="T115" s="45"/>
      <c r="U115" s="66" t="s">
        <v>5132</v>
      </c>
      <c r="V115" s="66"/>
      <c r="W115" s="45"/>
      <c r="X115" s="45"/>
      <c r="Y115" s="66"/>
      <c r="Z115" s="87"/>
      <c r="AA115" s="12" t="s">
        <v>34</v>
      </c>
      <c r="AB115" s="38"/>
    </row>
    <row r="116" spans="1:28" ht="15.75" thickBot="1" x14ac:dyDescent="0.3">
      <c r="A116" s="11" t="s">
        <v>2</v>
      </c>
      <c r="B116" s="244" t="s">
        <v>39</v>
      </c>
      <c r="C116" s="63" t="s">
        <v>4531</v>
      </c>
      <c r="D116" s="31" t="s">
        <v>4821</v>
      </c>
      <c r="E116" s="19" t="s">
        <v>5131</v>
      </c>
      <c r="F116" s="46" t="s">
        <v>5083</v>
      </c>
      <c r="G116" s="65" t="s">
        <v>4682</v>
      </c>
      <c r="H116" s="65"/>
      <c r="I116" s="65"/>
      <c r="J116" s="67">
        <v>6</v>
      </c>
      <c r="K116" s="67">
        <v>111</v>
      </c>
      <c r="L116" s="67">
        <v>5.4</v>
      </c>
      <c r="M116" s="47"/>
      <c r="N116" s="47"/>
      <c r="O116" s="47"/>
      <c r="P116" s="47"/>
      <c r="Q116" s="47"/>
      <c r="R116" s="47"/>
      <c r="S116" s="47"/>
      <c r="T116" s="47"/>
      <c r="U116" s="67">
        <v>1</v>
      </c>
      <c r="V116" s="67"/>
      <c r="W116" s="47"/>
      <c r="X116" s="47"/>
      <c r="Y116" s="67"/>
      <c r="Z116" s="68"/>
      <c r="AA116" s="13" t="s">
        <v>34</v>
      </c>
      <c r="AB116" s="39"/>
    </row>
    <row r="117" spans="1:28" ht="15.75" thickBot="1" x14ac:dyDescent="0.3">
      <c r="A117" s="11" t="s">
        <v>2</v>
      </c>
      <c r="B117" s="244" t="s">
        <v>39</v>
      </c>
      <c r="C117" s="63" t="s">
        <v>4531</v>
      </c>
      <c r="D117" s="31" t="s">
        <v>4783</v>
      </c>
      <c r="E117" s="19" t="s">
        <v>5131</v>
      </c>
      <c r="F117" s="46" t="s">
        <v>5083</v>
      </c>
      <c r="G117" s="65" t="s">
        <v>4609</v>
      </c>
      <c r="H117" s="65"/>
      <c r="I117" s="65"/>
      <c r="J117" s="67">
        <v>6</v>
      </c>
      <c r="K117" s="67">
        <v>124</v>
      </c>
      <c r="L117" s="67">
        <v>4.8</v>
      </c>
      <c r="M117" s="47"/>
      <c r="N117" s="47"/>
      <c r="O117" s="47"/>
      <c r="P117" s="47"/>
      <c r="Q117" s="47"/>
      <c r="R117" s="47"/>
      <c r="S117" s="47"/>
      <c r="T117" s="47"/>
      <c r="U117" s="67" t="s">
        <v>5133</v>
      </c>
      <c r="V117" s="67"/>
      <c r="W117" s="47"/>
      <c r="X117" s="47"/>
      <c r="Y117" s="67"/>
      <c r="Z117" s="68"/>
      <c r="AA117" s="13" t="s">
        <v>34</v>
      </c>
      <c r="AB117" s="39"/>
    </row>
    <row r="118" spans="1:28" ht="15.75" thickBot="1" x14ac:dyDescent="0.3">
      <c r="A118" s="11" t="s">
        <v>2</v>
      </c>
      <c r="B118" s="244" t="s">
        <v>39</v>
      </c>
      <c r="C118" s="63" t="s">
        <v>4531</v>
      </c>
      <c r="D118" s="31" t="s">
        <v>4821</v>
      </c>
      <c r="E118" s="19" t="s">
        <v>5131</v>
      </c>
      <c r="F118" s="46" t="s">
        <v>5083</v>
      </c>
      <c r="G118" s="65" t="s">
        <v>4609</v>
      </c>
      <c r="H118" s="65"/>
      <c r="I118" s="65"/>
      <c r="J118" s="67">
        <v>9</v>
      </c>
      <c r="K118" s="67">
        <v>111</v>
      </c>
      <c r="L118" s="67">
        <v>8.1</v>
      </c>
      <c r="M118" s="47"/>
      <c r="N118" s="47"/>
      <c r="O118" s="47"/>
      <c r="P118" s="47"/>
      <c r="Q118" s="47"/>
      <c r="R118" s="47"/>
      <c r="S118" s="47"/>
      <c r="T118" s="47"/>
      <c r="U118" s="67">
        <v>1</v>
      </c>
      <c r="V118" s="67"/>
      <c r="W118" s="47"/>
      <c r="X118" s="47"/>
      <c r="Y118" s="67"/>
      <c r="Z118" s="68"/>
      <c r="AA118" s="13" t="s">
        <v>34</v>
      </c>
      <c r="AB118" s="39"/>
    </row>
    <row r="119" spans="1:28" ht="15.75" thickBot="1" x14ac:dyDescent="0.3">
      <c r="A119" s="10" t="s">
        <v>2</v>
      </c>
      <c r="B119" s="244" t="s">
        <v>39</v>
      </c>
      <c r="C119" s="173" t="s">
        <v>4531</v>
      </c>
      <c r="D119" s="30" t="s">
        <v>4783</v>
      </c>
      <c r="E119" s="19" t="s">
        <v>5134</v>
      </c>
      <c r="F119" s="44" t="s">
        <v>5083</v>
      </c>
      <c r="G119" s="85" t="s">
        <v>4682</v>
      </c>
      <c r="H119" s="85"/>
      <c r="I119" s="85"/>
      <c r="J119" s="66">
        <v>7</v>
      </c>
      <c r="K119" s="66">
        <v>162</v>
      </c>
      <c r="L119" s="66">
        <v>4.3</v>
      </c>
      <c r="M119" s="45"/>
      <c r="N119" s="45"/>
      <c r="O119" s="45"/>
      <c r="P119" s="45"/>
      <c r="Q119" s="45"/>
      <c r="R119" s="45"/>
      <c r="S119" s="45"/>
      <c r="T119" s="45"/>
      <c r="U119" s="66" t="s">
        <v>5135</v>
      </c>
      <c r="V119" s="66"/>
      <c r="W119" s="45"/>
      <c r="X119" s="45"/>
      <c r="Y119" s="66"/>
      <c r="Z119" s="87"/>
      <c r="AA119" s="12" t="s">
        <v>34</v>
      </c>
      <c r="AB119" s="38"/>
    </row>
    <row r="120" spans="1:28" ht="15.75" thickBot="1" x14ac:dyDescent="0.3">
      <c r="A120" s="11" t="s">
        <v>2</v>
      </c>
      <c r="B120" s="244" t="s">
        <v>39</v>
      </c>
      <c r="C120" s="63" t="s">
        <v>4531</v>
      </c>
      <c r="D120" s="31" t="s">
        <v>4821</v>
      </c>
      <c r="E120" s="19" t="s">
        <v>5134</v>
      </c>
      <c r="F120" s="46" t="s">
        <v>5083</v>
      </c>
      <c r="G120" s="65" t="s">
        <v>4682</v>
      </c>
      <c r="H120" s="65"/>
      <c r="I120" s="65"/>
      <c r="J120" s="67">
        <v>4</v>
      </c>
      <c r="K120" s="67">
        <v>163</v>
      </c>
      <c r="L120" s="67">
        <v>2.5</v>
      </c>
      <c r="M120" s="47"/>
      <c r="N120" s="47"/>
      <c r="O120" s="47"/>
      <c r="P120" s="47"/>
      <c r="Q120" s="47"/>
      <c r="R120" s="47"/>
      <c r="S120" s="47"/>
      <c r="T120" s="47"/>
      <c r="U120" s="67">
        <v>1</v>
      </c>
      <c r="V120" s="67"/>
      <c r="W120" s="47"/>
      <c r="X120" s="47"/>
      <c r="Y120" s="67"/>
      <c r="Z120" s="68"/>
      <c r="AA120" s="13" t="s">
        <v>34</v>
      </c>
      <c r="AB120" s="39"/>
    </row>
    <row r="121" spans="1:28" ht="15.75" thickBot="1" x14ac:dyDescent="0.3">
      <c r="A121" s="11" t="s">
        <v>2</v>
      </c>
      <c r="B121" s="244" t="s">
        <v>39</v>
      </c>
      <c r="C121" s="63" t="s">
        <v>4531</v>
      </c>
      <c r="D121" s="31" t="s">
        <v>4783</v>
      </c>
      <c r="E121" s="19" t="s">
        <v>5134</v>
      </c>
      <c r="F121" s="46" t="s">
        <v>5083</v>
      </c>
      <c r="G121" s="65" t="s">
        <v>4609</v>
      </c>
      <c r="H121" s="65"/>
      <c r="I121" s="65"/>
      <c r="J121" s="67">
        <v>7</v>
      </c>
      <c r="K121" s="67">
        <v>162</v>
      </c>
      <c r="L121" s="67">
        <v>4.3</v>
      </c>
      <c r="M121" s="47"/>
      <c r="N121" s="47"/>
      <c r="O121" s="47"/>
      <c r="P121" s="47"/>
      <c r="Q121" s="47"/>
      <c r="R121" s="47"/>
      <c r="S121" s="47"/>
      <c r="T121" s="47"/>
      <c r="U121" s="67" t="s">
        <v>5136</v>
      </c>
      <c r="V121" s="67"/>
      <c r="W121" s="47"/>
      <c r="X121" s="47"/>
      <c r="Y121" s="67"/>
      <c r="Z121" s="68"/>
      <c r="AA121" s="13" t="s">
        <v>34</v>
      </c>
      <c r="AB121" s="39"/>
    </row>
    <row r="122" spans="1:28" ht="15.75" thickBot="1" x14ac:dyDescent="0.3">
      <c r="A122" s="11" t="s">
        <v>2</v>
      </c>
      <c r="B122" s="244" t="s">
        <v>39</v>
      </c>
      <c r="C122" s="63" t="s">
        <v>4531</v>
      </c>
      <c r="D122" s="31" t="s">
        <v>4821</v>
      </c>
      <c r="E122" s="19" t="s">
        <v>5134</v>
      </c>
      <c r="F122" s="46" t="s">
        <v>5083</v>
      </c>
      <c r="G122" s="65" t="s">
        <v>4609</v>
      </c>
      <c r="H122" s="65"/>
      <c r="I122" s="65"/>
      <c r="J122" s="67">
        <v>4</v>
      </c>
      <c r="K122" s="67">
        <v>163</v>
      </c>
      <c r="L122" s="67">
        <v>2.5</v>
      </c>
      <c r="M122" s="47"/>
      <c r="N122" s="47"/>
      <c r="O122" s="47"/>
      <c r="P122" s="47"/>
      <c r="Q122" s="47"/>
      <c r="R122" s="47"/>
      <c r="S122" s="47"/>
      <c r="T122" s="47"/>
      <c r="U122" s="67">
        <v>1</v>
      </c>
      <c r="V122" s="67"/>
      <c r="W122" s="47"/>
      <c r="X122" s="47"/>
      <c r="Y122" s="67"/>
      <c r="Z122" s="68"/>
      <c r="AA122" s="13" t="s">
        <v>34</v>
      </c>
      <c r="AB122" s="39"/>
    </row>
    <row r="123" spans="1:28" ht="15.75" thickBot="1" x14ac:dyDescent="0.3">
      <c r="A123" s="10" t="s">
        <v>2</v>
      </c>
      <c r="B123" s="244" t="s">
        <v>39</v>
      </c>
      <c r="C123" s="173" t="s">
        <v>4531</v>
      </c>
      <c r="D123" s="30" t="s">
        <v>4783</v>
      </c>
      <c r="E123" s="19" t="s">
        <v>5137</v>
      </c>
      <c r="F123" s="44" t="s">
        <v>5083</v>
      </c>
      <c r="G123" s="85" t="s">
        <v>4682</v>
      </c>
      <c r="H123" s="85"/>
      <c r="I123" s="85"/>
      <c r="J123" s="66">
        <v>6</v>
      </c>
      <c r="K123" s="66">
        <v>166</v>
      </c>
      <c r="L123" s="66">
        <v>3.6</v>
      </c>
      <c r="M123" s="45"/>
      <c r="N123" s="45"/>
      <c r="O123" s="45"/>
      <c r="P123" s="45"/>
      <c r="Q123" s="45"/>
      <c r="R123" s="45"/>
      <c r="S123" s="45"/>
      <c r="T123" s="45"/>
      <c r="U123" s="66" t="s">
        <v>5138</v>
      </c>
      <c r="V123" s="66"/>
      <c r="W123" s="45"/>
      <c r="X123" s="45"/>
      <c r="Y123" s="66"/>
      <c r="Z123" s="87"/>
      <c r="AA123" s="12" t="s">
        <v>34</v>
      </c>
      <c r="AB123" s="38"/>
    </row>
    <row r="124" spans="1:28" ht="15.75" thickBot="1" x14ac:dyDescent="0.3">
      <c r="A124" s="11" t="s">
        <v>2</v>
      </c>
      <c r="B124" s="244" t="s">
        <v>39</v>
      </c>
      <c r="C124" s="63" t="s">
        <v>4531</v>
      </c>
      <c r="D124" s="31" t="s">
        <v>4821</v>
      </c>
      <c r="E124" s="19" t="s">
        <v>5137</v>
      </c>
      <c r="F124" s="46" t="s">
        <v>5083</v>
      </c>
      <c r="G124" s="65" t="s">
        <v>4682</v>
      </c>
      <c r="H124" s="65"/>
      <c r="I124" s="65"/>
      <c r="J124" s="67">
        <v>6</v>
      </c>
      <c r="K124" s="67">
        <v>158</v>
      </c>
      <c r="L124" s="67">
        <v>3.8</v>
      </c>
      <c r="M124" s="47"/>
      <c r="N124" s="47"/>
      <c r="O124" s="47"/>
      <c r="P124" s="47"/>
      <c r="Q124" s="47"/>
      <c r="R124" s="47"/>
      <c r="S124" s="47"/>
      <c r="T124" s="47"/>
      <c r="U124" s="67">
        <v>1</v>
      </c>
      <c r="V124" s="67"/>
      <c r="W124" s="47"/>
      <c r="X124" s="47"/>
      <c r="Y124" s="67"/>
      <c r="Z124" s="68"/>
      <c r="AA124" s="13" t="s">
        <v>34</v>
      </c>
      <c r="AB124" s="39"/>
    </row>
    <row r="125" spans="1:28" ht="15.75" thickBot="1" x14ac:dyDescent="0.3">
      <c r="A125" s="11" t="s">
        <v>2</v>
      </c>
      <c r="B125" s="244" t="s">
        <v>39</v>
      </c>
      <c r="C125" s="63" t="s">
        <v>4531</v>
      </c>
      <c r="D125" s="31" t="s">
        <v>4783</v>
      </c>
      <c r="E125" s="19" t="s">
        <v>5137</v>
      </c>
      <c r="F125" s="46" t="s">
        <v>5083</v>
      </c>
      <c r="G125" s="65" t="s">
        <v>4609</v>
      </c>
      <c r="H125" s="65"/>
      <c r="I125" s="65"/>
      <c r="J125" s="67">
        <v>11</v>
      </c>
      <c r="K125" s="67">
        <v>166</v>
      </c>
      <c r="L125" s="67">
        <v>6.6</v>
      </c>
      <c r="M125" s="47"/>
      <c r="N125" s="47"/>
      <c r="O125" s="47"/>
      <c r="P125" s="47"/>
      <c r="Q125" s="47"/>
      <c r="R125" s="47"/>
      <c r="S125" s="47"/>
      <c r="T125" s="47"/>
      <c r="U125" s="67" t="s">
        <v>5139</v>
      </c>
      <c r="V125" s="67"/>
      <c r="W125" s="47"/>
      <c r="X125" s="47"/>
      <c r="Y125" s="67"/>
      <c r="Z125" s="68"/>
      <c r="AA125" s="13" t="s">
        <v>34</v>
      </c>
      <c r="AB125" s="39"/>
    </row>
    <row r="126" spans="1:28" ht="15.75" thickBot="1" x14ac:dyDescent="0.3">
      <c r="A126" s="11" t="s">
        <v>2</v>
      </c>
      <c r="B126" s="244" t="s">
        <v>39</v>
      </c>
      <c r="C126" s="63" t="s">
        <v>4531</v>
      </c>
      <c r="D126" s="31" t="s">
        <v>4821</v>
      </c>
      <c r="E126" s="19" t="s">
        <v>5137</v>
      </c>
      <c r="F126" s="46" t="s">
        <v>5083</v>
      </c>
      <c r="G126" s="65" t="s">
        <v>4609</v>
      </c>
      <c r="H126" s="65"/>
      <c r="I126" s="65"/>
      <c r="J126" s="67">
        <v>10</v>
      </c>
      <c r="K126" s="67">
        <v>158</v>
      </c>
      <c r="L126" s="67">
        <v>6.3</v>
      </c>
      <c r="M126" s="47"/>
      <c r="N126" s="47"/>
      <c r="O126" s="47"/>
      <c r="P126" s="47"/>
      <c r="Q126" s="47"/>
      <c r="R126" s="47"/>
      <c r="S126" s="47"/>
      <c r="T126" s="47"/>
      <c r="U126" s="67">
        <v>1</v>
      </c>
      <c r="V126" s="67"/>
      <c r="W126" s="47"/>
      <c r="X126" s="47"/>
      <c r="Y126" s="67"/>
      <c r="Z126" s="68"/>
      <c r="AA126" s="13" t="s">
        <v>34</v>
      </c>
      <c r="AB126" s="39"/>
    </row>
    <row r="127" spans="1:28" ht="15.75" thickBot="1" x14ac:dyDescent="0.3">
      <c r="A127" s="11" t="s">
        <v>2</v>
      </c>
      <c r="B127" s="244" t="s">
        <v>39</v>
      </c>
      <c r="C127" s="63" t="s">
        <v>4531</v>
      </c>
      <c r="D127" s="31" t="s">
        <v>5140</v>
      </c>
      <c r="E127" s="21" t="s">
        <v>5082</v>
      </c>
      <c r="F127" s="46" t="s">
        <v>5083</v>
      </c>
      <c r="G127" s="65" t="s">
        <v>4682</v>
      </c>
      <c r="H127" s="65"/>
      <c r="I127" s="65"/>
      <c r="J127" s="67"/>
      <c r="K127" s="67"/>
      <c r="L127" s="67"/>
      <c r="M127" s="47"/>
      <c r="N127" s="47"/>
      <c r="O127" s="47"/>
      <c r="P127" s="47"/>
      <c r="Q127" s="47"/>
      <c r="R127" s="47"/>
      <c r="S127" s="47"/>
      <c r="T127" s="47">
        <v>0.13</v>
      </c>
      <c r="U127" s="67"/>
      <c r="V127" s="67"/>
      <c r="W127" s="47"/>
      <c r="X127" s="47"/>
      <c r="Y127" s="67"/>
      <c r="Z127" s="68"/>
      <c r="AA127" s="13" t="s">
        <v>34</v>
      </c>
      <c r="AB127" s="39"/>
    </row>
    <row r="128" spans="1:28" ht="15.75" thickBot="1" x14ac:dyDescent="0.3">
      <c r="A128" s="11" t="s">
        <v>2</v>
      </c>
      <c r="B128" s="244" t="s">
        <v>39</v>
      </c>
      <c r="C128" s="63" t="s">
        <v>4531</v>
      </c>
      <c r="D128" s="31" t="s">
        <v>5140</v>
      </c>
      <c r="E128" s="21" t="s">
        <v>5082</v>
      </c>
      <c r="F128" s="46" t="s">
        <v>5083</v>
      </c>
      <c r="G128" s="65" t="s">
        <v>4609</v>
      </c>
      <c r="H128" s="65"/>
      <c r="I128" s="65"/>
      <c r="J128" s="67"/>
      <c r="K128" s="67"/>
      <c r="L128" s="67"/>
      <c r="M128" s="47"/>
      <c r="N128" s="47"/>
      <c r="O128" s="47"/>
      <c r="P128" s="47"/>
      <c r="Q128" s="47"/>
      <c r="R128" s="47"/>
      <c r="S128" s="47"/>
      <c r="T128" s="47">
        <v>0.09</v>
      </c>
      <c r="U128" s="67"/>
      <c r="V128" s="67"/>
      <c r="W128" s="47"/>
      <c r="X128" s="47"/>
      <c r="Y128" s="67"/>
      <c r="Z128" s="68"/>
      <c r="AA128" s="13" t="s">
        <v>34</v>
      </c>
      <c r="AB128" s="39"/>
    </row>
    <row r="129" spans="1:28" ht="15.75" thickBot="1" x14ac:dyDescent="0.3">
      <c r="A129" s="11" t="s">
        <v>2</v>
      </c>
      <c r="B129" s="244" t="s">
        <v>39</v>
      </c>
      <c r="C129" s="63" t="s">
        <v>4531</v>
      </c>
      <c r="D129" s="31" t="s">
        <v>5141</v>
      </c>
      <c r="E129" s="21" t="s">
        <v>5082</v>
      </c>
      <c r="F129" s="46" t="s">
        <v>5083</v>
      </c>
      <c r="G129" s="65" t="s">
        <v>4682</v>
      </c>
      <c r="H129" s="65"/>
      <c r="I129" s="65"/>
      <c r="J129" s="67"/>
      <c r="K129" s="67"/>
      <c r="L129" s="67"/>
      <c r="M129" s="47"/>
      <c r="N129" s="47"/>
      <c r="O129" s="47"/>
      <c r="P129" s="47"/>
      <c r="Q129" s="47"/>
      <c r="R129" s="47"/>
      <c r="S129" s="47"/>
      <c r="T129" s="47">
        <v>0.46</v>
      </c>
      <c r="U129" s="67"/>
      <c r="V129" s="67"/>
      <c r="W129" s="47"/>
      <c r="X129" s="47"/>
      <c r="Y129" s="67"/>
      <c r="Z129" s="68"/>
      <c r="AA129" s="13" t="s">
        <v>34</v>
      </c>
      <c r="AB129" s="39"/>
    </row>
    <row r="130" spans="1:28" ht="15.75" thickBot="1" x14ac:dyDescent="0.3">
      <c r="A130" s="11" t="s">
        <v>2</v>
      </c>
      <c r="B130" s="244" t="s">
        <v>39</v>
      </c>
      <c r="C130" s="63" t="s">
        <v>4531</v>
      </c>
      <c r="D130" s="31" t="s">
        <v>5141</v>
      </c>
      <c r="E130" s="21" t="s">
        <v>5082</v>
      </c>
      <c r="F130" s="46" t="s">
        <v>5083</v>
      </c>
      <c r="G130" s="65" t="s">
        <v>4609</v>
      </c>
      <c r="H130" s="65"/>
      <c r="I130" s="65"/>
      <c r="J130" s="67"/>
      <c r="K130" s="67"/>
      <c r="L130" s="67"/>
      <c r="M130" s="47"/>
      <c r="N130" s="47"/>
      <c r="O130" s="47"/>
      <c r="P130" s="47"/>
      <c r="Q130" s="47"/>
      <c r="R130" s="47"/>
      <c r="S130" s="47"/>
      <c r="T130" s="47">
        <v>0.17</v>
      </c>
      <c r="U130" s="67"/>
      <c r="V130" s="67"/>
      <c r="W130" s="47"/>
      <c r="X130" s="47"/>
      <c r="Y130" s="67"/>
      <c r="Z130" s="68"/>
      <c r="AA130" s="13" t="s">
        <v>34</v>
      </c>
      <c r="AB130" s="39"/>
    </row>
    <row r="131" spans="1:28" ht="15.75" thickBot="1" x14ac:dyDescent="0.3">
      <c r="A131" s="11" t="s">
        <v>2</v>
      </c>
      <c r="B131" s="244" t="s">
        <v>39</v>
      </c>
      <c r="C131" s="63" t="s">
        <v>4531</v>
      </c>
      <c r="D131" s="31" t="s">
        <v>5142</v>
      </c>
      <c r="E131" s="21" t="s">
        <v>5082</v>
      </c>
      <c r="F131" s="46" t="s">
        <v>5083</v>
      </c>
      <c r="G131" s="65" t="s">
        <v>4682</v>
      </c>
      <c r="H131" s="65"/>
      <c r="I131" s="65"/>
      <c r="J131" s="67"/>
      <c r="K131" s="67"/>
      <c r="L131" s="67"/>
      <c r="M131" s="47"/>
      <c r="N131" s="47"/>
      <c r="O131" s="47"/>
      <c r="P131" s="47"/>
      <c r="Q131" s="47"/>
      <c r="R131" s="47"/>
      <c r="S131" s="47"/>
      <c r="T131" s="47">
        <v>0.46</v>
      </c>
      <c r="U131" s="67"/>
      <c r="V131" s="67"/>
      <c r="W131" s="47"/>
      <c r="X131" s="47"/>
      <c r="Y131" s="67"/>
      <c r="Z131" s="68"/>
      <c r="AA131" s="13" t="s">
        <v>34</v>
      </c>
      <c r="AB131" s="39"/>
    </row>
    <row r="132" spans="1:28" ht="15.75" thickBot="1" x14ac:dyDescent="0.3">
      <c r="A132" s="126" t="s">
        <v>2</v>
      </c>
      <c r="B132" s="244" t="s">
        <v>39</v>
      </c>
      <c r="C132" s="128" t="s">
        <v>4531</v>
      </c>
      <c r="D132" s="132" t="s">
        <v>5142</v>
      </c>
      <c r="E132" s="168" t="s">
        <v>5082</v>
      </c>
      <c r="F132" s="130" t="s">
        <v>5083</v>
      </c>
      <c r="G132" s="169" t="s">
        <v>4609</v>
      </c>
      <c r="H132" s="169"/>
      <c r="I132" s="169"/>
      <c r="J132" s="131"/>
      <c r="K132" s="131"/>
      <c r="L132" s="131"/>
      <c r="M132" s="166"/>
      <c r="N132" s="166"/>
      <c r="O132" s="166"/>
      <c r="P132" s="166"/>
      <c r="Q132" s="166"/>
      <c r="R132" s="166"/>
      <c r="S132" s="166"/>
      <c r="T132" s="166">
        <v>0.49</v>
      </c>
      <c r="U132" s="131"/>
      <c r="V132" s="131"/>
      <c r="W132" s="166"/>
      <c r="X132" s="166"/>
      <c r="Y132" s="131"/>
      <c r="Z132" s="167"/>
      <c r="AA132" s="129" t="s">
        <v>34</v>
      </c>
      <c r="AB132" s="127"/>
    </row>
    <row r="133" spans="1:28" s="1" customFormat="1" x14ac:dyDescent="0.25">
      <c r="A133" s="331" t="s">
        <v>2</v>
      </c>
      <c r="B133" s="332" t="s">
        <v>39</v>
      </c>
      <c r="C133" s="333" t="s">
        <v>4533</v>
      </c>
      <c r="D133" s="334" t="s">
        <v>4814</v>
      </c>
      <c r="E133" s="335" t="s">
        <v>5143</v>
      </c>
      <c r="F133" s="336" t="s">
        <v>5144</v>
      </c>
      <c r="G133" s="337" t="s">
        <v>4682</v>
      </c>
      <c r="H133" s="337"/>
      <c r="I133" s="337" t="s">
        <v>5145</v>
      </c>
      <c r="J133" s="338"/>
      <c r="K133" s="338"/>
      <c r="L133" s="338"/>
      <c r="M133" s="339">
        <v>-10.6</v>
      </c>
      <c r="N133" s="339"/>
      <c r="O133" s="339"/>
      <c r="P133" s="339"/>
      <c r="Q133" s="339"/>
      <c r="R133" s="339"/>
      <c r="S133" s="340"/>
      <c r="T133" s="339"/>
      <c r="U133" s="338" t="s">
        <v>5146</v>
      </c>
      <c r="V133" s="338">
        <v>0.06</v>
      </c>
      <c r="W133" s="339"/>
      <c r="X133" s="339"/>
      <c r="Y133" s="338"/>
      <c r="Z133" s="341"/>
      <c r="AA133" s="342" t="s">
        <v>34</v>
      </c>
      <c r="AB133" s="343"/>
    </row>
    <row r="134" spans="1:28" s="1" customFormat="1" x14ac:dyDescent="0.25">
      <c r="A134" s="319" t="s">
        <v>2</v>
      </c>
      <c r="B134" s="320" t="s">
        <v>39</v>
      </c>
      <c r="C134" s="321" t="s">
        <v>4533</v>
      </c>
      <c r="D134" s="322" t="s">
        <v>4793</v>
      </c>
      <c r="E134" s="323" t="s">
        <v>5143</v>
      </c>
      <c r="F134" s="324" t="s">
        <v>5144</v>
      </c>
      <c r="G134" s="325" t="s">
        <v>4682</v>
      </c>
      <c r="H134" s="325"/>
      <c r="I134" s="325" t="s">
        <v>5145</v>
      </c>
      <c r="J134" s="326"/>
      <c r="K134" s="326"/>
      <c r="L134" s="326"/>
      <c r="M134" s="327">
        <v>5.6</v>
      </c>
      <c r="N134" s="327"/>
      <c r="O134" s="327"/>
      <c r="P134" s="327"/>
      <c r="Q134" s="327"/>
      <c r="R134" s="327"/>
      <c r="S134" s="344"/>
      <c r="T134" s="327"/>
      <c r="U134" s="326"/>
      <c r="V134" s="326"/>
      <c r="W134" s="327"/>
      <c r="X134" s="327"/>
      <c r="Y134" s="326"/>
      <c r="Z134" s="328"/>
      <c r="AA134" s="329" t="s">
        <v>34</v>
      </c>
      <c r="AB134" s="330"/>
    </row>
    <row r="135" spans="1:28" x14ac:dyDescent="0.25">
      <c r="A135" s="11" t="s">
        <v>2</v>
      </c>
      <c r="B135" s="4" t="s">
        <v>39</v>
      </c>
      <c r="C135" s="63" t="s">
        <v>4533</v>
      </c>
      <c r="D135" s="31" t="s">
        <v>4814</v>
      </c>
      <c r="E135" s="21" t="s">
        <v>5071</v>
      </c>
      <c r="F135" s="46" t="s">
        <v>5144</v>
      </c>
      <c r="G135" s="65" t="s">
        <v>4682</v>
      </c>
      <c r="H135" s="65"/>
      <c r="I135" s="65" t="s">
        <v>5145</v>
      </c>
      <c r="J135" s="67"/>
      <c r="K135" s="67"/>
      <c r="L135" s="67"/>
      <c r="M135" s="47">
        <v>-7.8</v>
      </c>
      <c r="N135" s="47"/>
      <c r="O135" s="47"/>
      <c r="P135" s="47"/>
      <c r="Q135" s="47"/>
      <c r="R135" s="47"/>
      <c r="S135" s="214"/>
      <c r="T135" s="47"/>
      <c r="U135" s="67" t="s">
        <v>5147</v>
      </c>
      <c r="V135" s="67">
        <v>0.03</v>
      </c>
      <c r="W135" s="47"/>
      <c r="X135" s="47"/>
      <c r="Y135" s="67"/>
      <c r="Z135" s="68"/>
      <c r="AA135" s="13" t="s">
        <v>34</v>
      </c>
      <c r="AB135" s="39"/>
    </row>
    <row r="136" spans="1:28" x14ac:dyDescent="0.25">
      <c r="A136" s="11" t="s">
        <v>2</v>
      </c>
      <c r="B136" s="4" t="s">
        <v>39</v>
      </c>
      <c r="C136" s="63" t="s">
        <v>4533</v>
      </c>
      <c r="D136" s="31" t="s">
        <v>4793</v>
      </c>
      <c r="E136" s="21" t="s">
        <v>5071</v>
      </c>
      <c r="F136" s="46" t="s">
        <v>5144</v>
      </c>
      <c r="G136" s="65" t="s">
        <v>4682</v>
      </c>
      <c r="H136" s="65"/>
      <c r="I136" s="65" t="s">
        <v>5145</v>
      </c>
      <c r="J136" s="67"/>
      <c r="K136" s="67"/>
      <c r="L136" s="67"/>
      <c r="M136" s="47">
        <v>-2.4</v>
      </c>
      <c r="N136" s="47"/>
      <c r="O136" s="47"/>
      <c r="P136" s="47"/>
      <c r="Q136" s="47"/>
      <c r="R136" s="47"/>
      <c r="S136" s="214"/>
      <c r="T136" s="47"/>
      <c r="U136" s="67"/>
      <c r="V136" s="67"/>
      <c r="W136" s="47"/>
      <c r="X136" s="47"/>
      <c r="Y136" s="67"/>
      <c r="Z136" s="68"/>
      <c r="AA136" s="13" t="s">
        <v>34</v>
      </c>
      <c r="AB136" s="39"/>
    </row>
    <row r="137" spans="1:28" x14ac:dyDescent="0.25">
      <c r="A137" s="11" t="s">
        <v>2</v>
      </c>
      <c r="B137" s="4" t="s">
        <v>39</v>
      </c>
      <c r="C137" s="63" t="s">
        <v>4533</v>
      </c>
      <c r="D137" s="31" t="s">
        <v>4814</v>
      </c>
      <c r="E137" s="21" t="s">
        <v>5143</v>
      </c>
      <c r="F137" s="46" t="s">
        <v>5148</v>
      </c>
      <c r="G137" s="65" t="s">
        <v>4682</v>
      </c>
      <c r="H137" s="65"/>
      <c r="I137" s="65" t="s">
        <v>5145</v>
      </c>
      <c r="J137" s="67"/>
      <c r="K137" s="67"/>
      <c r="L137" s="67"/>
      <c r="M137" s="47">
        <v>-35.700000000000003</v>
      </c>
      <c r="N137" s="47"/>
      <c r="O137" s="47"/>
      <c r="P137" s="47"/>
      <c r="Q137" s="47"/>
      <c r="R137" s="47"/>
      <c r="S137" s="47" t="str">
        <f>"-6.0 (d=0.07)"</f>
        <v>-6.0 (d=0.07)</v>
      </c>
      <c r="T137" s="47">
        <v>0.4</v>
      </c>
      <c r="U137" s="67"/>
      <c r="V137" s="67"/>
      <c r="W137" s="47"/>
      <c r="X137" s="47"/>
      <c r="Y137" s="67"/>
      <c r="Z137" s="68"/>
      <c r="AA137" s="13" t="s">
        <v>34</v>
      </c>
      <c r="AB137" s="39"/>
    </row>
    <row r="138" spans="1:28" x14ac:dyDescent="0.25">
      <c r="A138" s="11" t="s">
        <v>2</v>
      </c>
      <c r="B138" s="4" t="s">
        <v>39</v>
      </c>
      <c r="C138" s="63" t="s">
        <v>4533</v>
      </c>
      <c r="D138" s="31" t="s">
        <v>4793</v>
      </c>
      <c r="E138" s="21" t="s">
        <v>5143</v>
      </c>
      <c r="F138" s="46" t="s">
        <v>5148</v>
      </c>
      <c r="G138" s="65" t="s">
        <v>4682</v>
      </c>
      <c r="H138" s="65"/>
      <c r="I138" s="65" t="s">
        <v>5145</v>
      </c>
      <c r="J138" s="67"/>
      <c r="K138" s="67"/>
      <c r="L138" s="67"/>
      <c r="M138" s="47">
        <v>-22.5</v>
      </c>
      <c r="N138" s="47"/>
      <c r="O138" s="47"/>
      <c r="P138" s="47"/>
      <c r="Q138" s="47"/>
      <c r="R138" s="47"/>
      <c r="S138" s="47"/>
      <c r="T138" s="47"/>
      <c r="U138" s="67"/>
      <c r="V138" s="67"/>
      <c r="W138" s="47"/>
      <c r="X138" s="47"/>
      <c r="Y138" s="67"/>
      <c r="Z138" s="68"/>
      <c r="AA138" s="13" t="s">
        <v>34</v>
      </c>
      <c r="AB138" s="39"/>
    </row>
    <row r="139" spans="1:28" x14ac:dyDescent="0.25">
      <c r="A139" s="11" t="s">
        <v>2</v>
      </c>
      <c r="B139" s="4" t="s">
        <v>39</v>
      </c>
      <c r="C139" s="63" t="s">
        <v>4533</v>
      </c>
      <c r="D139" s="31" t="s">
        <v>4814</v>
      </c>
      <c r="E139" s="21" t="s">
        <v>5071</v>
      </c>
      <c r="F139" s="46" t="s">
        <v>5148</v>
      </c>
      <c r="G139" s="65" t="s">
        <v>4682</v>
      </c>
      <c r="H139" s="65"/>
      <c r="I139" s="65" t="s">
        <v>5145</v>
      </c>
      <c r="J139" s="67"/>
      <c r="K139" s="67"/>
      <c r="L139" s="67"/>
      <c r="M139" s="47">
        <v>-26.1</v>
      </c>
      <c r="N139" s="47"/>
      <c r="O139" s="47"/>
      <c r="P139" s="47"/>
      <c r="Q139" s="47"/>
      <c r="R139" s="47"/>
      <c r="S139" s="47" t="str">
        <f>"-8.58 (d=0.07)"</f>
        <v>-8.58 (d=0.07)</v>
      </c>
      <c r="T139" s="47">
        <v>0.2</v>
      </c>
      <c r="U139" s="67"/>
      <c r="V139" s="67"/>
      <c r="W139" s="47"/>
      <c r="X139" s="47"/>
      <c r="Y139" s="67"/>
      <c r="Z139" s="68"/>
      <c r="AA139" s="13" t="s">
        <v>34</v>
      </c>
      <c r="AB139" s="39"/>
    </row>
    <row r="140" spans="1:28" x14ac:dyDescent="0.25">
      <c r="A140" s="11" t="s">
        <v>2</v>
      </c>
      <c r="B140" s="4" t="s">
        <v>39</v>
      </c>
      <c r="C140" s="63" t="s">
        <v>4533</v>
      </c>
      <c r="D140" s="31" t="s">
        <v>4793</v>
      </c>
      <c r="E140" s="21" t="s">
        <v>5071</v>
      </c>
      <c r="F140" s="46" t="s">
        <v>5148</v>
      </c>
      <c r="G140" s="65" t="s">
        <v>4682</v>
      </c>
      <c r="H140" s="65"/>
      <c r="I140" s="65" t="s">
        <v>5145</v>
      </c>
      <c r="J140" s="67"/>
      <c r="K140" s="67"/>
      <c r="L140" s="67"/>
      <c r="M140" s="47">
        <v>-13.8</v>
      </c>
      <c r="N140" s="47"/>
      <c r="O140" s="47"/>
      <c r="P140" s="47"/>
      <c r="Q140" s="47"/>
      <c r="R140" s="47"/>
      <c r="S140" s="47"/>
      <c r="T140" s="47"/>
      <c r="U140" s="67"/>
      <c r="V140" s="67"/>
      <c r="W140" s="47"/>
      <c r="X140" s="47"/>
      <c r="Y140" s="67"/>
      <c r="Z140" s="68"/>
      <c r="AA140" s="13" t="s">
        <v>34</v>
      </c>
      <c r="AB140" s="39"/>
    </row>
    <row r="141" spans="1:28" x14ac:dyDescent="0.25">
      <c r="A141" s="11" t="s">
        <v>2</v>
      </c>
      <c r="B141" s="4" t="s">
        <v>39</v>
      </c>
      <c r="C141" s="63" t="s">
        <v>4533</v>
      </c>
      <c r="D141" s="31" t="s">
        <v>5141</v>
      </c>
      <c r="E141" s="21"/>
      <c r="F141" s="46" t="s">
        <v>5149</v>
      </c>
      <c r="G141" s="65"/>
      <c r="H141" s="65"/>
      <c r="I141" s="65"/>
      <c r="J141" s="67"/>
      <c r="K141" s="67"/>
      <c r="L141" s="67"/>
      <c r="M141" s="47"/>
      <c r="N141" s="47"/>
      <c r="O141" s="47"/>
      <c r="P141" s="47"/>
      <c r="Q141" s="47"/>
      <c r="R141" s="47"/>
      <c r="S141" s="47" t="s">
        <v>5150</v>
      </c>
      <c r="T141" s="47" t="s">
        <v>5151</v>
      </c>
      <c r="U141" s="67"/>
      <c r="V141" s="67"/>
      <c r="W141" s="47"/>
      <c r="X141" s="47"/>
      <c r="Y141" s="67"/>
      <c r="Z141" s="68"/>
      <c r="AA141" s="13" t="s">
        <v>34</v>
      </c>
      <c r="AB141" s="39"/>
    </row>
    <row r="142" spans="1:28" ht="15.75" thickBot="1" x14ac:dyDescent="0.3">
      <c r="A142" s="11" t="s">
        <v>2</v>
      </c>
      <c r="B142" s="4" t="s">
        <v>39</v>
      </c>
      <c r="C142" s="63" t="s">
        <v>4533</v>
      </c>
      <c r="D142" s="31" t="s">
        <v>5152</v>
      </c>
      <c r="E142" s="21"/>
      <c r="F142" s="46" t="s">
        <v>5149</v>
      </c>
      <c r="G142" s="65"/>
      <c r="H142" s="65"/>
      <c r="I142" s="65"/>
      <c r="J142" s="67"/>
      <c r="K142" s="67"/>
      <c r="L142" s="67"/>
      <c r="M142" s="47"/>
      <c r="N142" s="47"/>
      <c r="O142" s="47"/>
      <c r="P142" s="47"/>
      <c r="Q142" s="47"/>
      <c r="R142" s="47"/>
      <c r="S142" s="47" t="s">
        <v>5150</v>
      </c>
      <c r="T142" s="47" t="s">
        <v>5151</v>
      </c>
      <c r="U142" s="67"/>
      <c r="V142" s="67"/>
      <c r="W142" s="47"/>
      <c r="X142" s="47"/>
      <c r="Y142" s="67"/>
      <c r="Z142" s="68"/>
      <c r="AA142" s="13" t="s">
        <v>34</v>
      </c>
      <c r="AB142" s="39"/>
    </row>
    <row r="143" spans="1:28" x14ac:dyDescent="0.25">
      <c r="A143" s="153" t="s">
        <v>2</v>
      </c>
      <c r="B143" s="244" t="s">
        <v>39</v>
      </c>
      <c r="C143" s="154" t="s">
        <v>4536</v>
      </c>
      <c r="D143" s="133" t="s">
        <v>4837</v>
      </c>
      <c r="E143" s="155" t="s">
        <v>5153</v>
      </c>
      <c r="F143" s="156" t="s">
        <v>5051</v>
      </c>
      <c r="G143" s="157" t="s">
        <v>4682</v>
      </c>
      <c r="H143" s="157"/>
      <c r="I143" s="157" t="s">
        <v>5154</v>
      </c>
      <c r="J143" s="158"/>
      <c r="K143" s="158"/>
      <c r="L143" s="158">
        <v>37.9</v>
      </c>
      <c r="M143" s="159"/>
      <c r="N143" s="159"/>
      <c r="O143" s="159"/>
      <c r="P143" s="159"/>
      <c r="Q143" s="159"/>
      <c r="R143" s="159"/>
      <c r="S143" s="159"/>
      <c r="T143" s="159"/>
      <c r="U143" s="158" t="s">
        <v>5155</v>
      </c>
      <c r="V143" s="158">
        <v>0.123</v>
      </c>
      <c r="W143" s="159"/>
      <c r="X143" s="159"/>
      <c r="Y143" s="158"/>
      <c r="Z143" s="160"/>
      <c r="AA143" s="161" t="s">
        <v>34</v>
      </c>
      <c r="AB143" s="134"/>
    </row>
    <row r="144" spans="1:28" x14ac:dyDescent="0.25">
      <c r="A144" s="11" t="s">
        <v>2</v>
      </c>
      <c r="B144" s="4" t="s">
        <v>39</v>
      </c>
      <c r="C144" s="63" t="s">
        <v>4536</v>
      </c>
      <c r="D144" s="31" t="s">
        <v>4844</v>
      </c>
      <c r="E144" s="21" t="s">
        <v>5153</v>
      </c>
      <c r="F144" s="46" t="s">
        <v>5051</v>
      </c>
      <c r="G144" s="65" t="s">
        <v>4682</v>
      </c>
      <c r="H144" s="65"/>
      <c r="I144" s="65" t="s">
        <v>5154</v>
      </c>
      <c r="J144" s="67"/>
      <c r="K144" s="67"/>
      <c r="L144" s="67">
        <v>48.8</v>
      </c>
      <c r="M144" s="47"/>
      <c r="N144" s="47"/>
      <c r="O144" s="47"/>
      <c r="P144" s="47"/>
      <c r="Q144" s="47"/>
      <c r="R144" s="47"/>
      <c r="S144" s="47"/>
      <c r="T144" s="47"/>
      <c r="U144" s="67">
        <v>1</v>
      </c>
      <c r="V144" s="67"/>
      <c r="W144" s="47"/>
      <c r="X144" s="47"/>
      <c r="Y144" s="67"/>
      <c r="Z144" s="68"/>
      <c r="AA144" s="13" t="s">
        <v>34</v>
      </c>
      <c r="AB144" s="39"/>
    </row>
    <row r="145" spans="1:28" x14ac:dyDescent="0.25">
      <c r="A145" s="11" t="s">
        <v>2</v>
      </c>
      <c r="B145" s="4" t="s">
        <v>39</v>
      </c>
      <c r="C145" s="63" t="s">
        <v>4536</v>
      </c>
      <c r="D145" s="31" t="s">
        <v>4837</v>
      </c>
      <c r="E145" s="21" t="s">
        <v>5156</v>
      </c>
      <c r="F145" s="46" t="s">
        <v>5051</v>
      </c>
      <c r="G145" s="65" t="s">
        <v>4682</v>
      </c>
      <c r="H145" s="65"/>
      <c r="I145" s="65" t="s">
        <v>5154</v>
      </c>
      <c r="J145" s="67"/>
      <c r="K145" s="67"/>
      <c r="L145" s="67">
        <v>30.2</v>
      </c>
      <c r="M145" s="47"/>
      <c r="N145" s="47"/>
      <c r="O145" s="47"/>
      <c r="P145" s="47"/>
      <c r="Q145" s="47"/>
      <c r="R145" s="47"/>
      <c r="S145" s="47"/>
      <c r="T145" s="47"/>
      <c r="U145" s="67" t="s">
        <v>5157</v>
      </c>
      <c r="V145" s="67">
        <v>2.3E-2</v>
      </c>
      <c r="W145" s="47"/>
      <c r="X145" s="47"/>
      <c r="Y145" s="67"/>
      <c r="Z145" s="68"/>
      <c r="AA145" s="13" t="s">
        <v>34</v>
      </c>
      <c r="AB145" s="39"/>
    </row>
    <row r="146" spans="1:28" x14ac:dyDescent="0.25">
      <c r="A146" s="11" t="s">
        <v>2</v>
      </c>
      <c r="B146" s="4" t="s">
        <v>39</v>
      </c>
      <c r="C146" s="63" t="s">
        <v>4536</v>
      </c>
      <c r="D146" s="31" t="s">
        <v>4844</v>
      </c>
      <c r="E146" s="21" t="s">
        <v>5156</v>
      </c>
      <c r="F146" s="46" t="s">
        <v>5051</v>
      </c>
      <c r="G146" s="65" t="s">
        <v>4682</v>
      </c>
      <c r="H146" s="65"/>
      <c r="I146" s="65" t="s">
        <v>5154</v>
      </c>
      <c r="J146" s="67"/>
      <c r="K146" s="67"/>
      <c r="L146" s="67">
        <v>54</v>
      </c>
      <c r="M146" s="47"/>
      <c r="N146" s="47"/>
      <c r="O146" s="47"/>
      <c r="P146" s="47"/>
      <c r="Q146" s="47"/>
      <c r="R146" s="47"/>
      <c r="S146" s="47"/>
      <c r="T146" s="47"/>
      <c r="U146" s="67">
        <v>1</v>
      </c>
      <c r="V146" s="67"/>
      <c r="W146" s="47"/>
      <c r="X146" s="47"/>
      <c r="Y146" s="67"/>
      <c r="Z146" s="68"/>
      <c r="AA146" s="13" t="s">
        <v>34</v>
      </c>
      <c r="AB146" s="39"/>
    </row>
    <row r="147" spans="1:28" s="1" customFormat="1" x14ac:dyDescent="0.25">
      <c r="A147" s="319" t="s">
        <v>2</v>
      </c>
      <c r="B147" s="4" t="s">
        <v>39</v>
      </c>
      <c r="C147" s="321" t="s">
        <v>4536</v>
      </c>
      <c r="D147" s="322" t="s">
        <v>4837</v>
      </c>
      <c r="E147" s="323" t="s">
        <v>5158</v>
      </c>
      <c r="F147" s="324" t="s">
        <v>5051</v>
      </c>
      <c r="G147" s="325" t="s">
        <v>4682</v>
      </c>
      <c r="H147" s="325"/>
      <c r="I147" s="325" t="s">
        <v>5154</v>
      </c>
      <c r="J147" s="326"/>
      <c r="K147" s="326"/>
      <c r="L147" s="326">
        <v>3.3</v>
      </c>
      <c r="M147" s="327"/>
      <c r="N147" s="327"/>
      <c r="O147" s="327"/>
      <c r="P147" s="327"/>
      <c r="Q147" s="327"/>
      <c r="R147" s="327"/>
      <c r="S147" s="327"/>
      <c r="T147" s="327"/>
      <c r="U147" s="326" t="s">
        <v>5159</v>
      </c>
      <c r="V147" s="326">
        <v>0.84699999999999998</v>
      </c>
      <c r="W147" s="327"/>
      <c r="X147" s="327"/>
      <c r="Y147" s="326"/>
      <c r="Z147" s="328"/>
      <c r="AA147" s="329" t="s">
        <v>34</v>
      </c>
      <c r="AB147" s="330"/>
    </row>
    <row r="148" spans="1:28" s="1" customFormat="1" x14ac:dyDescent="0.25">
      <c r="A148" s="319" t="s">
        <v>2</v>
      </c>
      <c r="B148" s="4" t="s">
        <v>39</v>
      </c>
      <c r="C148" s="321" t="s">
        <v>4536</v>
      </c>
      <c r="D148" s="322" t="s">
        <v>4844</v>
      </c>
      <c r="E148" s="323" t="s">
        <v>5158</v>
      </c>
      <c r="F148" s="324" t="s">
        <v>5051</v>
      </c>
      <c r="G148" s="325" t="s">
        <v>4682</v>
      </c>
      <c r="H148" s="325"/>
      <c r="I148" s="325" t="s">
        <v>5154</v>
      </c>
      <c r="J148" s="326"/>
      <c r="K148" s="326"/>
      <c r="L148" s="326">
        <v>3.4</v>
      </c>
      <c r="M148" s="327"/>
      <c r="N148" s="327"/>
      <c r="O148" s="327"/>
      <c r="P148" s="327"/>
      <c r="Q148" s="327"/>
      <c r="R148" s="327"/>
      <c r="S148" s="327"/>
      <c r="T148" s="327"/>
      <c r="U148" s="326">
        <v>1</v>
      </c>
      <c r="V148" s="326"/>
      <c r="W148" s="327"/>
      <c r="X148" s="327"/>
      <c r="Y148" s="326"/>
      <c r="Z148" s="328"/>
      <c r="AA148" s="329" t="s">
        <v>34</v>
      </c>
      <c r="AB148" s="330"/>
    </row>
    <row r="149" spans="1:28" x14ac:dyDescent="0.25">
      <c r="A149" s="11" t="s">
        <v>2</v>
      </c>
      <c r="B149" s="4" t="s">
        <v>39</v>
      </c>
      <c r="C149" s="63" t="s">
        <v>4536</v>
      </c>
      <c r="D149" s="31" t="s">
        <v>4837</v>
      </c>
      <c r="E149" s="21" t="s">
        <v>5160</v>
      </c>
      <c r="F149" s="46" t="s">
        <v>5051</v>
      </c>
      <c r="G149" s="65" t="s">
        <v>4682</v>
      </c>
      <c r="H149" s="65"/>
      <c r="I149" s="65" t="s">
        <v>5154</v>
      </c>
      <c r="J149" s="67"/>
      <c r="K149" s="67"/>
      <c r="L149" s="67"/>
      <c r="M149" s="47"/>
      <c r="N149" s="47"/>
      <c r="O149" s="47"/>
      <c r="P149" s="47"/>
      <c r="Q149" s="47"/>
      <c r="R149" s="47"/>
      <c r="S149" s="47"/>
      <c r="T149" s="47"/>
      <c r="U149" s="67" t="s">
        <v>5161</v>
      </c>
      <c r="V149" s="67">
        <v>0.39200000000000002</v>
      </c>
      <c r="W149" s="47"/>
      <c r="X149" s="47"/>
      <c r="Y149" s="67"/>
      <c r="Z149" s="68"/>
      <c r="AA149" s="13" t="s">
        <v>34</v>
      </c>
      <c r="AB149" s="39"/>
    </row>
    <row r="150" spans="1:28" x14ac:dyDescent="0.25">
      <c r="A150" s="11" t="s">
        <v>2</v>
      </c>
      <c r="B150" s="4" t="s">
        <v>39</v>
      </c>
      <c r="C150" s="63" t="s">
        <v>4536</v>
      </c>
      <c r="D150" s="31" t="s">
        <v>4844</v>
      </c>
      <c r="E150" s="21" t="s">
        <v>5160</v>
      </c>
      <c r="F150" s="46" t="s">
        <v>5051</v>
      </c>
      <c r="G150" s="65" t="s">
        <v>4682</v>
      </c>
      <c r="H150" s="65"/>
      <c r="I150" s="65" t="s">
        <v>5154</v>
      </c>
      <c r="J150" s="67"/>
      <c r="K150" s="67"/>
      <c r="L150" s="67"/>
      <c r="M150" s="47"/>
      <c r="N150" s="47"/>
      <c r="O150" s="47"/>
      <c r="P150" s="47"/>
      <c r="Q150" s="47"/>
      <c r="R150" s="47"/>
      <c r="S150" s="47"/>
      <c r="T150" s="47"/>
      <c r="U150" s="67">
        <v>1</v>
      </c>
      <c r="V150" s="67"/>
      <c r="W150" s="47"/>
      <c r="X150" s="47"/>
      <c r="Y150" s="67"/>
      <c r="Z150" s="68"/>
      <c r="AA150" s="13" t="s">
        <v>34</v>
      </c>
      <c r="AB150" s="39"/>
    </row>
    <row r="151" spans="1:28" x14ac:dyDescent="0.25">
      <c r="A151" s="11" t="s">
        <v>2</v>
      </c>
      <c r="B151" s="4" t="s">
        <v>39</v>
      </c>
      <c r="C151" s="63" t="s">
        <v>4536</v>
      </c>
      <c r="D151" s="31" t="s">
        <v>4837</v>
      </c>
      <c r="E151" s="21" t="s">
        <v>5162</v>
      </c>
      <c r="F151" s="46" t="s">
        <v>5163</v>
      </c>
      <c r="G151" s="65" t="s">
        <v>4682</v>
      </c>
      <c r="H151" s="65"/>
      <c r="I151" s="65"/>
      <c r="J151" s="67"/>
      <c r="K151" s="67"/>
      <c r="L151" s="67"/>
      <c r="M151" s="47">
        <v>4.1849999999999996</v>
      </c>
      <c r="N151" s="47">
        <v>1.2050000000000001</v>
      </c>
      <c r="O151" s="47"/>
      <c r="P151" s="47"/>
      <c r="Q151" s="47"/>
      <c r="R151" s="47"/>
      <c r="S151" s="47"/>
      <c r="T151" s="47"/>
      <c r="U151" s="67" t="s">
        <v>5164</v>
      </c>
      <c r="V151" s="67">
        <v>0.35299999999999998</v>
      </c>
      <c r="W151" s="47"/>
      <c r="X151" s="47"/>
      <c r="Y151" s="67"/>
      <c r="Z151" s="68"/>
      <c r="AA151" s="13" t="s">
        <v>34</v>
      </c>
      <c r="AB151" s="39"/>
    </row>
    <row r="152" spans="1:28" ht="15.75" thickBot="1" x14ac:dyDescent="0.3">
      <c r="A152" s="126" t="s">
        <v>2</v>
      </c>
      <c r="B152" s="4" t="s">
        <v>39</v>
      </c>
      <c r="C152" s="128" t="s">
        <v>4536</v>
      </c>
      <c r="D152" s="132" t="s">
        <v>4844</v>
      </c>
      <c r="E152" s="168" t="s">
        <v>5162</v>
      </c>
      <c r="F152" s="130" t="s">
        <v>5163</v>
      </c>
      <c r="G152" s="169" t="s">
        <v>4682</v>
      </c>
      <c r="H152" s="169"/>
      <c r="I152" s="169"/>
      <c r="J152" s="131"/>
      <c r="K152" s="131"/>
      <c r="L152" s="131"/>
      <c r="M152" s="166">
        <v>3.835</v>
      </c>
      <c r="N152" s="166">
        <v>1.218</v>
      </c>
      <c r="O152" s="166"/>
      <c r="P152" s="166"/>
      <c r="Q152" s="166"/>
      <c r="R152" s="166"/>
      <c r="S152" s="166"/>
      <c r="T152" s="166"/>
      <c r="U152" s="131">
        <v>1</v>
      </c>
      <c r="V152" s="131"/>
      <c r="W152" s="166"/>
      <c r="X152" s="166"/>
      <c r="Y152" s="131"/>
      <c r="Z152" s="167"/>
      <c r="AA152" s="129" t="s">
        <v>34</v>
      </c>
      <c r="AB152" s="127"/>
    </row>
    <row r="153" spans="1:28" x14ac:dyDescent="0.25">
      <c r="A153" s="10" t="s">
        <v>2</v>
      </c>
      <c r="B153" s="6" t="s">
        <v>39</v>
      </c>
      <c r="C153" s="173" t="s">
        <v>4539</v>
      </c>
      <c r="D153" s="30" t="s">
        <v>4847</v>
      </c>
      <c r="E153" s="19" t="s">
        <v>5082</v>
      </c>
      <c r="F153" s="44" t="s">
        <v>5165</v>
      </c>
      <c r="G153" s="85" t="s">
        <v>5166</v>
      </c>
      <c r="H153" s="85"/>
      <c r="I153" s="85"/>
      <c r="J153" s="66">
        <v>107</v>
      </c>
      <c r="K153" s="66">
        <v>1564</v>
      </c>
      <c r="L153" s="66">
        <v>6.84</v>
      </c>
      <c r="M153" s="45"/>
      <c r="N153" s="45"/>
      <c r="O153" s="45"/>
      <c r="P153" s="45"/>
      <c r="Q153" s="45"/>
      <c r="R153" s="45"/>
      <c r="S153" s="45"/>
      <c r="T153" s="45"/>
      <c r="U153" s="66"/>
      <c r="V153" s="66"/>
      <c r="W153" s="45" t="s">
        <v>5167</v>
      </c>
      <c r="X153" s="45">
        <v>0.84</v>
      </c>
      <c r="Y153" s="66"/>
      <c r="Z153" s="87"/>
      <c r="AA153" s="12" t="s">
        <v>34</v>
      </c>
      <c r="AB153" s="38"/>
    </row>
    <row r="154" spans="1:28" x14ac:dyDescent="0.25">
      <c r="A154" s="11" t="s">
        <v>2</v>
      </c>
      <c r="B154" s="6" t="s">
        <v>39</v>
      </c>
      <c r="C154" s="63" t="s">
        <v>4539</v>
      </c>
      <c r="D154" s="31" t="s">
        <v>4853</v>
      </c>
      <c r="E154" s="21" t="s">
        <v>5082</v>
      </c>
      <c r="F154" s="46" t="s">
        <v>5165</v>
      </c>
      <c r="G154" s="65" t="s">
        <v>5166</v>
      </c>
      <c r="H154" s="65"/>
      <c r="I154" s="65"/>
      <c r="J154" s="67">
        <v>111</v>
      </c>
      <c r="K154" s="67">
        <v>1579</v>
      </c>
      <c r="L154" s="67">
        <v>7.03</v>
      </c>
      <c r="M154" s="47"/>
      <c r="N154" s="47"/>
      <c r="O154" s="47"/>
      <c r="P154" s="47"/>
      <c r="Q154" s="47"/>
      <c r="R154" s="47"/>
      <c r="S154" s="47"/>
      <c r="T154" s="47"/>
      <c r="U154" s="67"/>
      <c r="V154" s="67"/>
      <c r="W154" s="47">
        <v>1</v>
      </c>
      <c r="X154" s="47"/>
      <c r="Y154" s="67"/>
      <c r="Z154" s="68"/>
      <c r="AA154" s="13" t="s">
        <v>34</v>
      </c>
      <c r="AB154" s="39"/>
    </row>
    <row r="155" spans="1:28" x14ac:dyDescent="0.25">
      <c r="A155" s="11" t="s">
        <v>2</v>
      </c>
      <c r="B155" s="6" t="s">
        <v>39</v>
      </c>
      <c r="C155" s="63" t="s">
        <v>4539</v>
      </c>
      <c r="D155" s="31" t="s">
        <v>4847</v>
      </c>
      <c r="E155" s="21" t="s">
        <v>5082</v>
      </c>
      <c r="F155" s="46" t="s">
        <v>5168</v>
      </c>
      <c r="G155" s="65" t="s">
        <v>4833</v>
      </c>
      <c r="H155" s="65"/>
      <c r="I155" s="65"/>
      <c r="J155" s="67">
        <v>45</v>
      </c>
      <c r="K155" s="67">
        <v>1564</v>
      </c>
      <c r="L155" s="67">
        <v>2.88</v>
      </c>
      <c r="M155" s="47"/>
      <c r="N155" s="47"/>
      <c r="O155" s="47"/>
      <c r="P155" s="47"/>
      <c r="Q155" s="47"/>
      <c r="R155" s="47"/>
      <c r="S155" s="47"/>
      <c r="T155" s="47"/>
      <c r="U155" s="67"/>
      <c r="V155" s="67"/>
      <c r="W155" s="47" t="s">
        <v>5169</v>
      </c>
      <c r="X155" s="47">
        <v>0.38</v>
      </c>
      <c r="Y155" s="67"/>
      <c r="Z155" s="68"/>
      <c r="AA155" s="13" t="s">
        <v>34</v>
      </c>
      <c r="AB155" s="39"/>
    </row>
    <row r="156" spans="1:28" x14ac:dyDescent="0.25">
      <c r="A156" s="11" t="s">
        <v>2</v>
      </c>
      <c r="B156" s="6" t="s">
        <v>39</v>
      </c>
      <c r="C156" s="63" t="s">
        <v>4539</v>
      </c>
      <c r="D156" s="31" t="s">
        <v>4853</v>
      </c>
      <c r="E156" s="21" t="s">
        <v>5082</v>
      </c>
      <c r="F156" s="46" t="s">
        <v>5168</v>
      </c>
      <c r="G156" s="65" t="s">
        <v>4833</v>
      </c>
      <c r="H156" s="65"/>
      <c r="I156" s="65"/>
      <c r="J156" s="67">
        <v>54</v>
      </c>
      <c r="K156" s="67">
        <v>1579</v>
      </c>
      <c r="L156" s="67">
        <v>3.42</v>
      </c>
      <c r="M156" s="47"/>
      <c r="N156" s="47"/>
      <c r="O156" s="47"/>
      <c r="P156" s="47"/>
      <c r="Q156" s="47"/>
      <c r="R156" s="47"/>
      <c r="S156" s="47"/>
      <c r="T156" s="47"/>
      <c r="U156" s="67"/>
      <c r="V156" s="67"/>
      <c r="W156" s="47">
        <v>1</v>
      </c>
      <c r="X156" s="47"/>
      <c r="Y156" s="67"/>
      <c r="Z156" s="68"/>
      <c r="AA156" s="13" t="s">
        <v>34</v>
      </c>
      <c r="AB156" s="39"/>
    </row>
    <row r="157" spans="1:28" x14ac:dyDescent="0.25">
      <c r="A157" s="11" t="s">
        <v>2</v>
      </c>
      <c r="B157" s="6" t="s">
        <v>39</v>
      </c>
      <c r="C157" s="63" t="s">
        <v>4539</v>
      </c>
      <c r="D157" s="31" t="s">
        <v>4847</v>
      </c>
      <c r="E157" s="21" t="s">
        <v>5170</v>
      </c>
      <c r="F157" s="46" t="s">
        <v>5165</v>
      </c>
      <c r="G157" s="65" t="s">
        <v>5166</v>
      </c>
      <c r="H157" s="65"/>
      <c r="I157" s="65"/>
      <c r="J157" s="67">
        <v>43</v>
      </c>
      <c r="K157" s="67">
        <v>180</v>
      </c>
      <c r="L157" s="67">
        <v>23.9</v>
      </c>
      <c r="M157" s="47"/>
      <c r="N157" s="47"/>
      <c r="O157" s="47"/>
      <c r="P157" s="47"/>
      <c r="Q157" s="47"/>
      <c r="R157" s="47"/>
      <c r="S157" s="47"/>
      <c r="T157" s="47"/>
      <c r="U157" s="67"/>
      <c r="V157" s="67"/>
      <c r="W157" s="47" t="s">
        <v>5171</v>
      </c>
      <c r="X157" s="47">
        <v>0.32</v>
      </c>
      <c r="Y157" s="67"/>
      <c r="Z157" s="68"/>
      <c r="AA157" s="13" t="s">
        <v>34</v>
      </c>
      <c r="AB157" s="39"/>
    </row>
    <row r="158" spans="1:28" x14ac:dyDescent="0.25">
      <c r="A158" s="11" t="s">
        <v>2</v>
      </c>
      <c r="B158" s="6" t="s">
        <v>39</v>
      </c>
      <c r="C158" s="63" t="s">
        <v>4539</v>
      </c>
      <c r="D158" s="31" t="s">
        <v>4853</v>
      </c>
      <c r="E158" s="21" t="s">
        <v>5170</v>
      </c>
      <c r="F158" s="46" t="s">
        <v>5165</v>
      </c>
      <c r="G158" s="65" t="s">
        <v>5166</v>
      </c>
      <c r="H158" s="65"/>
      <c r="I158" s="65"/>
      <c r="J158" s="67">
        <v>48</v>
      </c>
      <c r="K158" s="67">
        <v>242</v>
      </c>
      <c r="L158" s="67">
        <v>19.8</v>
      </c>
      <c r="M158" s="47"/>
      <c r="N158" s="47"/>
      <c r="O158" s="47"/>
      <c r="P158" s="47"/>
      <c r="Q158" s="47"/>
      <c r="R158" s="47"/>
      <c r="S158" s="47"/>
      <c r="T158" s="47"/>
      <c r="U158" s="67"/>
      <c r="V158" s="67"/>
      <c r="W158" s="47">
        <v>1</v>
      </c>
      <c r="X158" s="47"/>
      <c r="Y158" s="67"/>
      <c r="Z158" s="68"/>
      <c r="AA158" s="13" t="s">
        <v>34</v>
      </c>
      <c r="AB158" s="39"/>
    </row>
    <row r="159" spans="1:28" x14ac:dyDescent="0.25">
      <c r="A159" s="11" t="s">
        <v>2</v>
      </c>
      <c r="B159" s="6" t="s">
        <v>39</v>
      </c>
      <c r="C159" s="63" t="s">
        <v>4539</v>
      </c>
      <c r="D159" s="31" t="s">
        <v>5140</v>
      </c>
      <c r="E159" s="21"/>
      <c r="F159" s="44" t="s">
        <v>5165</v>
      </c>
      <c r="G159" s="85" t="s">
        <v>5166</v>
      </c>
      <c r="H159" s="65"/>
      <c r="I159" s="65"/>
      <c r="J159" s="67"/>
      <c r="K159" s="67"/>
      <c r="L159" s="67"/>
      <c r="M159" s="47"/>
      <c r="N159" s="47"/>
      <c r="O159" s="47"/>
      <c r="P159" s="47"/>
      <c r="Q159" s="47"/>
      <c r="R159" s="47"/>
      <c r="S159" s="47"/>
      <c r="T159" s="47"/>
      <c r="U159" s="67"/>
      <c r="V159" s="67"/>
      <c r="W159" s="47" t="s">
        <v>5172</v>
      </c>
      <c r="X159" s="47">
        <v>0.91</v>
      </c>
      <c r="Y159" s="67"/>
      <c r="Z159" s="68"/>
      <c r="AA159" s="13" t="s">
        <v>34</v>
      </c>
      <c r="AB159" s="39"/>
    </row>
    <row r="160" spans="1:28" x14ac:dyDescent="0.25">
      <c r="A160" s="11" t="s">
        <v>2</v>
      </c>
      <c r="B160" s="6" t="s">
        <v>39</v>
      </c>
      <c r="C160" s="63" t="s">
        <v>4539</v>
      </c>
      <c r="D160" s="31" t="s">
        <v>5141</v>
      </c>
      <c r="E160" s="21"/>
      <c r="F160" s="44" t="s">
        <v>5165</v>
      </c>
      <c r="G160" s="85" t="s">
        <v>5166</v>
      </c>
      <c r="H160" s="65"/>
      <c r="I160" s="65"/>
      <c r="J160" s="67"/>
      <c r="K160" s="67"/>
      <c r="L160" s="67"/>
      <c r="M160" s="47"/>
      <c r="N160" s="47"/>
      <c r="O160" s="47"/>
      <c r="P160" s="47"/>
      <c r="Q160" s="47"/>
      <c r="R160" s="47"/>
      <c r="S160" s="47"/>
      <c r="T160" s="47"/>
      <c r="U160" s="67"/>
      <c r="V160" s="67"/>
      <c r="W160" s="47" t="s">
        <v>5173</v>
      </c>
      <c r="X160" s="47">
        <v>0.60299999999999998</v>
      </c>
      <c r="Y160" s="67"/>
      <c r="Z160" s="68"/>
      <c r="AA160" s="13" t="s">
        <v>34</v>
      </c>
      <c r="AB160" s="39"/>
    </row>
    <row r="161" spans="1:28" x14ac:dyDescent="0.25">
      <c r="A161" s="11" t="s">
        <v>2</v>
      </c>
      <c r="B161" s="6" t="s">
        <v>39</v>
      </c>
      <c r="C161" s="63" t="s">
        <v>4539</v>
      </c>
      <c r="D161" s="31" t="s">
        <v>5142</v>
      </c>
      <c r="E161" s="21"/>
      <c r="F161" s="44" t="s">
        <v>5165</v>
      </c>
      <c r="G161" s="85" t="s">
        <v>5166</v>
      </c>
      <c r="H161" s="65"/>
      <c r="I161" s="65"/>
      <c r="J161" s="67"/>
      <c r="K161" s="67"/>
      <c r="L161" s="67"/>
      <c r="M161" s="47"/>
      <c r="N161" s="47"/>
      <c r="O161" s="47"/>
      <c r="P161" s="47"/>
      <c r="Q161" s="47"/>
      <c r="R161" s="47"/>
      <c r="S161" s="47"/>
      <c r="T161" s="47"/>
      <c r="U161" s="67"/>
      <c r="V161" s="67"/>
      <c r="W161" s="47" t="s">
        <v>5174</v>
      </c>
      <c r="X161" s="47">
        <v>0.112</v>
      </c>
      <c r="Y161" s="67"/>
      <c r="Z161" s="68"/>
      <c r="AA161" s="13" t="s">
        <v>34</v>
      </c>
      <c r="AB161" s="39"/>
    </row>
    <row r="162" spans="1:28" x14ac:dyDescent="0.25">
      <c r="A162" s="11" t="s">
        <v>2</v>
      </c>
      <c r="B162" s="6" t="s">
        <v>39</v>
      </c>
      <c r="C162" s="63" t="s">
        <v>4539</v>
      </c>
      <c r="D162" s="31" t="s">
        <v>5175</v>
      </c>
      <c r="E162" s="21"/>
      <c r="F162" s="44" t="s">
        <v>5165</v>
      </c>
      <c r="G162" s="85" t="s">
        <v>5166</v>
      </c>
      <c r="H162" s="65"/>
      <c r="I162" s="65"/>
      <c r="J162" s="67"/>
      <c r="K162" s="67"/>
      <c r="L162" s="67"/>
      <c r="M162" s="47"/>
      <c r="N162" s="47"/>
      <c r="O162" s="47"/>
      <c r="P162" s="47"/>
      <c r="Q162" s="47"/>
      <c r="R162" s="47"/>
      <c r="S162" s="47"/>
      <c r="T162" s="47"/>
      <c r="U162" s="67"/>
      <c r="V162" s="67"/>
      <c r="W162" s="47" t="s">
        <v>5176</v>
      </c>
      <c r="X162" s="47">
        <v>0.89400000000000002</v>
      </c>
      <c r="Y162" s="67"/>
      <c r="Z162" s="68"/>
      <c r="AA162" s="13" t="s">
        <v>34</v>
      </c>
      <c r="AB162" s="39"/>
    </row>
    <row r="163" spans="1:28" x14ac:dyDescent="0.25">
      <c r="A163" s="11" t="s">
        <v>2</v>
      </c>
      <c r="B163" s="6" t="s">
        <v>39</v>
      </c>
      <c r="C163" s="63" t="s">
        <v>4539</v>
      </c>
      <c r="D163" s="31" t="s">
        <v>5140</v>
      </c>
      <c r="E163" s="21"/>
      <c r="F163" s="46" t="s">
        <v>5168</v>
      </c>
      <c r="G163" s="65" t="s">
        <v>4833</v>
      </c>
      <c r="H163" s="65"/>
      <c r="I163" s="65"/>
      <c r="J163" s="67"/>
      <c r="K163" s="67"/>
      <c r="L163" s="67"/>
      <c r="M163" s="47"/>
      <c r="N163" s="47"/>
      <c r="O163" s="47"/>
      <c r="P163" s="47"/>
      <c r="Q163" s="47"/>
      <c r="R163" s="47"/>
      <c r="S163" s="47"/>
      <c r="T163" s="47"/>
      <c r="U163" s="67"/>
      <c r="V163" s="67"/>
      <c r="W163" s="47" t="s">
        <v>5177</v>
      </c>
      <c r="X163" s="47">
        <v>0.69199999999999995</v>
      </c>
      <c r="Y163" s="67"/>
      <c r="Z163" s="68"/>
      <c r="AA163" s="13" t="s">
        <v>34</v>
      </c>
      <c r="AB163" s="39"/>
    </row>
    <row r="164" spans="1:28" x14ac:dyDescent="0.25">
      <c r="A164" s="11" t="s">
        <v>2</v>
      </c>
      <c r="B164" s="6" t="s">
        <v>39</v>
      </c>
      <c r="C164" s="63" t="s">
        <v>4539</v>
      </c>
      <c r="D164" s="31" t="s">
        <v>5141</v>
      </c>
      <c r="E164" s="21"/>
      <c r="F164" s="46" t="s">
        <v>5168</v>
      </c>
      <c r="G164" s="65" t="s">
        <v>4833</v>
      </c>
      <c r="H164" s="65"/>
      <c r="I164" s="65"/>
      <c r="J164" s="67"/>
      <c r="K164" s="67"/>
      <c r="L164" s="67"/>
      <c r="M164" s="47"/>
      <c r="N164" s="47"/>
      <c r="O164" s="47"/>
      <c r="P164" s="47"/>
      <c r="Q164" s="47"/>
      <c r="R164" s="47"/>
      <c r="S164" s="47"/>
      <c r="T164" s="47"/>
      <c r="U164" s="67"/>
      <c r="V164" s="67"/>
      <c r="W164" s="47" t="s">
        <v>5178</v>
      </c>
      <c r="X164" s="47">
        <v>0.66500000000000004</v>
      </c>
      <c r="Y164" s="67"/>
      <c r="Z164" s="68"/>
      <c r="AA164" s="13" t="s">
        <v>34</v>
      </c>
      <c r="AB164" s="39"/>
    </row>
    <row r="165" spans="1:28" x14ac:dyDescent="0.25">
      <c r="A165" s="11" t="s">
        <v>2</v>
      </c>
      <c r="B165" s="6" t="s">
        <v>39</v>
      </c>
      <c r="C165" s="63" t="s">
        <v>4539</v>
      </c>
      <c r="D165" s="31" t="s">
        <v>5142</v>
      </c>
      <c r="E165" s="21"/>
      <c r="F165" s="46" t="s">
        <v>5168</v>
      </c>
      <c r="G165" s="65" t="s">
        <v>4833</v>
      </c>
      <c r="H165" s="65"/>
      <c r="I165" s="65"/>
      <c r="J165" s="67"/>
      <c r="K165" s="67"/>
      <c r="L165" s="67"/>
      <c r="M165" s="47"/>
      <c r="N165" s="47"/>
      <c r="O165" s="47"/>
      <c r="P165" s="47"/>
      <c r="Q165" s="47"/>
      <c r="R165" s="47"/>
      <c r="S165" s="47"/>
      <c r="T165" s="47"/>
      <c r="U165" s="67"/>
      <c r="V165" s="67"/>
      <c r="W165" s="47" t="s">
        <v>5179</v>
      </c>
      <c r="X165" s="47">
        <v>0.78400000000000003</v>
      </c>
      <c r="Y165" s="67"/>
      <c r="Z165" s="68"/>
      <c r="AA165" s="13" t="s">
        <v>34</v>
      </c>
      <c r="AB165" s="39"/>
    </row>
    <row r="166" spans="1:28" x14ac:dyDescent="0.25">
      <c r="A166" s="11" t="s">
        <v>2</v>
      </c>
      <c r="B166" s="6" t="s">
        <v>39</v>
      </c>
      <c r="C166" s="63" t="s">
        <v>4539</v>
      </c>
      <c r="D166" s="31" t="s">
        <v>5175</v>
      </c>
      <c r="E166" s="21"/>
      <c r="F166" s="46" t="s">
        <v>5168</v>
      </c>
      <c r="G166" s="65" t="s">
        <v>4833</v>
      </c>
      <c r="H166" s="65"/>
      <c r="I166" s="65"/>
      <c r="J166" s="67"/>
      <c r="K166" s="67"/>
      <c r="L166" s="67"/>
      <c r="M166" s="47"/>
      <c r="N166" s="47"/>
      <c r="O166" s="47"/>
      <c r="P166" s="47"/>
      <c r="Q166" s="47"/>
      <c r="R166" s="47"/>
      <c r="S166" s="47"/>
      <c r="T166" s="47"/>
      <c r="U166" s="67"/>
      <c r="V166" s="67"/>
      <c r="W166" s="47" t="s">
        <v>5180</v>
      </c>
      <c r="X166" s="47">
        <v>0.89</v>
      </c>
      <c r="Y166" s="67"/>
      <c r="Z166" s="68"/>
      <c r="AA166" s="13" t="s">
        <v>34</v>
      </c>
      <c r="AB166" s="39"/>
    </row>
    <row r="167" spans="1:28" x14ac:dyDescent="0.25">
      <c r="A167" s="11" t="s">
        <v>2</v>
      </c>
      <c r="B167" s="6" t="s">
        <v>39</v>
      </c>
      <c r="C167" s="63" t="s">
        <v>4539</v>
      </c>
      <c r="D167" s="31" t="s">
        <v>5140</v>
      </c>
      <c r="E167" s="21" t="s">
        <v>5170</v>
      </c>
      <c r="F167" s="46" t="s">
        <v>5165</v>
      </c>
      <c r="G167" s="65" t="s">
        <v>5166</v>
      </c>
      <c r="H167" s="65"/>
      <c r="I167" s="65"/>
      <c r="J167" s="67"/>
      <c r="K167" s="67"/>
      <c r="L167" s="67"/>
      <c r="M167" s="47"/>
      <c r="N167" s="47"/>
      <c r="O167" s="47"/>
      <c r="P167" s="47"/>
      <c r="Q167" s="47"/>
      <c r="R167" s="47"/>
      <c r="S167" s="47"/>
      <c r="T167" s="47"/>
      <c r="U167" s="67"/>
      <c r="V167" s="67"/>
      <c r="W167" s="47" t="s">
        <v>5181</v>
      </c>
      <c r="X167" s="47">
        <v>0.80300000000000005</v>
      </c>
      <c r="Y167" s="67"/>
      <c r="Z167" s="68"/>
      <c r="AA167" s="13" t="s">
        <v>34</v>
      </c>
      <c r="AB167" s="39"/>
    </row>
    <row r="168" spans="1:28" x14ac:dyDescent="0.25">
      <c r="A168" s="11" t="s">
        <v>2</v>
      </c>
      <c r="B168" s="6" t="s">
        <v>39</v>
      </c>
      <c r="C168" s="63" t="s">
        <v>4539</v>
      </c>
      <c r="D168" s="31" t="s">
        <v>5141</v>
      </c>
      <c r="E168" s="21" t="s">
        <v>5170</v>
      </c>
      <c r="F168" s="46" t="s">
        <v>5165</v>
      </c>
      <c r="G168" s="65" t="s">
        <v>5166</v>
      </c>
      <c r="H168" s="65"/>
      <c r="I168" s="65"/>
      <c r="J168" s="67"/>
      <c r="K168" s="67"/>
      <c r="L168" s="67"/>
      <c r="M168" s="47"/>
      <c r="N168" s="47"/>
      <c r="O168" s="47"/>
      <c r="P168" s="47"/>
      <c r="Q168" s="47"/>
      <c r="R168" s="47"/>
      <c r="S168" s="47"/>
      <c r="T168" s="47"/>
      <c r="U168" s="67"/>
      <c r="V168" s="67"/>
      <c r="W168" s="47" t="s">
        <v>5182</v>
      </c>
      <c r="X168" s="47">
        <v>0.67800000000000005</v>
      </c>
      <c r="Y168" s="67"/>
      <c r="Z168" s="68"/>
      <c r="AA168" s="13" t="s">
        <v>34</v>
      </c>
      <c r="AB168" s="39"/>
    </row>
    <row r="169" spans="1:28" x14ac:dyDescent="0.25">
      <c r="A169" s="11" t="s">
        <v>2</v>
      </c>
      <c r="B169" s="6" t="s">
        <v>39</v>
      </c>
      <c r="C169" s="63" t="s">
        <v>4539</v>
      </c>
      <c r="D169" s="31" t="s">
        <v>5142</v>
      </c>
      <c r="E169" s="21" t="s">
        <v>5170</v>
      </c>
      <c r="F169" s="46" t="s">
        <v>5165</v>
      </c>
      <c r="G169" s="65" t="s">
        <v>5166</v>
      </c>
      <c r="H169" s="65"/>
      <c r="I169" s="65"/>
      <c r="J169" s="67"/>
      <c r="K169" s="67"/>
      <c r="L169" s="67"/>
      <c r="M169" s="47"/>
      <c r="N169" s="47"/>
      <c r="O169" s="47"/>
      <c r="P169" s="47"/>
      <c r="Q169" s="47"/>
      <c r="R169" s="47"/>
      <c r="S169" s="47"/>
      <c r="T169" s="47"/>
      <c r="U169" s="67"/>
      <c r="V169" s="67"/>
      <c r="W169" s="47" t="s">
        <v>5183</v>
      </c>
      <c r="X169" s="47">
        <v>3.5999999999999997E-2</v>
      </c>
      <c r="Y169" s="67"/>
      <c r="Z169" s="68"/>
      <c r="AA169" s="13" t="s">
        <v>34</v>
      </c>
      <c r="AB169" s="39"/>
    </row>
    <row r="170" spans="1:28" x14ac:dyDescent="0.25">
      <c r="A170" s="11" t="s">
        <v>2</v>
      </c>
      <c r="B170" s="6" t="s">
        <v>39</v>
      </c>
      <c r="C170" s="63" t="s">
        <v>4539</v>
      </c>
      <c r="D170" s="31" t="s">
        <v>5175</v>
      </c>
      <c r="E170" s="21" t="s">
        <v>5170</v>
      </c>
      <c r="F170" s="46" t="s">
        <v>5165</v>
      </c>
      <c r="G170" s="65" t="s">
        <v>5166</v>
      </c>
      <c r="H170" s="65"/>
      <c r="I170" s="65"/>
      <c r="J170" s="67"/>
      <c r="K170" s="67"/>
      <c r="L170" s="67"/>
      <c r="M170" s="47"/>
      <c r="N170" s="47"/>
      <c r="O170" s="47"/>
      <c r="P170" s="47"/>
      <c r="Q170" s="47"/>
      <c r="R170" s="47"/>
      <c r="S170" s="47"/>
      <c r="T170" s="47"/>
      <c r="U170" s="67"/>
      <c r="V170" s="67"/>
      <c r="W170" s="47" t="s">
        <v>5184</v>
      </c>
      <c r="X170" s="47">
        <v>0.60699999999999998</v>
      </c>
      <c r="Y170" s="67"/>
      <c r="Z170" s="68"/>
      <c r="AA170" s="13" t="s">
        <v>34</v>
      </c>
      <c r="AB170" s="39"/>
    </row>
    <row r="171" spans="1:28" x14ac:dyDescent="0.25">
      <c r="A171" s="11" t="s">
        <v>2</v>
      </c>
      <c r="B171" s="6" t="s">
        <v>39</v>
      </c>
      <c r="C171" s="63" t="s">
        <v>4539</v>
      </c>
      <c r="D171" s="31" t="s">
        <v>4847</v>
      </c>
      <c r="E171" s="21" t="s">
        <v>5185</v>
      </c>
      <c r="F171" s="46" t="s">
        <v>5165</v>
      </c>
      <c r="G171" s="65" t="s">
        <v>5166</v>
      </c>
      <c r="H171" s="65"/>
      <c r="I171" s="65"/>
      <c r="J171" s="67">
        <v>202.7</v>
      </c>
      <c r="K171" s="67">
        <v>1564</v>
      </c>
      <c r="L171" s="67">
        <v>13</v>
      </c>
      <c r="M171" s="47"/>
      <c r="N171" s="47"/>
      <c r="O171" s="47"/>
      <c r="P171" s="47"/>
      <c r="Q171" s="47"/>
      <c r="R171" s="47"/>
      <c r="S171" s="47"/>
      <c r="T171" s="47"/>
      <c r="U171" s="67"/>
      <c r="V171" s="67"/>
      <c r="W171" s="47" t="s">
        <v>5186</v>
      </c>
      <c r="X171" s="47"/>
      <c r="Y171" s="67"/>
      <c r="Z171" s="68"/>
      <c r="AA171" s="13" t="s">
        <v>34</v>
      </c>
      <c r="AB171" s="39"/>
    </row>
    <row r="172" spans="1:28" x14ac:dyDescent="0.25">
      <c r="A172" s="11" t="s">
        <v>2</v>
      </c>
      <c r="B172" s="6" t="s">
        <v>39</v>
      </c>
      <c r="C172" s="63" t="s">
        <v>4539</v>
      </c>
      <c r="D172" s="31" t="s">
        <v>4853</v>
      </c>
      <c r="E172" s="21" t="s">
        <v>5185</v>
      </c>
      <c r="F172" s="46" t="s">
        <v>5165</v>
      </c>
      <c r="G172" s="65" t="s">
        <v>5166</v>
      </c>
      <c r="H172" s="65"/>
      <c r="I172" s="65"/>
      <c r="J172" s="67">
        <v>198</v>
      </c>
      <c r="K172" s="67">
        <v>1579</v>
      </c>
      <c r="L172" s="67">
        <v>12.5</v>
      </c>
      <c r="M172" s="47"/>
      <c r="N172" s="47"/>
      <c r="O172" s="47"/>
      <c r="P172" s="47"/>
      <c r="Q172" s="47"/>
      <c r="R172" s="47"/>
      <c r="S172" s="47"/>
      <c r="T172" s="47"/>
      <c r="U172" s="67"/>
      <c r="V172" s="67"/>
      <c r="W172" s="47">
        <v>1</v>
      </c>
      <c r="X172" s="47"/>
      <c r="Y172" s="67"/>
      <c r="Z172" s="68"/>
      <c r="AA172" s="13" t="s">
        <v>34</v>
      </c>
      <c r="AB172" s="39"/>
    </row>
    <row r="173" spans="1:28" x14ac:dyDescent="0.25">
      <c r="A173" s="11" t="s">
        <v>2</v>
      </c>
      <c r="B173" s="6" t="s">
        <v>39</v>
      </c>
      <c r="C173" s="63" t="s">
        <v>4539</v>
      </c>
      <c r="D173" s="31" t="s">
        <v>4847</v>
      </c>
      <c r="E173" s="21" t="s">
        <v>5187</v>
      </c>
      <c r="F173" s="46" t="s">
        <v>5165</v>
      </c>
      <c r="G173" s="65" t="s">
        <v>5166</v>
      </c>
      <c r="H173" s="65"/>
      <c r="I173" s="65"/>
      <c r="J173" s="67">
        <v>298.39999999999998</v>
      </c>
      <c r="K173" s="67">
        <v>1564</v>
      </c>
      <c r="L173" s="67">
        <v>19.100000000000001</v>
      </c>
      <c r="M173" s="47"/>
      <c r="N173" s="47"/>
      <c r="O173" s="47"/>
      <c r="P173" s="47"/>
      <c r="Q173" s="47"/>
      <c r="R173" s="47"/>
      <c r="S173" s="47"/>
      <c r="T173" s="47"/>
      <c r="U173" s="67"/>
      <c r="V173" s="67"/>
      <c r="W173" s="47" t="s">
        <v>5188</v>
      </c>
      <c r="X173" s="47"/>
      <c r="Y173" s="67"/>
      <c r="Z173" s="68"/>
      <c r="AA173" s="13" t="s">
        <v>34</v>
      </c>
      <c r="AB173" s="39"/>
    </row>
    <row r="174" spans="1:28" x14ac:dyDescent="0.25">
      <c r="A174" s="11" t="s">
        <v>2</v>
      </c>
      <c r="B174" s="6" t="s">
        <v>39</v>
      </c>
      <c r="C174" s="63" t="s">
        <v>4539</v>
      </c>
      <c r="D174" s="31" t="s">
        <v>4853</v>
      </c>
      <c r="E174" s="21" t="s">
        <v>5187</v>
      </c>
      <c r="F174" s="46" t="s">
        <v>5165</v>
      </c>
      <c r="G174" s="65" t="s">
        <v>5166</v>
      </c>
      <c r="H174" s="65"/>
      <c r="I174" s="65"/>
      <c r="J174" s="67">
        <v>285</v>
      </c>
      <c r="K174" s="67">
        <v>1579</v>
      </c>
      <c r="L174" s="67">
        <v>18</v>
      </c>
      <c r="M174" s="47"/>
      <c r="N174" s="47"/>
      <c r="O174" s="47"/>
      <c r="P174" s="47"/>
      <c r="Q174" s="47"/>
      <c r="R174" s="47"/>
      <c r="S174" s="47"/>
      <c r="T174" s="47"/>
      <c r="U174" s="67"/>
      <c r="V174" s="67"/>
      <c r="W174" s="47">
        <v>1</v>
      </c>
      <c r="X174" s="47"/>
      <c r="Y174" s="67"/>
      <c r="Z174" s="68"/>
      <c r="AA174" s="13" t="s">
        <v>34</v>
      </c>
      <c r="AB174" s="39"/>
    </row>
    <row r="175" spans="1:28" x14ac:dyDescent="0.25">
      <c r="A175" s="11" t="s">
        <v>2</v>
      </c>
      <c r="B175" s="6" t="s">
        <v>39</v>
      </c>
      <c r="C175" s="63" t="s">
        <v>4539</v>
      </c>
      <c r="D175" s="31" t="s">
        <v>4847</v>
      </c>
      <c r="E175" s="21" t="s">
        <v>5189</v>
      </c>
      <c r="F175" s="46" t="s">
        <v>5165</v>
      </c>
      <c r="G175" s="65" t="s">
        <v>5166</v>
      </c>
      <c r="H175" s="65"/>
      <c r="I175" s="65"/>
      <c r="J175" s="67">
        <v>394.1</v>
      </c>
      <c r="K175" s="67">
        <v>1564</v>
      </c>
      <c r="L175" s="67">
        <v>25.2</v>
      </c>
      <c r="M175" s="47"/>
      <c r="N175" s="47"/>
      <c r="O175" s="47"/>
      <c r="P175" s="47"/>
      <c r="Q175" s="47"/>
      <c r="R175" s="47"/>
      <c r="S175" s="47"/>
      <c r="T175" s="47"/>
      <c r="U175" s="67"/>
      <c r="V175" s="67"/>
      <c r="W175" s="47" t="s">
        <v>5190</v>
      </c>
      <c r="X175" s="47"/>
      <c r="Y175" s="67"/>
      <c r="Z175" s="68"/>
      <c r="AA175" s="13" t="s">
        <v>34</v>
      </c>
      <c r="AB175" s="39"/>
    </row>
    <row r="176" spans="1:28" x14ac:dyDescent="0.25">
      <c r="A176" s="11" t="s">
        <v>2</v>
      </c>
      <c r="B176" s="6" t="s">
        <v>39</v>
      </c>
      <c r="C176" s="63" t="s">
        <v>4539</v>
      </c>
      <c r="D176" s="31" t="s">
        <v>4853</v>
      </c>
      <c r="E176" s="21" t="s">
        <v>5189</v>
      </c>
      <c r="F176" s="46" t="s">
        <v>5165</v>
      </c>
      <c r="G176" s="65" t="s">
        <v>5166</v>
      </c>
      <c r="H176" s="65"/>
      <c r="I176" s="65"/>
      <c r="J176" s="67">
        <v>372</v>
      </c>
      <c r="K176" s="67">
        <v>1579</v>
      </c>
      <c r="L176" s="67">
        <v>23.6</v>
      </c>
      <c r="M176" s="47"/>
      <c r="N176" s="47"/>
      <c r="O176" s="47"/>
      <c r="P176" s="47"/>
      <c r="Q176" s="47"/>
      <c r="R176" s="47"/>
      <c r="S176" s="47"/>
      <c r="T176" s="47"/>
      <c r="U176" s="67"/>
      <c r="V176" s="67"/>
      <c r="W176" s="47">
        <v>1</v>
      </c>
      <c r="X176" s="47"/>
      <c r="Y176" s="67"/>
      <c r="Z176" s="68"/>
      <c r="AA176" s="13" t="s">
        <v>34</v>
      </c>
      <c r="AB176" s="39"/>
    </row>
    <row r="177" spans="1:28" x14ac:dyDescent="0.25">
      <c r="A177" s="11" t="s">
        <v>2</v>
      </c>
      <c r="B177" s="6" t="s">
        <v>39</v>
      </c>
      <c r="C177" s="63" t="s">
        <v>4539</v>
      </c>
      <c r="D177" s="31" t="s">
        <v>4847</v>
      </c>
      <c r="E177" s="21" t="s">
        <v>5191</v>
      </c>
      <c r="F177" s="46" t="s">
        <v>5165</v>
      </c>
      <c r="G177" s="65" t="s">
        <v>5166</v>
      </c>
      <c r="H177" s="65"/>
      <c r="I177" s="65"/>
      <c r="J177" s="67">
        <v>489.8</v>
      </c>
      <c r="K177" s="67">
        <v>1564</v>
      </c>
      <c r="L177" s="67">
        <v>31.3</v>
      </c>
      <c r="M177" s="47"/>
      <c r="N177" s="47"/>
      <c r="O177" s="47"/>
      <c r="P177" s="47"/>
      <c r="Q177" s="47"/>
      <c r="R177" s="47"/>
      <c r="S177" s="47"/>
      <c r="T177" s="47"/>
      <c r="U177" s="67"/>
      <c r="V177" s="67"/>
      <c r="W177" s="47" t="s">
        <v>5192</v>
      </c>
      <c r="X177" s="47"/>
      <c r="Y177" s="67"/>
      <c r="Z177" s="68"/>
      <c r="AA177" s="13" t="s">
        <v>34</v>
      </c>
      <c r="AB177" s="39"/>
    </row>
    <row r="178" spans="1:28" x14ac:dyDescent="0.25">
      <c r="A178" s="11" t="s">
        <v>2</v>
      </c>
      <c r="B178" s="6" t="s">
        <v>39</v>
      </c>
      <c r="C178" s="63" t="s">
        <v>4539</v>
      </c>
      <c r="D178" s="31" t="s">
        <v>4853</v>
      </c>
      <c r="E178" s="21" t="s">
        <v>5191</v>
      </c>
      <c r="F178" s="46" t="s">
        <v>5165</v>
      </c>
      <c r="G178" s="65" t="s">
        <v>5166</v>
      </c>
      <c r="H178" s="65"/>
      <c r="I178" s="65"/>
      <c r="J178" s="67">
        <v>469</v>
      </c>
      <c r="K178" s="67">
        <v>1579</v>
      </c>
      <c r="L178" s="67">
        <v>29.1</v>
      </c>
      <c r="M178" s="47"/>
      <c r="N178" s="47"/>
      <c r="O178" s="47"/>
      <c r="P178" s="47"/>
      <c r="Q178" s="47"/>
      <c r="R178" s="47"/>
      <c r="S178" s="47"/>
      <c r="T178" s="47"/>
      <c r="U178" s="67"/>
      <c r="V178" s="67"/>
      <c r="W178" s="47">
        <v>1</v>
      </c>
      <c r="X178" s="47"/>
      <c r="Y178" s="67"/>
      <c r="Z178" s="68"/>
      <c r="AA178" s="13" t="s">
        <v>34</v>
      </c>
      <c r="AB178" s="39"/>
    </row>
    <row r="179" spans="1:28" s="1" customFormat="1" x14ac:dyDescent="0.25">
      <c r="A179" s="319" t="s">
        <v>2</v>
      </c>
      <c r="B179" s="6" t="s">
        <v>39</v>
      </c>
      <c r="C179" s="321" t="s">
        <v>4539</v>
      </c>
      <c r="D179" s="322" t="s">
        <v>4847</v>
      </c>
      <c r="E179" s="323" t="s">
        <v>5109</v>
      </c>
      <c r="F179" s="324" t="s">
        <v>5165</v>
      </c>
      <c r="G179" s="325" t="s">
        <v>5166</v>
      </c>
      <c r="H179" s="325"/>
      <c r="I179" s="325"/>
      <c r="J179" s="326">
        <v>350</v>
      </c>
      <c r="K179" s="326">
        <v>1564</v>
      </c>
      <c r="L179" s="326">
        <v>22.38</v>
      </c>
      <c r="M179" s="327"/>
      <c r="N179" s="327"/>
      <c r="O179" s="327"/>
      <c r="P179" s="327"/>
      <c r="Q179" s="327"/>
      <c r="R179" s="327"/>
      <c r="S179" s="327"/>
      <c r="T179" s="327"/>
      <c r="U179" s="326"/>
      <c r="V179" s="326"/>
      <c r="W179" s="327" t="s">
        <v>5193</v>
      </c>
      <c r="X179" s="327">
        <v>0.21</v>
      </c>
      <c r="Y179" s="326"/>
      <c r="Z179" s="328"/>
      <c r="AA179" s="329" t="s">
        <v>34</v>
      </c>
      <c r="AB179" s="330"/>
    </row>
    <row r="180" spans="1:28" s="1" customFormat="1" x14ac:dyDescent="0.25">
      <c r="A180" s="319" t="s">
        <v>2</v>
      </c>
      <c r="B180" s="6" t="s">
        <v>39</v>
      </c>
      <c r="C180" s="321" t="s">
        <v>4539</v>
      </c>
      <c r="D180" s="322" t="s">
        <v>4853</v>
      </c>
      <c r="E180" s="323" t="s">
        <v>5109</v>
      </c>
      <c r="F180" s="324" t="s">
        <v>5165</v>
      </c>
      <c r="G180" s="325" t="s">
        <v>5166</v>
      </c>
      <c r="H180" s="325"/>
      <c r="I180" s="325"/>
      <c r="J180" s="326">
        <v>316</v>
      </c>
      <c r="K180" s="326">
        <v>1579</v>
      </c>
      <c r="L180" s="326">
        <v>20.010000000000002</v>
      </c>
      <c r="M180" s="327"/>
      <c r="N180" s="327"/>
      <c r="O180" s="327"/>
      <c r="P180" s="327"/>
      <c r="Q180" s="327"/>
      <c r="R180" s="327"/>
      <c r="S180" s="327"/>
      <c r="T180" s="327"/>
      <c r="U180" s="326"/>
      <c r="V180" s="326"/>
      <c r="W180" s="327">
        <v>1</v>
      </c>
      <c r="X180" s="327"/>
      <c r="Y180" s="326"/>
      <c r="Z180" s="328"/>
      <c r="AA180" s="329" t="s">
        <v>34</v>
      </c>
      <c r="AB180" s="330"/>
    </row>
    <row r="181" spans="1:28" x14ac:dyDescent="0.25">
      <c r="A181" s="11" t="s">
        <v>2</v>
      </c>
      <c r="B181" s="6" t="s">
        <v>39</v>
      </c>
      <c r="C181" s="63" t="s">
        <v>4539</v>
      </c>
      <c r="D181" s="31" t="s">
        <v>4847</v>
      </c>
      <c r="E181" s="21" t="s">
        <v>5109</v>
      </c>
      <c r="F181" s="46" t="s">
        <v>5168</v>
      </c>
      <c r="G181" s="65" t="s">
        <v>4833</v>
      </c>
      <c r="H181" s="65"/>
      <c r="I181" s="65"/>
      <c r="J181" s="67">
        <v>299</v>
      </c>
      <c r="K181" s="67">
        <v>1564</v>
      </c>
      <c r="L181" s="67">
        <v>19.12</v>
      </c>
      <c r="M181" s="47"/>
      <c r="N181" s="47"/>
      <c r="O181" s="47"/>
      <c r="P181" s="47"/>
      <c r="Q181" s="47"/>
      <c r="R181" s="47"/>
      <c r="S181" s="47"/>
      <c r="T181" s="47"/>
      <c r="U181" s="67"/>
      <c r="V181" s="67"/>
      <c r="W181" s="47" t="s">
        <v>5194</v>
      </c>
      <c r="X181" s="47">
        <v>0.28999999999999998</v>
      </c>
      <c r="Y181" s="67"/>
      <c r="Z181" s="68"/>
      <c r="AA181" s="13" t="s">
        <v>34</v>
      </c>
      <c r="AB181" s="39"/>
    </row>
    <row r="182" spans="1:28" x14ac:dyDescent="0.25">
      <c r="A182" s="11" t="s">
        <v>2</v>
      </c>
      <c r="B182" s="6" t="s">
        <v>39</v>
      </c>
      <c r="C182" s="63" t="s">
        <v>4539</v>
      </c>
      <c r="D182" s="31" t="s">
        <v>4853</v>
      </c>
      <c r="E182" s="21" t="s">
        <v>5109</v>
      </c>
      <c r="F182" s="46" t="s">
        <v>5168</v>
      </c>
      <c r="G182" s="65" t="s">
        <v>4833</v>
      </c>
      <c r="H182" s="65"/>
      <c r="I182" s="65"/>
      <c r="J182" s="67">
        <v>269</v>
      </c>
      <c r="K182" s="67">
        <v>1579</v>
      </c>
      <c r="L182" s="67">
        <v>17.04</v>
      </c>
      <c r="M182" s="47"/>
      <c r="N182" s="47"/>
      <c r="O182" s="47"/>
      <c r="P182" s="47"/>
      <c r="Q182" s="47"/>
      <c r="R182" s="47"/>
      <c r="S182" s="47"/>
      <c r="T182" s="47"/>
      <c r="U182" s="67"/>
      <c r="V182" s="67"/>
      <c r="W182" s="47">
        <v>1</v>
      </c>
      <c r="X182" s="47"/>
      <c r="Y182" s="67"/>
      <c r="Z182" s="68"/>
      <c r="AA182" s="13" t="s">
        <v>34</v>
      </c>
      <c r="AB182" s="39"/>
    </row>
    <row r="183" spans="1:28" x14ac:dyDescent="0.25">
      <c r="A183" s="11" t="s">
        <v>2</v>
      </c>
      <c r="B183" s="6" t="s">
        <v>39</v>
      </c>
      <c r="C183" s="63" t="s">
        <v>4539</v>
      </c>
      <c r="D183" s="31" t="s">
        <v>4847</v>
      </c>
      <c r="E183" s="21" t="s">
        <v>5195</v>
      </c>
      <c r="F183" s="46" t="s">
        <v>5165</v>
      </c>
      <c r="G183" s="65" t="s">
        <v>5166</v>
      </c>
      <c r="H183" s="65"/>
      <c r="I183" s="65"/>
      <c r="J183" s="67">
        <v>254</v>
      </c>
      <c r="K183" s="67">
        <v>959</v>
      </c>
      <c r="L183" s="67">
        <v>26.5</v>
      </c>
      <c r="M183" s="47"/>
      <c r="N183" s="47"/>
      <c r="O183" s="47"/>
      <c r="P183" s="47"/>
      <c r="Q183" s="47"/>
      <c r="R183" s="47"/>
      <c r="S183" s="47"/>
      <c r="T183" s="47"/>
      <c r="U183" s="67"/>
      <c r="V183" s="67"/>
      <c r="W183" s="47" t="s">
        <v>5196</v>
      </c>
      <c r="X183" s="47">
        <v>0.28000000000000003</v>
      </c>
      <c r="Y183" s="67"/>
      <c r="Z183" s="68"/>
      <c r="AA183" s="13" t="s">
        <v>34</v>
      </c>
      <c r="AB183" s="39"/>
    </row>
    <row r="184" spans="1:28" x14ac:dyDescent="0.25">
      <c r="A184" s="11" t="s">
        <v>2</v>
      </c>
      <c r="B184" s="6" t="s">
        <v>39</v>
      </c>
      <c r="C184" s="63" t="s">
        <v>4539</v>
      </c>
      <c r="D184" s="31" t="s">
        <v>4853</v>
      </c>
      <c r="E184" s="21" t="s">
        <v>5195</v>
      </c>
      <c r="F184" s="46" t="s">
        <v>5165</v>
      </c>
      <c r="G184" s="65" t="s">
        <v>5166</v>
      </c>
      <c r="H184" s="65"/>
      <c r="I184" s="65"/>
      <c r="J184" s="67">
        <v>241</v>
      </c>
      <c r="K184" s="67">
        <v>1022</v>
      </c>
      <c r="L184" s="67">
        <v>23.58</v>
      </c>
      <c r="M184" s="47"/>
      <c r="N184" s="47"/>
      <c r="O184" s="47"/>
      <c r="P184" s="47"/>
      <c r="Q184" s="47"/>
      <c r="R184" s="47"/>
      <c r="S184" s="47"/>
      <c r="T184" s="47"/>
      <c r="U184" s="67"/>
      <c r="V184" s="67"/>
      <c r="W184" s="47"/>
      <c r="X184" s="47"/>
      <c r="Y184" s="67"/>
      <c r="Z184" s="68"/>
      <c r="AA184" s="13" t="s">
        <v>34</v>
      </c>
      <c r="AB184" s="39"/>
    </row>
    <row r="185" spans="1:28" x14ac:dyDescent="0.25">
      <c r="A185" s="11" t="s">
        <v>2</v>
      </c>
      <c r="B185" s="6" t="s">
        <v>39</v>
      </c>
      <c r="C185" s="63" t="s">
        <v>4539</v>
      </c>
      <c r="D185" s="31" t="s">
        <v>4847</v>
      </c>
      <c r="E185" s="21" t="s">
        <v>5098</v>
      </c>
      <c r="F185" s="46" t="s">
        <v>5165</v>
      </c>
      <c r="G185" s="65" t="s">
        <v>5166</v>
      </c>
      <c r="H185" s="65"/>
      <c r="I185" s="65"/>
      <c r="J185" s="67">
        <v>107</v>
      </c>
      <c r="K185" s="67">
        <v>609</v>
      </c>
      <c r="L185" s="67">
        <v>17.600000000000001</v>
      </c>
      <c r="M185" s="47"/>
      <c r="N185" s="47"/>
      <c r="O185" s="47"/>
      <c r="P185" s="47"/>
      <c r="Q185" s="47"/>
      <c r="R185" s="47"/>
      <c r="S185" s="47"/>
      <c r="T185" s="47"/>
      <c r="U185" s="67"/>
      <c r="V185" s="67"/>
      <c r="W185" s="47" t="s">
        <v>5197</v>
      </c>
      <c r="X185" s="47">
        <v>0.33</v>
      </c>
      <c r="Y185" s="67"/>
      <c r="Z185" s="68"/>
      <c r="AA185" s="13" t="s">
        <v>34</v>
      </c>
      <c r="AB185" s="39"/>
    </row>
    <row r="186" spans="1:28" x14ac:dyDescent="0.25">
      <c r="A186" s="11" t="s">
        <v>2</v>
      </c>
      <c r="B186" s="6" t="s">
        <v>39</v>
      </c>
      <c r="C186" s="63" t="s">
        <v>4539</v>
      </c>
      <c r="D186" s="31" t="s">
        <v>4853</v>
      </c>
      <c r="E186" s="21" t="s">
        <v>5098</v>
      </c>
      <c r="F186" s="46" t="s">
        <v>5165</v>
      </c>
      <c r="G186" s="65" t="s">
        <v>5166</v>
      </c>
      <c r="H186" s="65"/>
      <c r="I186" s="65"/>
      <c r="J186" s="67">
        <v>111</v>
      </c>
      <c r="K186" s="67">
        <v>712</v>
      </c>
      <c r="L186" s="67">
        <v>15.6</v>
      </c>
      <c r="M186" s="47"/>
      <c r="N186" s="47"/>
      <c r="O186" s="47"/>
      <c r="P186" s="47"/>
      <c r="Q186" s="47"/>
      <c r="R186" s="47"/>
      <c r="S186" s="47"/>
      <c r="T186" s="47"/>
      <c r="U186" s="67"/>
      <c r="V186" s="67"/>
      <c r="W186" s="47">
        <v>1</v>
      </c>
      <c r="X186" s="47"/>
      <c r="Y186" s="67"/>
      <c r="Z186" s="68"/>
      <c r="AA186" s="13" t="s">
        <v>34</v>
      </c>
      <c r="AB186" s="39"/>
    </row>
    <row r="187" spans="1:28" x14ac:dyDescent="0.25">
      <c r="A187" s="11" t="s">
        <v>2</v>
      </c>
      <c r="B187" s="6" t="s">
        <v>39</v>
      </c>
      <c r="C187" s="63" t="s">
        <v>4539</v>
      </c>
      <c r="D187" s="31" t="s">
        <v>4847</v>
      </c>
      <c r="E187" s="21" t="s">
        <v>5098</v>
      </c>
      <c r="F187" s="46" t="s">
        <v>5168</v>
      </c>
      <c r="G187" s="65" t="s">
        <v>4833</v>
      </c>
      <c r="H187" s="65"/>
      <c r="I187" s="65"/>
      <c r="J187" s="67">
        <v>45</v>
      </c>
      <c r="K187" s="67">
        <v>309</v>
      </c>
      <c r="L187" s="67">
        <v>14.6</v>
      </c>
      <c r="M187" s="47"/>
      <c r="N187" s="47"/>
      <c r="O187" s="47"/>
      <c r="P187" s="47"/>
      <c r="Q187" s="47"/>
      <c r="R187" s="47"/>
      <c r="S187" s="47"/>
      <c r="T187" s="47"/>
      <c r="U187" s="67"/>
      <c r="V187" s="67"/>
      <c r="W187" s="47" t="s">
        <v>5198</v>
      </c>
      <c r="X187" s="47">
        <v>0.38</v>
      </c>
      <c r="Y187" s="67"/>
      <c r="Z187" s="68"/>
      <c r="AA187" s="13" t="s">
        <v>34</v>
      </c>
      <c r="AB187" s="39"/>
    </row>
    <row r="188" spans="1:28" x14ac:dyDescent="0.25">
      <c r="A188" s="11" t="s">
        <v>2</v>
      </c>
      <c r="B188" s="6" t="s">
        <v>39</v>
      </c>
      <c r="C188" s="63" t="s">
        <v>4539</v>
      </c>
      <c r="D188" s="31" t="s">
        <v>4853</v>
      </c>
      <c r="E188" s="21" t="s">
        <v>5098</v>
      </c>
      <c r="F188" s="46" t="s">
        <v>5168</v>
      </c>
      <c r="G188" s="65" t="s">
        <v>4833</v>
      </c>
      <c r="H188" s="65"/>
      <c r="I188" s="65"/>
      <c r="J188" s="67">
        <v>54</v>
      </c>
      <c r="K188" s="67">
        <v>438</v>
      </c>
      <c r="L188" s="67">
        <v>12.3</v>
      </c>
      <c r="M188" s="47"/>
      <c r="N188" s="47"/>
      <c r="O188" s="47"/>
      <c r="P188" s="47"/>
      <c r="Q188" s="47"/>
      <c r="R188" s="47"/>
      <c r="S188" s="47"/>
      <c r="T188" s="47"/>
      <c r="U188" s="67"/>
      <c r="V188" s="67"/>
      <c r="W188" s="47">
        <v>1</v>
      </c>
      <c r="X188" s="47"/>
      <c r="Y188" s="67"/>
      <c r="Z188" s="68"/>
      <c r="AA188" s="13" t="s">
        <v>34</v>
      </c>
      <c r="AB188" s="39"/>
    </row>
    <row r="189" spans="1:28" x14ac:dyDescent="0.25">
      <c r="A189" s="11" t="s">
        <v>2</v>
      </c>
      <c r="B189" s="6" t="s">
        <v>39</v>
      </c>
      <c r="C189" s="63" t="s">
        <v>4539</v>
      </c>
      <c r="D189" s="31" t="s">
        <v>4847</v>
      </c>
      <c r="E189" s="21" t="s">
        <v>5199</v>
      </c>
      <c r="F189" s="46" t="s">
        <v>5165</v>
      </c>
      <c r="G189" s="65" t="s">
        <v>5166</v>
      </c>
      <c r="H189" s="65"/>
      <c r="I189" s="65"/>
      <c r="J189" s="67">
        <v>43</v>
      </c>
      <c r="K189" s="67">
        <v>160</v>
      </c>
      <c r="L189" s="67">
        <v>26.9</v>
      </c>
      <c r="M189" s="47"/>
      <c r="N189" s="47"/>
      <c r="O189" s="47"/>
      <c r="P189" s="47"/>
      <c r="Q189" s="47"/>
      <c r="R189" s="47"/>
      <c r="S189" s="47"/>
      <c r="T189" s="47"/>
      <c r="U189" s="67"/>
      <c r="V189" s="67"/>
      <c r="W189" s="47" t="s">
        <v>5200</v>
      </c>
      <c r="X189" s="47">
        <v>0.21</v>
      </c>
      <c r="Y189" s="67"/>
      <c r="Z189" s="68"/>
      <c r="AA189" s="13" t="s">
        <v>34</v>
      </c>
      <c r="AB189" s="39"/>
    </row>
    <row r="190" spans="1:28" ht="15.75" thickBot="1" x14ac:dyDescent="0.3">
      <c r="A190" s="11" t="s">
        <v>2</v>
      </c>
      <c r="B190" s="6" t="s">
        <v>39</v>
      </c>
      <c r="C190" s="63" t="s">
        <v>4539</v>
      </c>
      <c r="D190" s="31" t="s">
        <v>4853</v>
      </c>
      <c r="E190" s="21" t="s">
        <v>5199</v>
      </c>
      <c r="F190" s="46" t="s">
        <v>5165</v>
      </c>
      <c r="G190" s="65" t="s">
        <v>5166</v>
      </c>
      <c r="H190" s="65"/>
      <c r="I190" s="65"/>
      <c r="J190" s="67">
        <v>48</v>
      </c>
      <c r="K190" s="67">
        <v>225</v>
      </c>
      <c r="L190" s="67">
        <v>21.3</v>
      </c>
      <c r="M190" s="47"/>
      <c r="N190" s="47"/>
      <c r="O190" s="47"/>
      <c r="P190" s="47"/>
      <c r="Q190" s="47"/>
      <c r="R190" s="47"/>
      <c r="S190" s="47"/>
      <c r="T190" s="47"/>
      <c r="U190" s="67"/>
      <c r="V190" s="67"/>
      <c r="W190" s="47">
        <v>1</v>
      </c>
      <c r="X190" s="47"/>
      <c r="Y190" s="67"/>
      <c r="Z190" s="68"/>
      <c r="AA190" s="13" t="s">
        <v>34</v>
      </c>
      <c r="AB190" s="39"/>
    </row>
    <row r="191" spans="1:28" x14ac:dyDescent="0.25">
      <c r="A191" s="153" t="s">
        <v>2</v>
      </c>
      <c r="B191" s="244" t="s">
        <v>39</v>
      </c>
      <c r="C191" s="154" t="s">
        <v>4625</v>
      </c>
      <c r="D191" s="133" t="s">
        <v>4855</v>
      </c>
      <c r="E191" s="155"/>
      <c r="F191" s="156" t="s">
        <v>5201</v>
      </c>
      <c r="G191" s="157" t="s">
        <v>4827</v>
      </c>
      <c r="H191" s="157"/>
      <c r="I191" s="157" t="s">
        <v>5202</v>
      </c>
      <c r="J191" s="158">
        <v>215</v>
      </c>
      <c r="K191" s="158">
        <v>285</v>
      </c>
      <c r="L191" s="158">
        <v>75.400000000000006</v>
      </c>
      <c r="M191" s="159"/>
      <c r="N191" s="159"/>
      <c r="O191" s="159"/>
      <c r="P191" s="159"/>
      <c r="Q191" s="159"/>
      <c r="R191" s="159"/>
      <c r="S191" s="159"/>
      <c r="T191" s="159"/>
      <c r="U191" s="158" t="s">
        <v>5203</v>
      </c>
      <c r="V191" s="158">
        <v>1.6E-2</v>
      </c>
      <c r="W191" s="159"/>
      <c r="X191" s="159"/>
      <c r="Y191" s="158"/>
      <c r="Z191" s="160"/>
      <c r="AA191" s="161" t="s">
        <v>34</v>
      </c>
      <c r="AB191" s="134"/>
    </row>
    <row r="192" spans="1:28" x14ac:dyDescent="0.25">
      <c r="A192" s="11" t="s">
        <v>2</v>
      </c>
      <c r="B192" s="4" t="s">
        <v>39</v>
      </c>
      <c r="C192" s="63" t="s">
        <v>4625</v>
      </c>
      <c r="D192" s="31" t="s">
        <v>4863</v>
      </c>
      <c r="E192" s="21"/>
      <c r="F192" s="44" t="s">
        <v>5201</v>
      </c>
      <c r="G192" s="85" t="s">
        <v>4827</v>
      </c>
      <c r="H192" s="85"/>
      <c r="I192" s="85" t="s">
        <v>5202</v>
      </c>
      <c r="J192" s="67">
        <v>190</v>
      </c>
      <c r="K192" s="67">
        <v>287</v>
      </c>
      <c r="L192" s="67">
        <v>66.2</v>
      </c>
      <c r="M192" s="47"/>
      <c r="N192" s="47"/>
      <c r="O192" s="47"/>
      <c r="P192" s="47"/>
      <c r="Q192" s="47"/>
      <c r="R192" s="47"/>
      <c r="S192" s="47"/>
      <c r="T192" s="47"/>
      <c r="U192" s="67">
        <v>1</v>
      </c>
      <c r="V192" s="67"/>
      <c r="W192" s="47"/>
      <c r="X192" s="47"/>
      <c r="Y192" s="67"/>
      <c r="Z192" s="68"/>
      <c r="AA192" s="13" t="s">
        <v>34</v>
      </c>
      <c r="AB192" s="39"/>
    </row>
    <row r="193" spans="1:28" x14ac:dyDescent="0.25">
      <c r="A193" s="11" t="s">
        <v>2</v>
      </c>
      <c r="B193" s="4" t="s">
        <v>39</v>
      </c>
      <c r="C193" s="173" t="s">
        <v>4625</v>
      </c>
      <c r="D193" s="30" t="s">
        <v>4855</v>
      </c>
      <c r="E193" s="19"/>
      <c r="F193" s="44" t="s">
        <v>5204</v>
      </c>
      <c r="G193" s="85" t="s">
        <v>5205</v>
      </c>
      <c r="H193" s="85"/>
      <c r="I193" s="85" t="s">
        <v>5202</v>
      </c>
      <c r="J193" s="66">
        <v>182</v>
      </c>
      <c r="K193" s="66">
        <v>285</v>
      </c>
      <c r="L193" s="66">
        <v>63.9</v>
      </c>
      <c r="M193" s="45"/>
      <c r="N193" s="45"/>
      <c r="O193" s="45"/>
      <c r="P193" s="45"/>
      <c r="Q193" s="45"/>
      <c r="R193" s="45"/>
      <c r="S193" s="45"/>
      <c r="T193" s="45"/>
      <c r="U193" s="66" t="s">
        <v>5206</v>
      </c>
      <c r="V193" s="66">
        <v>1E-3</v>
      </c>
      <c r="W193" s="45"/>
      <c r="X193" s="45"/>
      <c r="Y193" s="66"/>
      <c r="Z193" s="87"/>
      <c r="AA193" s="12" t="s">
        <v>34</v>
      </c>
      <c r="AB193" s="38"/>
    </row>
    <row r="194" spans="1:28" x14ac:dyDescent="0.25">
      <c r="A194" s="11" t="s">
        <v>2</v>
      </c>
      <c r="B194" s="4" t="s">
        <v>39</v>
      </c>
      <c r="C194" s="63" t="s">
        <v>4625</v>
      </c>
      <c r="D194" s="31" t="s">
        <v>4863</v>
      </c>
      <c r="E194" s="21"/>
      <c r="F194" s="44" t="s">
        <v>5204</v>
      </c>
      <c r="G194" s="85" t="s">
        <v>5205</v>
      </c>
      <c r="H194" s="85"/>
      <c r="I194" s="85" t="s">
        <v>5202</v>
      </c>
      <c r="J194" s="67">
        <v>145</v>
      </c>
      <c r="K194" s="67">
        <v>287</v>
      </c>
      <c r="L194" s="67">
        <v>50.5</v>
      </c>
      <c r="M194" s="47"/>
      <c r="N194" s="47"/>
      <c r="O194" s="47"/>
      <c r="P194" s="47"/>
      <c r="Q194" s="47"/>
      <c r="R194" s="47"/>
      <c r="S194" s="47"/>
      <c r="T194" s="47"/>
      <c r="U194" s="67">
        <v>1</v>
      </c>
      <c r="V194" s="67"/>
      <c r="W194" s="47"/>
      <c r="X194" s="47"/>
      <c r="Y194" s="67"/>
      <c r="Z194" s="68"/>
      <c r="AA194" s="13" t="s">
        <v>34</v>
      </c>
      <c r="AB194" s="39"/>
    </row>
    <row r="195" spans="1:28" s="1" customFormat="1" x14ac:dyDescent="0.25">
      <c r="A195" s="319" t="s">
        <v>2</v>
      </c>
      <c r="B195" s="320" t="s">
        <v>39</v>
      </c>
      <c r="C195" s="348" t="s">
        <v>4625</v>
      </c>
      <c r="D195" s="349" t="s">
        <v>4855</v>
      </c>
      <c r="E195" s="350"/>
      <c r="F195" s="351" t="s">
        <v>5207</v>
      </c>
      <c r="G195" s="352" t="s">
        <v>5208</v>
      </c>
      <c r="H195" s="352"/>
      <c r="I195" s="352" t="s">
        <v>5202</v>
      </c>
      <c r="J195" s="353">
        <v>149</v>
      </c>
      <c r="K195" s="353">
        <v>285</v>
      </c>
      <c r="L195" s="353">
        <v>52.3</v>
      </c>
      <c r="M195" s="354"/>
      <c r="N195" s="354"/>
      <c r="O195" s="354"/>
      <c r="P195" s="354"/>
      <c r="Q195" s="354"/>
      <c r="R195" s="354"/>
      <c r="S195" s="354"/>
      <c r="T195" s="354"/>
      <c r="U195" s="353" t="s">
        <v>5209</v>
      </c>
      <c r="V195" s="353">
        <v>0.01</v>
      </c>
      <c r="W195" s="354"/>
      <c r="X195" s="354"/>
      <c r="Y195" s="353"/>
      <c r="Z195" s="355"/>
      <c r="AA195" s="356" t="s">
        <v>34</v>
      </c>
      <c r="AB195" s="343"/>
    </row>
    <row r="196" spans="1:28" s="1" customFormat="1" x14ac:dyDescent="0.25">
      <c r="A196" s="319" t="s">
        <v>2</v>
      </c>
      <c r="B196" s="320" t="s">
        <v>39</v>
      </c>
      <c r="C196" s="321" t="s">
        <v>4625</v>
      </c>
      <c r="D196" s="322" t="s">
        <v>4863</v>
      </c>
      <c r="E196" s="323"/>
      <c r="F196" s="351" t="s">
        <v>5207</v>
      </c>
      <c r="G196" s="352" t="s">
        <v>5208</v>
      </c>
      <c r="H196" s="352"/>
      <c r="I196" s="352" t="s">
        <v>5202</v>
      </c>
      <c r="J196" s="326">
        <v>119</v>
      </c>
      <c r="K196" s="326">
        <v>287</v>
      </c>
      <c r="L196" s="326">
        <v>41.5</v>
      </c>
      <c r="M196" s="327"/>
      <c r="N196" s="327"/>
      <c r="O196" s="327"/>
      <c r="P196" s="327"/>
      <c r="Q196" s="327"/>
      <c r="R196" s="327"/>
      <c r="S196" s="327"/>
      <c r="T196" s="327"/>
      <c r="U196" s="326">
        <v>1</v>
      </c>
      <c r="V196" s="326"/>
      <c r="W196" s="327"/>
      <c r="X196" s="327"/>
      <c r="Y196" s="326"/>
      <c r="Z196" s="328"/>
      <c r="AA196" s="329" t="s">
        <v>34</v>
      </c>
      <c r="AB196" s="330"/>
    </row>
    <row r="197" spans="1:28" x14ac:dyDescent="0.25">
      <c r="A197" s="11" t="s">
        <v>2</v>
      </c>
      <c r="B197" s="4" t="s">
        <v>39</v>
      </c>
      <c r="C197" s="173" t="s">
        <v>4625</v>
      </c>
      <c r="D197" s="30" t="s">
        <v>4855</v>
      </c>
      <c r="E197" s="21"/>
      <c r="F197" s="46" t="s">
        <v>5051</v>
      </c>
      <c r="G197" s="65" t="s">
        <v>5210</v>
      </c>
      <c r="H197" s="85"/>
      <c r="I197" s="85" t="s">
        <v>5202</v>
      </c>
      <c r="J197" s="67"/>
      <c r="K197" s="67"/>
      <c r="L197" s="67"/>
      <c r="M197" s="47"/>
      <c r="N197" s="47"/>
      <c r="O197" s="47"/>
      <c r="P197" s="47"/>
      <c r="Q197" s="47"/>
      <c r="R197" s="47"/>
      <c r="S197" s="47"/>
      <c r="T197" s="47"/>
      <c r="U197" s="67" t="s">
        <v>5211</v>
      </c>
      <c r="V197" s="67">
        <v>4.0000000000000001E-3</v>
      </c>
      <c r="W197" s="47"/>
      <c r="X197" s="47"/>
      <c r="Y197" s="67"/>
      <c r="Z197" s="68"/>
      <c r="AA197" s="13" t="s">
        <v>34</v>
      </c>
      <c r="AB197" s="39"/>
    </row>
    <row r="198" spans="1:28" x14ac:dyDescent="0.25">
      <c r="A198" s="11" t="s">
        <v>2</v>
      </c>
      <c r="B198" s="4" t="s">
        <v>39</v>
      </c>
      <c r="C198" s="63" t="s">
        <v>4625</v>
      </c>
      <c r="D198" s="31" t="s">
        <v>4863</v>
      </c>
      <c r="E198" s="21"/>
      <c r="F198" s="46" t="s">
        <v>5051</v>
      </c>
      <c r="G198" s="65" t="s">
        <v>5210</v>
      </c>
      <c r="H198" s="85"/>
      <c r="I198" s="85" t="s">
        <v>5202</v>
      </c>
      <c r="J198" s="67"/>
      <c r="K198" s="67"/>
      <c r="L198" s="67"/>
      <c r="M198" s="47"/>
      <c r="N198" s="47"/>
      <c r="O198" s="47"/>
      <c r="P198" s="47"/>
      <c r="Q198" s="47"/>
      <c r="R198" s="47"/>
      <c r="S198" s="47"/>
      <c r="T198" s="47"/>
      <c r="U198" s="67">
        <v>1</v>
      </c>
      <c r="V198" s="67"/>
      <c r="W198" s="47"/>
      <c r="X198" s="47"/>
      <c r="Y198" s="67"/>
      <c r="Z198" s="68"/>
      <c r="AA198" s="13" t="s">
        <v>34</v>
      </c>
      <c r="AB198" s="39"/>
    </row>
    <row r="199" spans="1:28" x14ac:dyDescent="0.25">
      <c r="A199" s="11" t="s">
        <v>2</v>
      </c>
      <c r="B199" s="4" t="s">
        <v>39</v>
      </c>
      <c r="C199" s="173" t="s">
        <v>4625</v>
      </c>
      <c r="D199" s="30" t="s">
        <v>4855</v>
      </c>
      <c r="E199" s="21"/>
      <c r="F199" s="46" t="s">
        <v>5051</v>
      </c>
      <c r="G199" s="65" t="s">
        <v>5212</v>
      </c>
      <c r="H199" s="85"/>
      <c r="I199" s="85" t="s">
        <v>5202</v>
      </c>
      <c r="J199" s="67"/>
      <c r="K199" s="67"/>
      <c r="L199" s="67"/>
      <c r="M199" s="47"/>
      <c r="N199" s="47"/>
      <c r="O199" s="47"/>
      <c r="P199" s="47"/>
      <c r="Q199" s="47"/>
      <c r="R199" s="47"/>
      <c r="S199" s="47"/>
      <c r="T199" s="47"/>
      <c r="U199" s="67" t="s">
        <v>5213</v>
      </c>
      <c r="V199" s="67">
        <v>1.2E-2</v>
      </c>
      <c r="W199" s="47"/>
      <c r="X199" s="47"/>
      <c r="Y199" s="67"/>
      <c r="Z199" s="68"/>
      <c r="AA199" s="13" t="s">
        <v>34</v>
      </c>
      <c r="AB199" s="39"/>
    </row>
    <row r="200" spans="1:28" x14ac:dyDescent="0.25">
      <c r="A200" s="11" t="s">
        <v>2</v>
      </c>
      <c r="B200" s="4" t="s">
        <v>39</v>
      </c>
      <c r="C200" s="63" t="s">
        <v>4625</v>
      </c>
      <c r="D200" s="31" t="s">
        <v>4863</v>
      </c>
      <c r="E200" s="21"/>
      <c r="F200" s="46" t="s">
        <v>5051</v>
      </c>
      <c r="G200" s="65" t="s">
        <v>5212</v>
      </c>
      <c r="H200" s="85"/>
      <c r="I200" s="85" t="s">
        <v>5202</v>
      </c>
      <c r="J200" s="67"/>
      <c r="K200" s="67"/>
      <c r="L200" s="67"/>
      <c r="M200" s="47"/>
      <c r="N200" s="47"/>
      <c r="O200" s="47"/>
      <c r="P200" s="47"/>
      <c r="Q200" s="47"/>
      <c r="R200" s="47"/>
      <c r="S200" s="47"/>
      <c r="T200" s="47"/>
      <c r="U200" s="67">
        <v>1</v>
      </c>
      <c r="V200" s="67"/>
      <c r="W200" s="47"/>
      <c r="X200" s="47"/>
      <c r="Y200" s="67"/>
      <c r="Z200" s="68"/>
      <c r="AA200" s="13" t="s">
        <v>34</v>
      </c>
      <c r="AB200" s="39"/>
    </row>
    <row r="201" spans="1:28" x14ac:dyDescent="0.25">
      <c r="A201" s="11" t="s">
        <v>2</v>
      </c>
      <c r="B201" s="4" t="s">
        <v>39</v>
      </c>
      <c r="C201" s="173" t="s">
        <v>4625</v>
      </c>
      <c r="D201" s="30" t="s">
        <v>4855</v>
      </c>
      <c r="E201" s="21"/>
      <c r="F201" s="46" t="s">
        <v>5051</v>
      </c>
      <c r="G201" s="65" t="s">
        <v>4827</v>
      </c>
      <c r="H201" s="85"/>
      <c r="I201" s="85" t="s">
        <v>5202</v>
      </c>
      <c r="J201" s="67"/>
      <c r="K201" s="67"/>
      <c r="L201" s="67"/>
      <c r="M201" s="47"/>
      <c r="N201" s="47"/>
      <c r="O201" s="47"/>
      <c r="P201" s="47"/>
      <c r="Q201" s="47"/>
      <c r="R201" s="47"/>
      <c r="S201" s="47"/>
      <c r="T201" s="47"/>
      <c r="U201" s="67" t="s">
        <v>5214</v>
      </c>
      <c r="V201" s="67">
        <v>2.4E-2</v>
      </c>
      <c r="W201" s="47"/>
      <c r="X201" s="47"/>
      <c r="Y201" s="67"/>
      <c r="Z201" s="68"/>
      <c r="AA201" s="13" t="s">
        <v>34</v>
      </c>
      <c r="AB201" s="39"/>
    </row>
    <row r="202" spans="1:28" x14ac:dyDescent="0.25">
      <c r="A202" s="11" t="s">
        <v>2</v>
      </c>
      <c r="B202" s="4" t="s">
        <v>39</v>
      </c>
      <c r="C202" s="63" t="s">
        <v>4625</v>
      </c>
      <c r="D202" s="31" t="s">
        <v>4863</v>
      </c>
      <c r="E202" s="21"/>
      <c r="F202" s="46" t="s">
        <v>5051</v>
      </c>
      <c r="G202" s="65" t="s">
        <v>4827</v>
      </c>
      <c r="H202" s="85"/>
      <c r="I202" s="85" t="s">
        <v>5202</v>
      </c>
      <c r="J202" s="67"/>
      <c r="K202" s="67"/>
      <c r="L202" s="67"/>
      <c r="M202" s="47"/>
      <c r="N202" s="47"/>
      <c r="O202" s="47"/>
      <c r="P202" s="47"/>
      <c r="Q202" s="47"/>
      <c r="R202" s="47"/>
      <c r="S202" s="47"/>
      <c r="T202" s="47"/>
      <c r="U202" s="67">
        <v>1</v>
      </c>
      <c r="V202" s="67"/>
      <c r="W202" s="47"/>
      <c r="X202" s="47"/>
      <c r="Y202" s="67"/>
      <c r="Z202" s="68"/>
      <c r="AA202" s="13" t="s">
        <v>34</v>
      </c>
      <c r="AB202" s="39"/>
    </row>
    <row r="203" spans="1:28" x14ac:dyDescent="0.25">
      <c r="A203" s="11" t="s">
        <v>2</v>
      </c>
      <c r="B203" s="4" t="s">
        <v>39</v>
      </c>
      <c r="C203" s="173" t="s">
        <v>4625</v>
      </c>
      <c r="D203" s="30" t="s">
        <v>4855</v>
      </c>
      <c r="E203" s="21"/>
      <c r="F203" s="46" t="s">
        <v>5051</v>
      </c>
      <c r="G203" s="65" t="s">
        <v>5205</v>
      </c>
      <c r="H203" s="85"/>
      <c r="I203" s="85" t="s">
        <v>5202</v>
      </c>
      <c r="J203" s="67"/>
      <c r="K203" s="67"/>
      <c r="L203" s="67"/>
      <c r="M203" s="47"/>
      <c r="N203" s="47"/>
      <c r="O203" s="47"/>
      <c r="P203" s="47"/>
      <c r="Q203" s="47"/>
      <c r="R203" s="47"/>
      <c r="S203" s="47"/>
      <c r="T203" s="47"/>
      <c r="U203" s="67" t="s">
        <v>5215</v>
      </c>
      <c r="V203" s="67" t="s">
        <v>5054</v>
      </c>
      <c r="W203" s="47"/>
      <c r="X203" s="47"/>
      <c r="Y203" s="67"/>
      <c r="Z203" s="68"/>
      <c r="AA203" s="13" t="s">
        <v>34</v>
      </c>
      <c r="AB203" s="39"/>
    </row>
    <row r="204" spans="1:28" x14ac:dyDescent="0.25">
      <c r="A204" s="11" t="s">
        <v>2</v>
      </c>
      <c r="B204" s="4" t="s">
        <v>39</v>
      </c>
      <c r="C204" s="63" t="s">
        <v>4625</v>
      </c>
      <c r="D204" s="31" t="s">
        <v>4863</v>
      </c>
      <c r="E204" s="21"/>
      <c r="F204" s="46" t="s">
        <v>5051</v>
      </c>
      <c r="G204" s="65" t="s">
        <v>5205</v>
      </c>
      <c r="H204" s="85"/>
      <c r="I204" s="85" t="s">
        <v>5202</v>
      </c>
      <c r="J204" s="67"/>
      <c r="K204" s="67"/>
      <c r="L204" s="67"/>
      <c r="M204" s="47"/>
      <c r="N204" s="47"/>
      <c r="O204" s="47"/>
      <c r="P204" s="47"/>
      <c r="Q204" s="47"/>
      <c r="R204" s="47"/>
      <c r="S204" s="47"/>
      <c r="T204" s="47"/>
      <c r="U204" s="67">
        <v>1</v>
      </c>
      <c r="V204" s="67"/>
      <c r="W204" s="47"/>
      <c r="X204" s="47"/>
      <c r="Y204" s="67"/>
      <c r="Z204" s="68"/>
      <c r="AA204" s="13" t="s">
        <v>34</v>
      </c>
      <c r="AB204" s="39"/>
    </row>
    <row r="205" spans="1:28" x14ac:dyDescent="0.25">
      <c r="A205" s="11" t="s">
        <v>2</v>
      </c>
      <c r="B205" s="4" t="s">
        <v>39</v>
      </c>
      <c r="C205" s="173" t="s">
        <v>4625</v>
      </c>
      <c r="D205" s="30" t="s">
        <v>4855</v>
      </c>
      <c r="E205" s="21"/>
      <c r="F205" s="46" t="s">
        <v>5051</v>
      </c>
      <c r="G205" s="65" t="s">
        <v>5208</v>
      </c>
      <c r="H205" s="85"/>
      <c r="I205" s="85" t="s">
        <v>5202</v>
      </c>
      <c r="J205" s="67"/>
      <c r="K205" s="67"/>
      <c r="L205" s="67"/>
      <c r="M205" s="47"/>
      <c r="N205" s="47"/>
      <c r="O205" s="47"/>
      <c r="P205" s="47"/>
      <c r="Q205" s="47"/>
      <c r="R205" s="47"/>
      <c r="S205" s="47"/>
      <c r="T205" s="47"/>
      <c r="U205" s="67" t="s">
        <v>5216</v>
      </c>
      <c r="V205" s="67" t="s">
        <v>5054</v>
      </c>
      <c r="W205" s="47"/>
      <c r="X205" s="47"/>
      <c r="Y205" s="67"/>
      <c r="Z205" s="68"/>
      <c r="AA205" s="13" t="s">
        <v>34</v>
      </c>
      <c r="AB205" s="39"/>
    </row>
    <row r="206" spans="1:28" x14ac:dyDescent="0.25">
      <c r="A206" s="11" t="s">
        <v>2</v>
      </c>
      <c r="B206" s="4" t="s">
        <v>39</v>
      </c>
      <c r="C206" s="63" t="s">
        <v>4625</v>
      </c>
      <c r="D206" s="31" t="s">
        <v>4863</v>
      </c>
      <c r="E206" s="21"/>
      <c r="F206" s="46" t="s">
        <v>5051</v>
      </c>
      <c r="G206" s="65" t="s">
        <v>5208</v>
      </c>
      <c r="H206" s="85"/>
      <c r="I206" s="85" t="s">
        <v>5202</v>
      </c>
      <c r="J206" s="67"/>
      <c r="K206" s="67"/>
      <c r="L206" s="67"/>
      <c r="M206" s="47"/>
      <c r="N206" s="47"/>
      <c r="O206" s="47"/>
      <c r="P206" s="47"/>
      <c r="Q206" s="47"/>
      <c r="R206" s="47"/>
      <c r="S206" s="47"/>
      <c r="T206" s="47"/>
      <c r="U206" s="67">
        <v>1</v>
      </c>
      <c r="V206" s="67"/>
      <c r="W206" s="47"/>
      <c r="X206" s="47"/>
      <c r="Y206" s="67"/>
      <c r="Z206" s="68"/>
      <c r="AA206" s="13" t="s">
        <v>34</v>
      </c>
      <c r="AB206" s="39"/>
    </row>
    <row r="207" spans="1:28" x14ac:dyDescent="0.25">
      <c r="A207" s="11" t="s">
        <v>2</v>
      </c>
      <c r="B207" s="4" t="s">
        <v>39</v>
      </c>
      <c r="C207" s="173" t="s">
        <v>4625</v>
      </c>
      <c r="D207" s="30" t="s">
        <v>4855</v>
      </c>
      <c r="E207" s="21"/>
      <c r="F207" s="46" t="s">
        <v>5217</v>
      </c>
      <c r="G207" s="65" t="s">
        <v>5208</v>
      </c>
      <c r="H207" s="65"/>
      <c r="I207" s="65"/>
      <c r="J207" s="67"/>
      <c r="K207" s="67"/>
      <c r="L207" s="67"/>
      <c r="M207" s="47"/>
      <c r="N207" s="47"/>
      <c r="O207" s="47"/>
      <c r="P207" s="47">
        <v>267</v>
      </c>
      <c r="Q207" s="47" t="s">
        <v>5218</v>
      </c>
      <c r="R207" s="47"/>
      <c r="S207" s="47"/>
      <c r="T207" s="47" t="s">
        <v>5054</v>
      </c>
      <c r="U207" s="67"/>
      <c r="V207" s="67"/>
      <c r="W207" s="47"/>
      <c r="X207" s="47"/>
      <c r="Y207" s="67"/>
      <c r="Z207" s="68"/>
      <c r="AA207" s="13" t="s">
        <v>34</v>
      </c>
      <c r="AB207" s="39"/>
    </row>
    <row r="208" spans="1:28" x14ac:dyDescent="0.25">
      <c r="A208" s="11" t="s">
        <v>2</v>
      </c>
      <c r="B208" s="4" t="s">
        <v>39</v>
      </c>
      <c r="C208" s="63" t="s">
        <v>4625</v>
      </c>
      <c r="D208" s="31" t="s">
        <v>4863</v>
      </c>
      <c r="E208" s="21"/>
      <c r="F208" s="46" t="s">
        <v>5217</v>
      </c>
      <c r="G208" s="65" t="s">
        <v>5208</v>
      </c>
      <c r="H208" s="65"/>
      <c r="I208" s="65"/>
      <c r="J208" s="67"/>
      <c r="K208" s="67"/>
      <c r="L208" s="67"/>
      <c r="M208" s="47"/>
      <c r="N208" s="47"/>
      <c r="O208" s="47"/>
      <c r="P208" s="47">
        <v>19</v>
      </c>
      <c r="Q208" s="47" t="s">
        <v>5219</v>
      </c>
      <c r="R208" s="47"/>
      <c r="S208" s="47"/>
      <c r="T208" s="47"/>
      <c r="U208" s="67"/>
      <c r="V208" s="67"/>
      <c r="W208" s="47"/>
      <c r="X208" s="47"/>
      <c r="Y208" s="67"/>
      <c r="Z208" s="68"/>
      <c r="AA208" s="13" t="s">
        <v>34</v>
      </c>
      <c r="AB208" s="39"/>
    </row>
    <row r="209" spans="1:28" x14ac:dyDescent="0.25">
      <c r="A209" s="11" t="s">
        <v>2</v>
      </c>
      <c r="B209" s="4" t="s">
        <v>39</v>
      </c>
      <c r="C209" s="173" t="s">
        <v>4625</v>
      </c>
      <c r="D209" s="30" t="s">
        <v>4855</v>
      </c>
      <c r="E209" s="21"/>
      <c r="F209" s="46" t="s">
        <v>5220</v>
      </c>
      <c r="G209" s="65" t="s">
        <v>5208</v>
      </c>
      <c r="H209" s="65" t="s">
        <v>5221</v>
      </c>
      <c r="I209" s="65"/>
      <c r="J209" s="67">
        <v>192</v>
      </c>
      <c r="K209" s="67">
        <v>285</v>
      </c>
      <c r="L209" s="67">
        <v>67.400000000000006</v>
      </c>
      <c r="M209" s="47"/>
      <c r="N209" s="47"/>
      <c r="O209" s="47"/>
      <c r="P209" s="47"/>
      <c r="Q209" s="47"/>
      <c r="R209" s="47"/>
      <c r="S209" s="47"/>
      <c r="T209" s="47"/>
      <c r="U209" s="67"/>
      <c r="V209" s="67"/>
      <c r="W209" s="47"/>
      <c r="X209" s="47"/>
      <c r="Y209" s="67"/>
      <c r="Z209" s="68"/>
      <c r="AA209" s="13" t="s">
        <v>34</v>
      </c>
      <c r="AB209" s="39"/>
    </row>
    <row r="210" spans="1:28" x14ac:dyDescent="0.25">
      <c r="A210" s="11" t="s">
        <v>2</v>
      </c>
      <c r="B210" s="4" t="s">
        <v>39</v>
      </c>
      <c r="C210" s="173" t="s">
        <v>4625</v>
      </c>
      <c r="D210" s="30" t="s">
        <v>4863</v>
      </c>
      <c r="E210" s="21"/>
      <c r="F210" s="46" t="s">
        <v>5220</v>
      </c>
      <c r="G210" s="65" t="s">
        <v>5208</v>
      </c>
      <c r="H210" s="65" t="s">
        <v>5221</v>
      </c>
      <c r="I210" s="65"/>
      <c r="J210" s="67">
        <v>183</v>
      </c>
      <c r="K210" s="67">
        <v>287</v>
      </c>
      <c r="L210" s="67">
        <v>63.8</v>
      </c>
      <c r="M210" s="47"/>
      <c r="N210" s="47"/>
      <c r="O210" s="47"/>
      <c r="P210" s="47"/>
      <c r="Q210" s="47"/>
      <c r="R210" s="47"/>
      <c r="S210" s="47"/>
      <c r="T210" s="47"/>
      <c r="U210" s="67"/>
      <c r="V210" s="67"/>
      <c r="W210" s="47"/>
      <c r="X210" s="47"/>
      <c r="Y210" s="67"/>
      <c r="Z210" s="68"/>
      <c r="AA210" s="13" t="s">
        <v>34</v>
      </c>
      <c r="AB210" s="39"/>
    </row>
    <row r="211" spans="1:28" s="294" customFormat="1" x14ac:dyDescent="0.25">
      <c r="A211" s="11" t="s">
        <v>2</v>
      </c>
      <c r="B211" s="4" t="s">
        <v>39</v>
      </c>
      <c r="C211" s="173" t="s">
        <v>4625</v>
      </c>
      <c r="D211" s="30" t="s">
        <v>4855</v>
      </c>
      <c r="E211" s="21"/>
      <c r="F211" s="46" t="s">
        <v>5222</v>
      </c>
      <c r="G211" s="65" t="s">
        <v>5223</v>
      </c>
      <c r="H211" s="65"/>
      <c r="I211" s="65"/>
      <c r="J211" s="67">
        <v>270</v>
      </c>
      <c r="K211" s="67">
        <v>277</v>
      </c>
      <c r="L211" s="67">
        <v>97.5</v>
      </c>
      <c r="M211" s="259"/>
      <c r="N211" s="259"/>
      <c r="O211" s="259"/>
      <c r="P211" s="259"/>
      <c r="Q211" s="259"/>
      <c r="R211" s="259"/>
      <c r="S211" s="259"/>
      <c r="T211" s="259"/>
      <c r="U211" s="258"/>
      <c r="V211" s="258"/>
      <c r="W211" s="259"/>
      <c r="X211" s="259"/>
      <c r="Y211" s="258"/>
      <c r="Z211" s="260"/>
      <c r="AA211" s="13" t="s">
        <v>34</v>
      </c>
      <c r="AB211" s="261"/>
    </row>
    <row r="212" spans="1:28" s="294" customFormat="1" x14ac:dyDescent="0.25">
      <c r="A212" s="11" t="s">
        <v>2</v>
      </c>
      <c r="B212" s="4" t="s">
        <v>39</v>
      </c>
      <c r="C212" s="173" t="s">
        <v>4625</v>
      </c>
      <c r="D212" s="30" t="s">
        <v>4855</v>
      </c>
      <c r="E212" s="21"/>
      <c r="F212" s="46" t="s">
        <v>5222</v>
      </c>
      <c r="G212" s="65" t="s">
        <v>5210</v>
      </c>
      <c r="H212" s="65"/>
      <c r="I212" s="65"/>
      <c r="J212" s="67">
        <v>276</v>
      </c>
      <c r="K212" s="67">
        <v>276</v>
      </c>
      <c r="L212" s="67">
        <v>100</v>
      </c>
      <c r="M212" s="259"/>
      <c r="N212" s="259"/>
      <c r="O212" s="259"/>
      <c r="P212" s="259"/>
      <c r="Q212" s="259"/>
      <c r="R212" s="259"/>
      <c r="S212" s="259"/>
      <c r="T212" s="259"/>
      <c r="U212" s="258"/>
      <c r="V212" s="258"/>
      <c r="W212" s="259"/>
      <c r="X212" s="259"/>
      <c r="Y212" s="258"/>
      <c r="Z212" s="260"/>
      <c r="AA212" s="13" t="s">
        <v>34</v>
      </c>
      <c r="AB212" s="261"/>
    </row>
    <row r="213" spans="1:28" s="294" customFormat="1" x14ac:dyDescent="0.25">
      <c r="A213" s="11" t="s">
        <v>2</v>
      </c>
      <c r="B213" s="4" t="s">
        <v>39</v>
      </c>
      <c r="C213" s="173" t="s">
        <v>4625</v>
      </c>
      <c r="D213" s="30" t="s">
        <v>4855</v>
      </c>
      <c r="E213" s="21"/>
      <c r="F213" s="46" t="s">
        <v>5222</v>
      </c>
      <c r="G213" s="65" t="s">
        <v>5212</v>
      </c>
      <c r="H213" s="65"/>
      <c r="I213" s="65"/>
      <c r="J213" s="67">
        <v>271</v>
      </c>
      <c r="K213" s="67">
        <v>273</v>
      </c>
      <c r="L213" s="67">
        <v>99.3</v>
      </c>
      <c r="M213" s="259"/>
      <c r="N213" s="259"/>
      <c r="O213" s="259"/>
      <c r="P213" s="259"/>
      <c r="Q213" s="259"/>
      <c r="R213" s="259"/>
      <c r="S213" s="259"/>
      <c r="T213" s="259"/>
      <c r="U213" s="258"/>
      <c r="V213" s="258"/>
      <c r="W213" s="259"/>
      <c r="X213" s="259"/>
      <c r="Y213" s="258"/>
      <c r="Z213" s="260"/>
      <c r="AA213" s="13" t="s">
        <v>34</v>
      </c>
      <c r="AB213" s="261"/>
    </row>
    <row r="214" spans="1:28" s="294" customFormat="1" x14ac:dyDescent="0.25">
      <c r="A214" s="11" t="s">
        <v>2</v>
      </c>
      <c r="B214" s="4" t="s">
        <v>39</v>
      </c>
      <c r="C214" s="173" t="s">
        <v>4625</v>
      </c>
      <c r="D214" s="30" t="s">
        <v>4855</v>
      </c>
      <c r="E214" s="21"/>
      <c r="F214" s="46" t="s">
        <v>5222</v>
      </c>
      <c r="G214" s="65" t="s">
        <v>4827</v>
      </c>
      <c r="H214" s="65"/>
      <c r="I214" s="65"/>
      <c r="J214" s="67">
        <v>259</v>
      </c>
      <c r="K214" s="67">
        <v>260</v>
      </c>
      <c r="L214" s="67">
        <v>99.6</v>
      </c>
      <c r="M214" s="259"/>
      <c r="N214" s="259"/>
      <c r="O214" s="259"/>
      <c r="P214" s="259"/>
      <c r="Q214" s="259"/>
      <c r="R214" s="259"/>
      <c r="S214" s="259"/>
      <c r="T214" s="259"/>
      <c r="U214" s="258"/>
      <c r="V214" s="258"/>
      <c r="W214" s="259"/>
      <c r="X214" s="259"/>
      <c r="Y214" s="258"/>
      <c r="Z214" s="260"/>
      <c r="AA214" s="13" t="s">
        <v>34</v>
      </c>
      <c r="AB214" s="261"/>
    </row>
    <row r="215" spans="1:28" s="294" customFormat="1" ht="15.75" thickBot="1" x14ac:dyDescent="0.3">
      <c r="A215" s="126" t="s">
        <v>2</v>
      </c>
      <c r="B215" s="221" t="s">
        <v>39</v>
      </c>
      <c r="C215" s="303" t="s">
        <v>4625</v>
      </c>
      <c r="D215" s="304" t="s">
        <v>4855</v>
      </c>
      <c r="E215" s="168"/>
      <c r="F215" s="130" t="s">
        <v>5222</v>
      </c>
      <c r="G215" s="169" t="s">
        <v>5205</v>
      </c>
      <c r="H215" s="169"/>
      <c r="I215" s="169"/>
      <c r="J215" s="131">
        <v>252</v>
      </c>
      <c r="K215" s="131">
        <v>253</v>
      </c>
      <c r="L215" s="131">
        <v>99.6</v>
      </c>
      <c r="M215" s="359"/>
      <c r="N215" s="359"/>
      <c r="O215" s="359"/>
      <c r="P215" s="359"/>
      <c r="Q215" s="359"/>
      <c r="R215" s="359"/>
      <c r="S215" s="359"/>
      <c r="T215" s="359"/>
      <c r="U215" s="360"/>
      <c r="V215" s="360"/>
      <c r="W215" s="359"/>
      <c r="X215" s="359"/>
      <c r="Y215" s="360"/>
      <c r="Z215" s="361"/>
      <c r="AA215" s="129" t="s">
        <v>34</v>
      </c>
      <c r="AB215" s="362"/>
    </row>
    <row r="216" spans="1:28" x14ac:dyDescent="0.25">
      <c r="A216" s="153" t="s">
        <v>2</v>
      </c>
      <c r="B216" s="244" t="s">
        <v>39</v>
      </c>
      <c r="C216" s="154" t="s">
        <v>4633</v>
      </c>
      <c r="D216" s="133" t="s">
        <v>4865</v>
      </c>
      <c r="E216" s="155" t="s">
        <v>5143</v>
      </c>
      <c r="F216" s="156" t="s">
        <v>5165</v>
      </c>
      <c r="G216" s="157" t="s">
        <v>4682</v>
      </c>
      <c r="H216" s="157"/>
      <c r="I216" s="157"/>
      <c r="J216" s="158">
        <v>63</v>
      </c>
      <c r="K216" s="158">
        <v>242</v>
      </c>
      <c r="L216" s="158">
        <v>26</v>
      </c>
      <c r="M216" s="159"/>
      <c r="N216" s="159"/>
      <c r="O216" s="159"/>
      <c r="P216" s="159"/>
      <c r="Q216" s="159"/>
      <c r="R216" s="159"/>
      <c r="S216" s="159"/>
      <c r="T216" s="159"/>
      <c r="U216" s="158" t="s">
        <v>5224</v>
      </c>
      <c r="V216" s="158">
        <v>0.05</v>
      </c>
      <c r="W216" s="159"/>
      <c r="X216" s="159"/>
      <c r="Y216" s="158"/>
      <c r="Z216" s="160"/>
      <c r="AA216" s="161" t="s">
        <v>34</v>
      </c>
      <c r="AB216" s="134"/>
    </row>
    <row r="217" spans="1:28" x14ac:dyDescent="0.25">
      <c r="A217" s="11" t="s">
        <v>2</v>
      </c>
      <c r="B217" s="4" t="s">
        <v>39</v>
      </c>
      <c r="C217" s="63" t="s">
        <v>4633</v>
      </c>
      <c r="D217" s="31" t="s">
        <v>4871</v>
      </c>
      <c r="E217" s="21" t="s">
        <v>5143</v>
      </c>
      <c r="F217" s="46" t="s">
        <v>5165</v>
      </c>
      <c r="G217" s="65" t="s">
        <v>4682</v>
      </c>
      <c r="H217" s="65"/>
      <c r="I217" s="65"/>
      <c r="J217" s="67">
        <v>51</v>
      </c>
      <c r="K217" s="67">
        <v>271</v>
      </c>
      <c r="L217" s="67">
        <v>18.8</v>
      </c>
      <c r="M217" s="47"/>
      <c r="N217" s="47"/>
      <c r="O217" s="47"/>
      <c r="P217" s="47"/>
      <c r="Q217" s="47"/>
      <c r="R217" s="47"/>
      <c r="S217" s="47"/>
      <c r="T217" s="47"/>
      <c r="U217" s="67">
        <v>1</v>
      </c>
      <c r="V217" s="67"/>
      <c r="W217" s="47"/>
      <c r="X217" s="47"/>
      <c r="Y217" s="67"/>
      <c r="Z217" s="68"/>
      <c r="AA217" s="13" t="s">
        <v>34</v>
      </c>
      <c r="AB217" s="39"/>
    </row>
    <row r="218" spans="1:28" s="1" customFormat="1" x14ac:dyDescent="0.25">
      <c r="A218" s="319" t="s">
        <v>2</v>
      </c>
      <c r="B218" s="320" t="s">
        <v>39</v>
      </c>
      <c r="C218" s="321" t="s">
        <v>4633</v>
      </c>
      <c r="D218" s="322" t="s">
        <v>4865</v>
      </c>
      <c r="E218" s="323" t="s">
        <v>5143</v>
      </c>
      <c r="F218" s="324" t="s">
        <v>5165</v>
      </c>
      <c r="G218" s="325" t="s">
        <v>4682</v>
      </c>
      <c r="H218" s="325"/>
      <c r="I218" s="325" t="s">
        <v>5225</v>
      </c>
      <c r="J218" s="326">
        <v>63</v>
      </c>
      <c r="K218" s="326">
        <v>242</v>
      </c>
      <c r="L218" s="326">
        <v>26</v>
      </c>
      <c r="M218" s="327"/>
      <c r="N218" s="327"/>
      <c r="O218" s="327"/>
      <c r="P218" s="327"/>
      <c r="Q218" s="327"/>
      <c r="R218" s="327"/>
      <c r="S218" s="327"/>
      <c r="T218" s="327"/>
      <c r="U218" s="326" t="s">
        <v>5226</v>
      </c>
      <c r="V218" s="326">
        <v>5.2999999999999999E-2</v>
      </c>
      <c r="W218" s="327"/>
      <c r="X218" s="327"/>
      <c r="Y218" s="326"/>
      <c r="Z218" s="328"/>
      <c r="AA218" s="329" t="s">
        <v>34</v>
      </c>
      <c r="AB218" s="330"/>
    </row>
    <row r="219" spans="1:28" s="1" customFormat="1" x14ac:dyDescent="0.25">
      <c r="A219" s="319" t="s">
        <v>2</v>
      </c>
      <c r="B219" s="320" t="s">
        <v>39</v>
      </c>
      <c r="C219" s="321" t="s">
        <v>4633</v>
      </c>
      <c r="D219" s="322" t="s">
        <v>4871</v>
      </c>
      <c r="E219" s="323" t="s">
        <v>5143</v>
      </c>
      <c r="F219" s="324" t="s">
        <v>5165</v>
      </c>
      <c r="G219" s="325" t="s">
        <v>4682</v>
      </c>
      <c r="H219" s="325"/>
      <c r="I219" s="325" t="s">
        <v>5225</v>
      </c>
      <c r="J219" s="326">
        <v>51</v>
      </c>
      <c r="K219" s="326">
        <v>271</v>
      </c>
      <c r="L219" s="326">
        <v>18.8</v>
      </c>
      <c r="M219" s="327"/>
      <c r="N219" s="327"/>
      <c r="O219" s="327"/>
      <c r="P219" s="327"/>
      <c r="Q219" s="327"/>
      <c r="R219" s="327"/>
      <c r="S219" s="327"/>
      <c r="T219" s="327"/>
      <c r="U219" s="326">
        <v>1</v>
      </c>
      <c r="V219" s="326"/>
      <c r="W219" s="327"/>
      <c r="X219" s="327"/>
      <c r="Y219" s="326"/>
      <c r="Z219" s="328"/>
      <c r="AA219" s="329" t="s">
        <v>34</v>
      </c>
      <c r="AB219" s="330"/>
    </row>
    <row r="220" spans="1:28" x14ac:dyDescent="0.25">
      <c r="A220" s="11" t="s">
        <v>2</v>
      </c>
      <c r="B220" s="4" t="s">
        <v>39</v>
      </c>
      <c r="C220" s="173" t="s">
        <v>4633</v>
      </c>
      <c r="D220" s="30" t="s">
        <v>4865</v>
      </c>
      <c r="E220" s="19" t="s">
        <v>5227</v>
      </c>
      <c r="F220" s="44" t="s">
        <v>5165</v>
      </c>
      <c r="G220" s="85" t="s">
        <v>4682</v>
      </c>
      <c r="H220" s="85"/>
      <c r="I220" s="85"/>
      <c r="J220" s="66">
        <v>63</v>
      </c>
      <c r="K220" s="66">
        <v>104</v>
      </c>
      <c r="L220" s="66">
        <v>60.6</v>
      </c>
      <c r="M220" s="45"/>
      <c r="N220" s="45"/>
      <c r="O220" s="45"/>
      <c r="P220" s="45"/>
      <c r="Q220" s="45"/>
      <c r="R220" s="45"/>
      <c r="S220" s="45"/>
      <c r="T220" s="45"/>
      <c r="U220" s="66" t="s">
        <v>5228</v>
      </c>
      <c r="V220" s="66" t="s">
        <v>5054</v>
      </c>
      <c r="W220" s="45"/>
      <c r="X220" s="45"/>
      <c r="Y220" s="66"/>
      <c r="Z220" s="87"/>
      <c r="AA220" s="12" t="s">
        <v>34</v>
      </c>
      <c r="AB220" s="38"/>
    </row>
    <row r="221" spans="1:28" x14ac:dyDescent="0.25">
      <c r="A221" s="11" t="s">
        <v>2</v>
      </c>
      <c r="B221" s="4" t="s">
        <v>39</v>
      </c>
      <c r="C221" s="63" t="s">
        <v>4633</v>
      </c>
      <c r="D221" s="31" t="s">
        <v>4871</v>
      </c>
      <c r="E221" s="19" t="s">
        <v>5227</v>
      </c>
      <c r="F221" s="46" t="s">
        <v>5165</v>
      </c>
      <c r="G221" s="65" t="s">
        <v>4682</v>
      </c>
      <c r="H221" s="65"/>
      <c r="I221" s="65"/>
      <c r="J221" s="67">
        <v>51</v>
      </c>
      <c r="K221" s="67">
        <v>128</v>
      </c>
      <c r="L221" s="67">
        <v>39.799999999999997</v>
      </c>
      <c r="M221" s="47"/>
      <c r="N221" s="47"/>
      <c r="O221" s="47"/>
      <c r="P221" s="47"/>
      <c r="Q221" s="47"/>
      <c r="R221" s="47"/>
      <c r="S221" s="47"/>
      <c r="T221" s="47"/>
      <c r="U221" s="67">
        <v>1</v>
      </c>
      <c r="V221" s="67"/>
      <c r="W221" s="47"/>
      <c r="X221" s="47"/>
      <c r="Y221" s="67"/>
      <c r="Z221" s="68"/>
      <c r="AA221" s="13" t="s">
        <v>34</v>
      </c>
      <c r="AB221" s="39"/>
    </row>
    <row r="222" spans="1:28" x14ac:dyDescent="0.25">
      <c r="A222" s="11" t="s">
        <v>2</v>
      </c>
      <c r="B222" s="4" t="s">
        <v>39</v>
      </c>
      <c r="C222" s="63" t="s">
        <v>4633</v>
      </c>
      <c r="D222" s="31" t="s">
        <v>4865</v>
      </c>
      <c r="E222" s="19" t="s">
        <v>5227</v>
      </c>
      <c r="F222" s="46" t="s">
        <v>5165</v>
      </c>
      <c r="G222" s="65" t="s">
        <v>4682</v>
      </c>
      <c r="H222" s="65"/>
      <c r="I222" s="65" t="s">
        <v>5225</v>
      </c>
      <c r="J222" s="66">
        <v>63</v>
      </c>
      <c r="K222" s="66">
        <v>104</v>
      </c>
      <c r="L222" s="66">
        <v>60.6</v>
      </c>
      <c r="M222" s="47"/>
      <c r="N222" s="47"/>
      <c r="O222" s="47"/>
      <c r="P222" s="47"/>
      <c r="Q222" s="47"/>
      <c r="R222" s="47"/>
      <c r="S222" s="47"/>
      <c r="T222" s="47"/>
      <c r="U222" s="67" t="s">
        <v>5229</v>
      </c>
      <c r="V222" s="67">
        <v>0.02</v>
      </c>
      <c r="W222" s="47"/>
      <c r="X222" s="47"/>
      <c r="Y222" s="67"/>
      <c r="Z222" s="68"/>
      <c r="AA222" s="13" t="s">
        <v>34</v>
      </c>
      <c r="AB222" s="39"/>
    </row>
    <row r="223" spans="1:28" ht="15.75" thickBot="1" x14ac:dyDescent="0.3">
      <c r="A223" s="126" t="s">
        <v>2</v>
      </c>
      <c r="B223" s="221" t="s">
        <v>39</v>
      </c>
      <c r="C223" s="128" t="s">
        <v>4633</v>
      </c>
      <c r="D223" s="132" t="s">
        <v>4871</v>
      </c>
      <c r="E223" s="163" t="s">
        <v>5227</v>
      </c>
      <c r="F223" s="130" t="s">
        <v>5165</v>
      </c>
      <c r="G223" s="169" t="s">
        <v>4682</v>
      </c>
      <c r="H223" s="169"/>
      <c r="I223" s="169" t="s">
        <v>5225</v>
      </c>
      <c r="J223" s="131">
        <v>51</v>
      </c>
      <c r="K223" s="131">
        <v>128</v>
      </c>
      <c r="L223" s="131">
        <v>39.799999999999997</v>
      </c>
      <c r="M223" s="166"/>
      <c r="N223" s="166"/>
      <c r="O223" s="166"/>
      <c r="P223" s="166"/>
      <c r="Q223" s="166"/>
      <c r="R223" s="166"/>
      <c r="S223" s="166"/>
      <c r="T223" s="166"/>
      <c r="U223" s="131">
        <v>1</v>
      </c>
      <c r="V223" s="131"/>
      <c r="W223" s="166"/>
      <c r="X223" s="166"/>
      <c r="Y223" s="131"/>
      <c r="Z223" s="167"/>
      <c r="AA223" s="129" t="s">
        <v>34</v>
      </c>
      <c r="AB223" s="127"/>
    </row>
    <row r="224" spans="1:28" x14ac:dyDescent="0.25">
      <c r="A224" s="153" t="s">
        <v>2</v>
      </c>
      <c r="B224" s="244" t="s">
        <v>39</v>
      </c>
      <c r="C224" s="154" t="s">
        <v>4640</v>
      </c>
      <c r="D224" s="133" t="s">
        <v>4874</v>
      </c>
      <c r="E224" s="155"/>
      <c r="F224" s="156" t="s">
        <v>5230</v>
      </c>
      <c r="G224" s="157" t="s">
        <v>4735</v>
      </c>
      <c r="H224" s="157"/>
      <c r="I224" s="157"/>
      <c r="J224" s="158">
        <v>844</v>
      </c>
      <c r="K224" s="158">
        <v>5339</v>
      </c>
      <c r="L224" s="158">
        <v>15.8</v>
      </c>
      <c r="M224" s="159"/>
      <c r="N224" s="159"/>
      <c r="O224" s="159"/>
      <c r="P224" s="159"/>
      <c r="Q224" s="159"/>
      <c r="R224" s="159"/>
      <c r="S224" s="159"/>
      <c r="T224" s="159"/>
      <c r="U224" s="158" t="s">
        <v>5231</v>
      </c>
      <c r="V224" s="158" t="s">
        <v>5054</v>
      </c>
      <c r="W224" s="159"/>
      <c r="X224" s="159"/>
      <c r="Y224" s="158"/>
      <c r="Z224" s="160"/>
      <c r="AA224" s="161" t="s">
        <v>34</v>
      </c>
      <c r="AB224" s="134"/>
    </row>
    <row r="225" spans="1:28" x14ac:dyDescent="0.25">
      <c r="A225" s="11" t="s">
        <v>2</v>
      </c>
      <c r="B225" s="4" t="s">
        <v>39</v>
      </c>
      <c r="C225" s="63" t="s">
        <v>4640</v>
      </c>
      <c r="D225" s="31" t="s">
        <v>4880</v>
      </c>
      <c r="E225" s="21"/>
      <c r="F225" s="46" t="s">
        <v>5230</v>
      </c>
      <c r="G225" s="65" t="s">
        <v>4735</v>
      </c>
      <c r="H225" s="65"/>
      <c r="I225" s="65"/>
      <c r="J225" s="67">
        <v>3704</v>
      </c>
      <c r="K225" s="67">
        <v>51875</v>
      </c>
      <c r="L225" s="67">
        <v>7.1</v>
      </c>
      <c r="M225" s="47"/>
      <c r="N225" s="47"/>
      <c r="O225" s="47"/>
      <c r="P225" s="47"/>
      <c r="Q225" s="47"/>
      <c r="R225" s="47"/>
      <c r="S225" s="47"/>
      <c r="T225" s="47"/>
      <c r="U225" s="67">
        <v>1</v>
      </c>
      <c r="V225" s="67"/>
      <c r="W225" s="47"/>
      <c r="X225" s="47"/>
      <c r="Y225" s="67"/>
      <c r="Z225" s="68"/>
      <c r="AA225" s="13" t="s">
        <v>34</v>
      </c>
      <c r="AB225" s="39"/>
    </row>
    <row r="226" spans="1:28" s="1" customFormat="1" x14ac:dyDescent="0.25">
      <c r="A226" s="319" t="s">
        <v>2</v>
      </c>
      <c r="B226" s="320" t="s">
        <v>39</v>
      </c>
      <c r="C226" s="321" t="s">
        <v>4640</v>
      </c>
      <c r="D226" s="322" t="s">
        <v>4874</v>
      </c>
      <c r="E226" s="323"/>
      <c r="F226" s="324" t="s">
        <v>5230</v>
      </c>
      <c r="G226" s="325" t="s">
        <v>4735</v>
      </c>
      <c r="H226" s="325"/>
      <c r="I226" s="325" t="s">
        <v>5232</v>
      </c>
      <c r="J226" s="326"/>
      <c r="K226" s="326"/>
      <c r="L226" s="326"/>
      <c r="M226" s="327"/>
      <c r="N226" s="327"/>
      <c r="O226" s="327"/>
      <c r="P226" s="327"/>
      <c r="Q226" s="327"/>
      <c r="R226" s="327"/>
      <c r="S226" s="327"/>
      <c r="T226" s="327"/>
      <c r="U226" s="326" t="s">
        <v>5233</v>
      </c>
      <c r="V226" s="326" t="s">
        <v>5054</v>
      </c>
      <c r="W226" s="327"/>
      <c r="X226" s="327"/>
      <c r="Y226" s="326"/>
      <c r="Z226" s="328"/>
      <c r="AA226" s="329" t="s">
        <v>34</v>
      </c>
      <c r="AB226" s="330" t="s">
        <v>5234</v>
      </c>
    </row>
    <row r="227" spans="1:28" s="1" customFormat="1" x14ac:dyDescent="0.25">
      <c r="A227" s="319" t="s">
        <v>2</v>
      </c>
      <c r="B227" s="320" t="s">
        <v>39</v>
      </c>
      <c r="C227" s="321" t="s">
        <v>4640</v>
      </c>
      <c r="D227" s="322" t="s">
        <v>4880</v>
      </c>
      <c r="E227" s="323"/>
      <c r="F227" s="324" t="s">
        <v>5230</v>
      </c>
      <c r="G227" s="325" t="s">
        <v>4735</v>
      </c>
      <c r="H227" s="325"/>
      <c r="I227" s="325" t="s">
        <v>5232</v>
      </c>
      <c r="J227" s="326"/>
      <c r="K227" s="326"/>
      <c r="L227" s="326"/>
      <c r="M227" s="327"/>
      <c r="N227" s="327"/>
      <c r="O227" s="327"/>
      <c r="P227" s="327"/>
      <c r="Q227" s="327"/>
      <c r="R227" s="327"/>
      <c r="S227" s="327"/>
      <c r="T227" s="327"/>
      <c r="U227" s="326">
        <v>1</v>
      </c>
      <c r="V227" s="326"/>
      <c r="W227" s="327"/>
      <c r="X227" s="327"/>
      <c r="Y227" s="326"/>
      <c r="Z227" s="328"/>
      <c r="AA227" s="329" t="s">
        <v>34</v>
      </c>
      <c r="AB227" s="330" t="s">
        <v>5234</v>
      </c>
    </row>
    <row r="228" spans="1:28" x14ac:dyDescent="0.25">
      <c r="A228" s="11" t="s">
        <v>2</v>
      </c>
      <c r="B228" s="4" t="s">
        <v>39</v>
      </c>
      <c r="C228" s="63" t="s">
        <v>4640</v>
      </c>
      <c r="D228" s="31" t="s">
        <v>4874</v>
      </c>
      <c r="E228" s="21" t="s">
        <v>5235</v>
      </c>
      <c r="F228" s="46" t="s">
        <v>5230</v>
      </c>
      <c r="G228" s="65" t="s">
        <v>4735</v>
      </c>
      <c r="H228" s="65"/>
      <c r="I228" s="65"/>
      <c r="J228" s="67">
        <v>844</v>
      </c>
      <c r="K228" s="67">
        <v>1061</v>
      </c>
      <c r="L228" s="67">
        <v>79.5</v>
      </c>
      <c r="M228" s="47"/>
      <c r="N228" s="47"/>
      <c r="O228" s="47"/>
      <c r="P228" s="47"/>
      <c r="Q228" s="47"/>
      <c r="R228" s="47"/>
      <c r="S228" s="47"/>
      <c r="T228" s="47"/>
      <c r="U228" s="67" t="s">
        <v>5236</v>
      </c>
      <c r="V228" s="67" t="s">
        <v>5054</v>
      </c>
      <c r="W228" s="47"/>
      <c r="X228" s="47"/>
      <c r="Y228" s="67"/>
      <c r="Z228" s="68"/>
      <c r="AA228" s="13" t="s">
        <v>34</v>
      </c>
      <c r="AB228" s="39"/>
    </row>
    <row r="229" spans="1:28" x14ac:dyDescent="0.25">
      <c r="A229" s="11" t="s">
        <v>2</v>
      </c>
      <c r="B229" s="4" t="s">
        <v>39</v>
      </c>
      <c r="C229" s="63" t="s">
        <v>4640</v>
      </c>
      <c r="D229" s="31" t="s">
        <v>4880</v>
      </c>
      <c r="E229" s="21" t="s">
        <v>5235</v>
      </c>
      <c r="F229" s="46" t="s">
        <v>5230</v>
      </c>
      <c r="G229" s="65" t="s">
        <v>4735</v>
      </c>
      <c r="H229" s="65"/>
      <c r="I229" s="65"/>
      <c r="J229" s="67">
        <v>3704</v>
      </c>
      <c r="K229" s="67">
        <v>5050</v>
      </c>
      <c r="L229" s="67">
        <v>73.3</v>
      </c>
      <c r="M229" s="47"/>
      <c r="N229" s="47"/>
      <c r="O229" s="47"/>
      <c r="P229" s="47"/>
      <c r="Q229" s="47"/>
      <c r="R229" s="47"/>
      <c r="S229" s="47"/>
      <c r="T229" s="47"/>
      <c r="U229" s="67">
        <v>1</v>
      </c>
      <c r="V229" s="67"/>
      <c r="W229" s="47"/>
      <c r="X229" s="47"/>
      <c r="Y229" s="67"/>
      <c r="Z229" s="68"/>
      <c r="AA229" s="13" t="s">
        <v>34</v>
      </c>
      <c r="AB229" s="39"/>
    </row>
    <row r="230" spans="1:28" x14ac:dyDescent="0.25">
      <c r="A230" s="11" t="s">
        <v>2</v>
      </c>
      <c r="B230" s="4" t="s">
        <v>39</v>
      </c>
      <c r="C230" s="63" t="s">
        <v>4640</v>
      </c>
      <c r="D230" s="31" t="s">
        <v>4874</v>
      </c>
      <c r="E230" s="21" t="s">
        <v>5235</v>
      </c>
      <c r="F230" s="46" t="s">
        <v>5230</v>
      </c>
      <c r="G230" s="65" t="s">
        <v>4735</v>
      </c>
      <c r="H230" s="65"/>
      <c r="I230" s="65" t="s">
        <v>5232</v>
      </c>
      <c r="J230" s="67"/>
      <c r="K230" s="67"/>
      <c r="L230" s="67"/>
      <c r="M230" s="47"/>
      <c r="N230" s="47"/>
      <c r="O230" s="47"/>
      <c r="P230" s="47"/>
      <c r="Q230" s="47"/>
      <c r="R230" s="47"/>
      <c r="S230" s="47"/>
      <c r="T230" s="47"/>
      <c r="U230" s="67" t="s">
        <v>5237</v>
      </c>
      <c r="V230" s="67" t="s">
        <v>5054</v>
      </c>
      <c r="W230" s="47"/>
      <c r="X230" s="47"/>
      <c r="Y230" s="67"/>
      <c r="Z230" s="68"/>
      <c r="AA230" s="13" t="s">
        <v>34</v>
      </c>
      <c r="AB230" s="39" t="s">
        <v>5238</v>
      </c>
    </row>
    <row r="231" spans="1:28" x14ac:dyDescent="0.25">
      <c r="A231" s="11" t="s">
        <v>2</v>
      </c>
      <c r="B231" s="4" t="s">
        <v>39</v>
      </c>
      <c r="C231" s="63" t="s">
        <v>4640</v>
      </c>
      <c r="D231" s="31" t="s">
        <v>4880</v>
      </c>
      <c r="E231" s="21" t="s">
        <v>5235</v>
      </c>
      <c r="F231" s="46" t="s">
        <v>5230</v>
      </c>
      <c r="G231" s="65" t="s">
        <v>4735</v>
      </c>
      <c r="H231" s="65"/>
      <c r="I231" s="65" t="s">
        <v>5232</v>
      </c>
      <c r="J231" s="67"/>
      <c r="K231" s="67"/>
      <c r="L231" s="67"/>
      <c r="M231" s="47"/>
      <c r="N231" s="47"/>
      <c r="O231" s="47"/>
      <c r="P231" s="47"/>
      <c r="Q231" s="47"/>
      <c r="R231" s="47"/>
      <c r="S231" s="47"/>
      <c r="T231" s="47"/>
      <c r="U231" s="67">
        <v>1</v>
      </c>
      <c r="V231" s="67"/>
      <c r="W231" s="47"/>
      <c r="X231" s="47"/>
      <c r="Y231" s="67"/>
      <c r="Z231" s="68"/>
      <c r="AA231" s="13" t="s">
        <v>34</v>
      </c>
      <c r="AB231" s="39" t="s">
        <v>5238</v>
      </c>
    </row>
    <row r="232" spans="1:28" x14ac:dyDescent="0.25">
      <c r="A232" s="11" t="s">
        <v>2</v>
      </c>
      <c r="B232" s="4" t="s">
        <v>39</v>
      </c>
      <c r="C232" s="63" t="s">
        <v>4640</v>
      </c>
      <c r="D232" s="31" t="s">
        <v>4874</v>
      </c>
      <c r="E232" s="21" t="s">
        <v>5239</v>
      </c>
      <c r="F232" s="46" t="s">
        <v>5230</v>
      </c>
      <c r="G232" s="65" t="s">
        <v>4735</v>
      </c>
      <c r="H232" s="65"/>
      <c r="I232" s="65" t="s">
        <v>5232</v>
      </c>
      <c r="J232" s="67"/>
      <c r="K232" s="67">
        <f>11168-1-1</f>
        <v>11166</v>
      </c>
      <c r="L232" s="67"/>
      <c r="M232" s="47"/>
      <c r="N232" s="47"/>
      <c r="O232" s="47"/>
      <c r="P232" s="47"/>
      <c r="Q232" s="47"/>
      <c r="R232" s="47"/>
      <c r="S232" s="47"/>
      <c r="T232" s="47"/>
      <c r="U232" s="67" t="s">
        <v>5240</v>
      </c>
      <c r="V232" s="67" t="s">
        <v>5054</v>
      </c>
      <c r="W232" s="47"/>
      <c r="X232" s="47"/>
      <c r="Y232" s="67"/>
      <c r="Z232" s="68"/>
      <c r="AA232" s="13" t="s">
        <v>34</v>
      </c>
      <c r="AB232" s="39" t="s">
        <v>5241</v>
      </c>
    </row>
    <row r="233" spans="1:28" x14ac:dyDescent="0.25">
      <c r="A233" s="11" t="s">
        <v>2</v>
      </c>
      <c r="B233" s="4" t="s">
        <v>39</v>
      </c>
      <c r="C233" s="63" t="s">
        <v>4640</v>
      </c>
      <c r="D233" s="31" t="s">
        <v>4880</v>
      </c>
      <c r="E233" s="21" t="s">
        <v>5239</v>
      </c>
      <c r="F233" s="46" t="s">
        <v>5230</v>
      </c>
      <c r="G233" s="65" t="s">
        <v>4735</v>
      </c>
      <c r="H233" s="65"/>
      <c r="I233" s="65" t="s">
        <v>5232</v>
      </c>
      <c r="J233" s="67"/>
      <c r="K233" s="67">
        <f>85996-13-18</f>
        <v>85965</v>
      </c>
      <c r="L233" s="67"/>
      <c r="M233" s="47"/>
      <c r="N233" s="47"/>
      <c r="O233" s="47"/>
      <c r="P233" s="47"/>
      <c r="Q233" s="47"/>
      <c r="R233" s="47"/>
      <c r="S233" s="47"/>
      <c r="T233" s="47"/>
      <c r="U233" s="67">
        <v>1</v>
      </c>
      <c r="V233" s="67"/>
      <c r="W233" s="47"/>
      <c r="X233" s="47"/>
      <c r="Y233" s="67"/>
      <c r="Z233" s="68"/>
      <c r="AA233" s="13" t="s">
        <v>34</v>
      </c>
      <c r="AB233" s="39" t="s">
        <v>5241</v>
      </c>
    </row>
    <row r="234" spans="1:28" x14ac:dyDescent="0.25">
      <c r="A234" s="11" t="s">
        <v>2</v>
      </c>
      <c r="B234" s="4" t="s">
        <v>39</v>
      </c>
      <c r="C234" s="63" t="s">
        <v>4640</v>
      </c>
      <c r="D234" s="31" t="s">
        <v>4874</v>
      </c>
      <c r="E234" s="21" t="s">
        <v>5242</v>
      </c>
      <c r="F234" s="46" t="s">
        <v>5230</v>
      </c>
      <c r="G234" s="65" t="s">
        <v>4735</v>
      </c>
      <c r="H234" s="65"/>
      <c r="I234" s="65" t="s">
        <v>5232</v>
      </c>
      <c r="J234" s="67"/>
      <c r="K234" s="67"/>
      <c r="L234" s="67"/>
      <c r="M234" s="47"/>
      <c r="N234" s="47"/>
      <c r="O234" s="47"/>
      <c r="P234" s="47"/>
      <c r="Q234" s="47"/>
      <c r="R234" s="47"/>
      <c r="S234" s="47"/>
      <c r="T234" s="47"/>
      <c r="U234" s="67" t="s">
        <v>5243</v>
      </c>
      <c r="V234" s="67">
        <v>0.71</v>
      </c>
      <c r="W234" s="47"/>
      <c r="X234" s="47"/>
      <c r="Y234" s="67"/>
      <c r="Z234" s="68"/>
      <c r="AA234" s="13" t="s">
        <v>34</v>
      </c>
      <c r="AB234" s="39" t="s">
        <v>5244</v>
      </c>
    </row>
    <row r="235" spans="1:28" ht="15.75" thickBot="1" x14ac:dyDescent="0.3">
      <c r="A235" s="126" t="s">
        <v>2</v>
      </c>
      <c r="B235" s="221" t="s">
        <v>39</v>
      </c>
      <c r="C235" s="128" t="s">
        <v>4640</v>
      </c>
      <c r="D235" s="132" t="s">
        <v>4880</v>
      </c>
      <c r="E235" s="168" t="s">
        <v>5242</v>
      </c>
      <c r="F235" s="130" t="s">
        <v>5230</v>
      </c>
      <c r="G235" s="169" t="s">
        <v>4735</v>
      </c>
      <c r="H235" s="169"/>
      <c r="I235" s="169" t="s">
        <v>5232</v>
      </c>
      <c r="J235" s="131"/>
      <c r="K235" s="131"/>
      <c r="L235" s="131"/>
      <c r="M235" s="166"/>
      <c r="N235" s="166"/>
      <c r="O235" s="166"/>
      <c r="P235" s="166"/>
      <c r="Q235" s="166"/>
      <c r="R235" s="166"/>
      <c r="S235" s="166"/>
      <c r="T235" s="166"/>
      <c r="U235" s="131">
        <v>1</v>
      </c>
      <c r="V235" s="131"/>
      <c r="W235" s="166"/>
      <c r="X235" s="166"/>
      <c r="Y235" s="131"/>
      <c r="Z235" s="167"/>
      <c r="AA235" s="129" t="s">
        <v>34</v>
      </c>
      <c r="AB235" s="127" t="s">
        <v>5244</v>
      </c>
    </row>
    <row r="236" spans="1:28" s="1" customFormat="1" x14ac:dyDescent="0.25">
      <c r="A236" s="346" t="s">
        <v>2</v>
      </c>
      <c r="B236" s="347" t="s">
        <v>39</v>
      </c>
      <c r="C236" s="348" t="s">
        <v>4645</v>
      </c>
      <c r="D236" s="349" t="s">
        <v>4882</v>
      </c>
      <c r="E236" s="350"/>
      <c r="F236" s="351" t="s">
        <v>5245</v>
      </c>
      <c r="G236" s="352" t="s">
        <v>4735</v>
      </c>
      <c r="H236" s="352"/>
      <c r="I236" s="352"/>
      <c r="J236" s="353">
        <v>20</v>
      </c>
      <c r="K236" s="353">
        <v>55</v>
      </c>
      <c r="L236" s="353">
        <v>36</v>
      </c>
      <c r="M236" s="354"/>
      <c r="N236" s="354"/>
      <c r="O236" s="354"/>
      <c r="P236" s="354"/>
      <c r="Q236" s="354"/>
      <c r="R236" s="354"/>
      <c r="S236" s="354"/>
      <c r="T236" s="354">
        <v>0.7</v>
      </c>
      <c r="U236" s="353"/>
      <c r="V236" s="353"/>
      <c r="W236" s="354"/>
      <c r="X236" s="354"/>
      <c r="Y236" s="353"/>
      <c r="Z236" s="355"/>
      <c r="AA236" s="356" t="s">
        <v>34</v>
      </c>
      <c r="AB236" s="343"/>
    </row>
    <row r="237" spans="1:28" s="1" customFormat="1" x14ac:dyDescent="0.25">
      <c r="A237" s="319" t="s">
        <v>2</v>
      </c>
      <c r="B237" s="320" t="s">
        <v>39</v>
      </c>
      <c r="C237" s="321" t="s">
        <v>4645</v>
      </c>
      <c r="D237" s="322" t="s">
        <v>4887</v>
      </c>
      <c r="E237" s="323"/>
      <c r="F237" s="351" t="s">
        <v>5245</v>
      </c>
      <c r="G237" s="352" t="s">
        <v>4735</v>
      </c>
      <c r="H237" s="325"/>
      <c r="I237" s="325"/>
      <c r="J237" s="326">
        <v>11</v>
      </c>
      <c r="K237" s="326">
        <v>34</v>
      </c>
      <c r="L237" s="326">
        <v>32</v>
      </c>
      <c r="M237" s="327"/>
      <c r="N237" s="327"/>
      <c r="O237" s="327"/>
      <c r="P237" s="327"/>
      <c r="Q237" s="327"/>
      <c r="R237" s="327"/>
      <c r="S237" s="327"/>
      <c r="T237" s="327"/>
      <c r="U237" s="326"/>
      <c r="V237" s="326"/>
      <c r="W237" s="327"/>
      <c r="X237" s="327"/>
      <c r="Y237" s="326"/>
      <c r="Z237" s="328"/>
      <c r="AA237" s="329" t="s">
        <v>34</v>
      </c>
      <c r="AB237" s="330"/>
    </row>
    <row r="238" spans="1:28" x14ac:dyDescent="0.25">
      <c r="A238" s="11" t="s">
        <v>2</v>
      </c>
      <c r="B238" s="4" t="s">
        <v>39</v>
      </c>
      <c r="C238" s="173" t="s">
        <v>4645</v>
      </c>
      <c r="D238" s="30" t="s">
        <v>4882</v>
      </c>
      <c r="E238" s="19"/>
      <c r="F238" s="44" t="s">
        <v>5246</v>
      </c>
      <c r="G238" s="85" t="s">
        <v>4735</v>
      </c>
      <c r="H238" s="85"/>
      <c r="I238" s="85"/>
      <c r="J238" s="66"/>
      <c r="K238" s="66"/>
      <c r="L238" s="66">
        <v>15</v>
      </c>
      <c r="M238" s="45"/>
      <c r="N238" s="45"/>
      <c r="O238" s="45"/>
      <c r="P238" s="45"/>
      <c r="Q238" s="45"/>
      <c r="R238" s="45"/>
      <c r="S238" s="45"/>
      <c r="T238" s="45"/>
      <c r="U238" s="66"/>
      <c r="V238" s="66"/>
      <c r="W238" s="45"/>
      <c r="X238" s="45"/>
      <c r="Y238" s="66"/>
      <c r="Z238" s="87"/>
      <c r="AA238" s="12" t="s">
        <v>34</v>
      </c>
      <c r="AB238" s="38"/>
    </row>
    <row r="239" spans="1:28" ht="15.75" thickBot="1" x14ac:dyDescent="0.3">
      <c r="A239" s="126" t="s">
        <v>2</v>
      </c>
      <c r="B239" s="221" t="s">
        <v>39</v>
      </c>
      <c r="C239" s="128" t="s">
        <v>4645</v>
      </c>
      <c r="D239" s="132" t="s">
        <v>4887</v>
      </c>
      <c r="E239" s="168"/>
      <c r="F239" s="164" t="s">
        <v>5246</v>
      </c>
      <c r="G239" s="165" t="s">
        <v>4735</v>
      </c>
      <c r="H239" s="169"/>
      <c r="I239" s="169"/>
      <c r="J239" s="131"/>
      <c r="K239" s="131"/>
      <c r="L239" s="131">
        <v>11</v>
      </c>
      <c r="M239" s="166"/>
      <c r="N239" s="166"/>
      <c r="O239" s="166"/>
      <c r="P239" s="166"/>
      <c r="Q239" s="166"/>
      <c r="R239" s="166"/>
      <c r="S239" s="166"/>
      <c r="T239" s="166"/>
      <c r="U239" s="131"/>
      <c r="V239" s="131"/>
      <c r="W239" s="166"/>
      <c r="X239" s="166"/>
      <c r="Y239" s="131"/>
      <c r="Z239" s="167"/>
      <c r="AA239" s="129" t="s">
        <v>34</v>
      </c>
      <c r="AB239" s="127"/>
    </row>
  </sheetData>
  <conditionalFormatting sqref="A1:B1048576">
    <cfRule type="cellIs" dxfId="136" priority="6" operator="equal">
      <formula>"GMT"</formula>
    </cfRule>
    <cfRule type="cellIs" dxfId="135" priority="7" operator="equal">
      <formula>"RE"</formula>
    </cfRule>
    <cfRule type="cellIs" dxfId="134" priority="8" operator="equal">
      <formula>"JK"</formula>
    </cfRule>
    <cfRule type="cellIs" dxfId="133" priority="9" operator="equal">
      <formula>"CT"</formula>
    </cfRule>
    <cfRule type="cellIs" dxfId="132" priority="10" operator="equal">
      <formula>"SH"</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67DE5-DBC3-408E-AECF-90774B1F0B6E}">
  <sheetPr>
    <tabColor rgb="FFFFC000"/>
  </sheetPr>
  <dimension ref="A1:I16"/>
  <sheetViews>
    <sheetView zoomScaleNormal="100" workbookViewId="0"/>
  </sheetViews>
  <sheetFormatPr defaultColWidth="8.85546875" defaultRowHeight="15" x14ac:dyDescent="0.25"/>
  <cols>
    <col min="1" max="2" width="11.85546875" customWidth="1"/>
    <col min="3" max="3" width="18.85546875" customWidth="1"/>
    <col min="4" max="4" width="16.42578125" bestFit="1" customWidth="1"/>
    <col min="5" max="5" width="48.85546875" bestFit="1" customWidth="1"/>
    <col min="6" max="6" width="22.7109375" bestFit="1" customWidth="1"/>
    <col min="7" max="7" width="24.42578125" bestFit="1" customWidth="1"/>
    <col min="8" max="8" width="28" bestFit="1" customWidth="1"/>
    <col min="9" max="9" width="21.42578125" bestFit="1" customWidth="1"/>
  </cols>
  <sheetData>
    <row r="1" spans="1:9" ht="15" customHeight="1" x14ac:dyDescent="0.25">
      <c r="A1" s="234" t="s">
        <v>5247</v>
      </c>
      <c r="I1" s="234"/>
    </row>
    <row r="2" spans="1:9" ht="15" customHeight="1" x14ac:dyDescent="0.25">
      <c r="A2" s="250" t="s">
        <v>5248</v>
      </c>
      <c r="I2" s="234"/>
    </row>
    <row r="3" spans="1:9" ht="15" customHeight="1" thickBot="1" x14ac:dyDescent="0.3">
      <c r="I3" s="234"/>
    </row>
    <row r="4" spans="1:9" ht="15.75" thickBot="1" x14ac:dyDescent="0.3">
      <c r="A4" s="248" t="s">
        <v>20</v>
      </c>
      <c r="B4" s="8" t="s">
        <v>23</v>
      </c>
      <c r="C4" s="135" t="s">
        <v>17</v>
      </c>
      <c r="D4" s="9" t="s">
        <v>5249</v>
      </c>
      <c r="E4" s="7" t="s">
        <v>5250</v>
      </c>
      <c r="F4" s="7" t="s">
        <v>5251</v>
      </c>
      <c r="G4" s="7" t="s">
        <v>5252</v>
      </c>
      <c r="H4" s="8" t="s">
        <v>5253</v>
      </c>
      <c r="I4" s="249" t="s">
        <v>5254</v>
      </c>
    </row>
    <row r="5" spans="1:9" x14ac:dyDescent="0.25">
      <c r="A5" s="10" t="s">
        <v>2</v>
      </c>
      <c r="B5" s="6" t="s">
        <v>39</v>
      </c>
      <c r="C5" s="238" t="s">
        <v>4564</v>
      </c>
      <c r="D5" s="10" t="str">
        <f>'RoB2 - Domain 1'!H5</f>
        <v>Some concerns</v>
      </c>
      <c r="E5" s="5" t="str">
        <f>IF(C5="","",IF('RoB2 - Preliminary'!G5=Lists!$I$8,'RoB2 - Domain 2 ITT'!P5,IF('RoB2 - Preliminary'!G5=Lists!$I$9,'RoB2 - Domain 2 PP'!N5,"Please select an aim in RoB2 - Preliminary")))</f>
        <v>Low risk</v>
      </c>
      <c r="F5" s="5" t="str">
        <f>'RoB2 - Domain 3'!J5</f>
        <v>Low risk</v>
      </c>
      <c r="G5" s="5" t="str">
        <f>'RoB2 - Domain 4'!L5</f>
        <v>Low risk</v>
      </c>
      <c r="H5" s="6" t="str">
        <f>'RoB2 - Domain 5'!H5</f>
        <v>Low risk</v>
      </c>
      <c r="I5" s="38" t="s">
        <v>5255</v>
      </c>
    </row>
    <row r="6" spans="1:9" x14ac:dyDescent="0.25">
      <c r="A6" s="11" t="s">
        <v>2</v>
      </c>
      <c r="B6" s="4" t="s">
        <v>39</v>
      </c>
      <c r="C6" s="239" t="s">
        <v>4573</v>
      </c>
      <c r="D6" s="11" t="str">
        <f>'RoB2 - Domain 1'!H6</f>
        <v>High risk</v>
      </c>
      <c r="E6" s="3" t="str">
        <f>IF(C6="","",IF('RoB2 - Preliminary'!G6=Lists!$I$8,'RoB2 - Domain 2 ITT'!P6,IF('RoB2 - Preliminary'!G6=Lists!$I$9,'RoB2 - Domain 2 PP'!N6,"Please select an aim in RoB2 - Preliminary")))</f>
        <v>Low risk</v>
      </c>
      <c r="F6" s="3" t="str">
        <f>'RoB2 - Domain 3'!J6</f>
        <v>High risk</v>
      </c>
      <c r="G6" s="3" t="str">
        <f>'RoB2 - Domain 4'!L6</f>
        <v>Low risk</v>
      </c>
      <c r="H6" s="4" t="str">
        <f>'RoB2 - Domain 5'!H6</f>
        <v>Some concerns</v>
      </c>
      <c r="I6" s="39" t="str">
        <f t="shared" ref="I6:I11" si="0">IF(C6="","",IF(OR(D6="Incomplete",E6="Incomplete",F6="Incomplete",G6="Incomplete",H6="Incomplete"),"Incomplete",IF(OR(D6="High risk",E6="High risk",F6="High risk",G6="High risk",H6="High risk"),"High risk",IF(AND(D6="Low risk",E6="Low risk",F6="Low risk",G6="Low risk",H6="Low risk"),"Low risk","Some concerns - please check if this needs to be 'high risk' or 'some concerns'"))))</f>
        <v>High risk</v>
      </c>
    </row>
    <row r="7" spans="1:9" x14ac:dyDescent="0.25">
      <c r="A7" s="11" t="s">
        <v>2</v>
      </c>
      <c r="B7" s="4" t="s">
        <v>39</v>
      </c>
      <c r="C7" s="239" t="s">
        <v>4582</v>
      </c>
      <c r="D7" s="11" t="str">
        <f>'RoB2 - Domain 1'!H7</f>
        <v>Low risk</v>
      </c>
      <c r="E7" s="3" t="str">
        <f>IF(C7="","",IF('RoB2 - Preliminary'!G7=Lists!$I$8,'RoB2 - Domain 2 ITT'!P7,IF('RoB2 - Preliminary'!G7=Lists!$I$9,'RoB2 - Domain 2 PP'!N7,"Please select an aim in RoB2 - Preliminary")))</f>
        <v>Low risk</v>
      </c>
      <c r="F7" s="3" t="str">
        <f>'RoB2 - Domain 3'!J7</f>
        <v>Low risk</v>
      </c>
      <c r="G7" s="3" t="str">
        <f>'RoB2 - Domain 4'!L7</f>
        <v>High risk</v>
      </c>
      <c r="H7" s="4" t="str">
        <f>'RoB2 - Domain 5'!H7</f>
        <v>Low risk</v>
      </c>
      <c r="I7" s="39" t="str">
        <f t="shared" si="0"/>
        <v>High risk</v>
      </c>
    </row>
    <row r="8" spans="1:9" x14ac:dyDescent="0.25">
      <c r="A8" s="11" t="s">
        <v>2</v>
      </c>
      <c r="B8" s="4" t="s">
        <v>39</v>
      </c>
      <c r="C8" s="239" t="s">
        <v>4625</v>
      </c>
      <c r="D8" s="11" t="str">
        <f>'RoB2 - Domain 1'!H8</f>
        <v>Some concerns</v>
      </c>
      <c r="E8" s="3" t="str">
        <f>IF(C8="","",IF('RoB2 - Preliminary'!G8=Lists!$I$8,'RoB2 - Domain 2 ITT'!P8,IF('RoB2 - Preliminary'!G8=Lists!$I$9,'RoB2 - Domain 2 PP'!N8,"Please select an aim in RoB2 - Preliminary")))</f>
        <v>Low risk</v>
      </c>
      <c r="F8" s="3" t="str">
        <f>'RoB2 - Domain 3'!J8</f>
        <v>Low risk</v>
      </c>
      <c r="G8" s="3" t="str">
        <f>'RoB2 - Domain 4'!L8</f>
        <v>Low risk</v>
      </c>
      <c r="H8" s="4" t="str">
        <f>'RoB2 - Domain 5'!H8</f>
        <v>Low risk</v>
      </c>
      <c r="I8" s="39" t="s">
        <v>5255</v>
      </c>
    </row>
    <row r="9" spans="1:9" x14ac:dyDescent="0.25">
      <c r="A9" s="11" t="s">
        <v>2</v>
      </c>
      <c r="B9" s="4" t="s">
        <v>39</v>
      </c>
      <c r="C9" s="239" t="s">
        <v>4633</v>
      </c>
      <c r="D9" s="11" t="str">
        <f>'RoB2 - Domain 1'!H9</f>
        <v>Low risk</v>
      </c>
      <c r="E9" s="3" t="str">
        <f>IF(C9="","",IF('RoB2 - Preliminary'!G9=Lists!$I$8,'RoB2 - Domain 2 ITT'!P9,IF('RoB2 - Preliminary'!G9=Lists!$I$9,'RoB2 - Domain 2 PP'!N9,"Please select an aim in RoB2 - Preliminary")))</f>
        <v>Low risk</v>
      </c>
      <c r="F9" s="3" t="str">
        <f>'RoB2 - Domain 3'!J9</f>
        <v>High risk</v>
      </c>
      <c r="G9" s="3" t="str">
        <f>'RoB2 - Domain 4'!L9</f>
        <v>Low risk</v>
      </c>
      <c r="H9" s="4" t="str">
        <f>'RoB2 - Domain 5'!H9</f>
        <v>Low risk</v>
      </c>
      <c r="I9" s="39" t="str">
        <f t="shared" si="0"/>
        <v>High risk</v>
      </c>
    </row>
    <row r="10" spans="1:9" x14ac:dyDescent="0.25">
      <c r="A10" s="11" t="s">
        <v>2</v>
      </c>
      <c r="B10" s="4" t="s">
        <v>39</v>
      </c>
      <c r="C10" s="239" t="s">
        <v>4640</v>
      </c>
      <c r="D10" s="11" t="str">
        <f>'RoB2 - Domain 1'!H10</f>
        <v>High risk</v>
      </c>
      <c r="E10" s="3" t="str">
        <f>IF(C10="","",IF('RoB2 - Preliminary'!G10=Lists!$I$8,'RoB2 - Domain 2 ITT'!P10,IF('RoB2 - Preliminary'!G10=Lists!$I$9,'RoB2 - Domain 2 PP'!N10,"Please select an aim in RoB2 - Preliminary")))</f>
        <v>Low risk</v>
      </c>
      <c r="F10" s="3" t="str">
        <f>'RoB2 - Domain 3'!J10</f>
        <v>High risk</v>
      </c>
      <c r="G10" s="3" t="str">
        <f>'RoB2 - Domain 4'!L10</f>
        <v>High risk</v>
      </c>
      <c r="H10" s="4" t="str">
        <f>'RoB2 - Domain 5'!H10</f>
        <v>Low risk</v>
      </c>
      <c r="I10" s="39" t="str">
        <f t="shared" si="0"/>
        <v>High risk</v>
      </c>
    </row>
    <row r="11" spans="1:9" x14ac:dyDescent="0.25">
      <c r="A11" s="11" t="s">
        <v>2</v>
      </c>
      <c r="B11" s="4" t="s">
        <v>39</v>
      </c>
      <c r="C11" s="239" t="s">
        <v>4645</v>
      </c>
      <c r="D11" s="11" t="str">
        <f>'RoB2 - Domain 1'!H11</f>
        <v>Some concerns</v>
      </c>
      <c r="E11" s="3" t="str">
        <f>IF(C11="","",IF('RoB2 - Preliminary'!G11=Lists!$I$8,'RoB2 - Domain 2 ITT'!P11,IF('RoB2 - Preliminary'!G11=Lists!$I$9,'RoB2 - Domain 2 PP'!N11,"Please select an aim in RoB2 - Preliminary")))</f>
        <v>Low risk</v>
      </c>
      <c r="F11" s="3" t="str">
        <f>'RoB2 - Domain 3'!J11</f>
        <v>Low risk</v>
      </c>
      <c r="G11" s="3" t="str">
        <f>'RoB2 - Domain 4'!L11</f>
        <v>High risk</v>
      </c>
      <c r="H11" s="4" t="str">
        <f>'RoB2 - Domain 5'!H11</f>
        <v>Some concerns</v>
      </c>
      <c r="I11" s="39" t="str">
        <f t="shared" si="0"/>
        <v>High risk</v>
      </c>
    </row>
    <row r="12" spans="1:9" x14ac:dyDescent="0.25">
      <c r="A12" s="11" t="s">
        <v>2</v>
      </c>
      <c r="B12" s="4" t="s">
        <v>39</v>
      </c>
      <c r="C12" s="239" t="s">
        <v>4524</v>
      </c>
      <c r="D12" s="11" t="str">
        <f>'RoB2 - Domain 1'!H12</f>
        <v>Low risk</v>
      </c>
      <c r="E12" s="3" t="str">
        <f>IF(C12="","",IF('RoB2 - Preliminary'!G12=Lists!$I$8,'RoB2 - Domain 2 ITT'!P12,IF('RoB2 - Preliminary'!G12=Lists!$I$9,'RoB2 - Domain 2 PP'!N12,"Please select an aim in RoB2 - Preliminary")))</f>
        <v>Low risk</v>
      </c>
      <c r="F12" s="3" t="str">
        <f>'RoB2 - Domain 3'!J12</f>
        <v>High risk</v>
      </c>
      <c r="G12" s="3" t="str">
        <f>'RoB2 - Domain 4'!L12</f>
        <v>High risk</v>
      </c>
      <c r="H12" s="4" t="str">
        <f>'RoB2 - Domain 5'!H12</f>
        <v>Low risk</v>
      </c>
      <c r="I12" s="39" t="str">
        <f t="shared" ref="I12" si="1">IF(C12="","",IF(OR(D12="Incomplete",E12="Incomplete",F12="Incomplete",G12="Incomplete",H12="Incomplete"),"Incomplete",IF(OR(D12="High risk",E12="High risk",F12="High risk",G12="High risk",H12="High risk"),"High risk",IF(AND(D12="Low risk",E12="Low risk",F12="Low risk",G12="Low risk",H12="Low risk"),"Low risk","Some concerns - please check if this needs to be 'high risk' or 'some concerns'"))))</f>
        <v>High risk</v>
      </c>
    </row>
    <row r="13" spans="1:9" x14ac:dyDescent="0.25">
      <c r="A13" s="11" t="s">
        <v>2</v>
      </c>
      <c r="B13" s="4" t="s">
        <v>39</v>
      </c>
      <c r="C13" s="239" t="s">
        <v>4531</v>
      </c>
      <c r="D13" s="11" t="str">
        <f>'RoB2 - Domain 1'!H13</f>
        <v>Low risk</v>
      </c>
      <c r="E13" s="3" t="str">
        <f>IF(C13="","",IF('RoB2 - Preliminary'!G13=Lists!$I$8,'RoB2 - Domain 2 ITT'!P13,IF('RoB2 - Preliminary'!G13=Lists!$I$9,'RoB2 - Domain 2 PP'!N13,"Please select an aim in RoB2 - Preliminary")))</f>
        <v>Low risk</v>
      </c>
      <c r="F13" s="3" t="str">
        <f>'RoB2 - Domain 3'!J13</f>
        <v>High risk</v>
      </c>
      <c r="G13" s="3" t="str">
        <f>'RoB2 - Domain 4'!L13</f>
        <v>Low risk</v>
      </c>
      <c r="H13" s="4" t="str">
        <f>'RoB2 - Domain 5'!H13</f>
        <v>Low risk</v>
      </c>
      <c r="I13" s="39" t="str">
        <f t="shared" ref="I13:I16" si="2">IF(C13="","",IF(OR(D13="Incomplete",E13="Incomplete",F13="Incomplete",G13="Incomplete",H13="Incomplete"),"Incomplete",IF(OR(D13="High risk",E13="High risk",F13="High risk",G13="High risk",H13="High risk"),"High risk",IF(AND(D13="Low risk",E13="Low risk",F13="Low risk",G13="Low risk",H13="Low risk"),"Low risk","Some concerns - please check if this needs to be 'high risk' or 'some concerns'"))))</f>
        <v>High risk</v>
      </c>
    </row>
    <row r="14" spans="1:9" x14ac:dyDescent="0.25">
      <c r="A14" s="11" t="s">
        <v>2</v>
      </c>
      <c r="B14" s="4" t="s">
        <v>39</v>
      </c>
      <c r="C14" s="239" t="s">
        <v>4533</v>
      </c>
      <c r="D14" s="11" t="str">
        <f>'RoB2 - Domain 1'!H14</f>
        <v>Low risk</v>
      </c>
      <c r="E14" s="3" t="str">
        <f>IF(C14="","",IF('RoB2 - Preliminary'!G14=Lists!$I$8,'RoB2 - Domain 2 ITT'!P14,IF('RoB2 - Preliminary'!G14=Lists!$I$9,'RoB2 - Domain 2 PP'!N14,"Please select an aim in RoB2 - Preliminary")))</f>
        <v>Low risk</v>
      </c>
      <c r="F14" s="3" t="str">
        <f>'RoB2 - Domain 3'!J14</f>
        <v>High risk</v>
      </c>
      <c r="G14" s="3" t="str">
        <f>'RoB2 - Domain 4'!L14</f>
        <v>High risk</v>
      </c>
      <c r="H14" s="4" t="str">
        <f>'RoB2 - Domain 5'!H14</f>
        <v>Low risk</v>
      </c>
      <c r="I14" s="39" t="str">
        <f t="shared" si="2"/>
        <v>High risk</v>
      </c>
    </row>
    <row r="15" spans="1:9" x14ac:dyDescent="0.25">
      <c r="A15" s="11" t="s">
        <v>2</v>
      </c>
      <c r="B15" s="4" t="s">
        <v>39</v>
      </c>
      <c r="C15" s="239" t="s">
        <v>4536</v>
      </c>
      <c r="D15" s="11" t="str">
        <f>'RoB2 - Domain 1'!H15</f>
        <v>Some concerns</v>
      </c>
      <c r="E15" s="3" t="str">
        <f>IF(C15="","",IF('RoB2 - Preliminary'!G15=Lists!$I$8,'RoB2 - Domain 2 ITT'!P15,IF('RoB2 - Preliminary'!G15=Lists!$I$9,'RoB2 - Domain 2 PP'!N15,"Please select an aim in RoB2 - Preliminary")))</f>
        <v>High risk</v>
      </c>
      <c r="F15" s="3" t="str">
        <f>'RoB2 - Domain 3'!J15</f>
        <v>High risk</v>
      </c>
      <c r="G15" s="3" t="str">
        <f>'RoB2 - Domain 4'!L15</f>
        <v>Low risk</v>
      </c>
      <c r="H15" s="4" t="str">
        <f>'RoB2 - Domain 5'!H15</f>
        <v>High risk</v>
      </c>
      <c r="I15" s="39" t="str">
        <f t="shared" si="2"/>
        <v>High risk</v>
      </c>
    </row>
    <row r="16" spans="1:9" ht="15.75" thickBot="1" x14ac:dyDescent="0.3">
      <c r="A16" s="126" t="s">
        <v>2</v>
      </c>
      <c r="B16" s="221" t="s">
        <v>39</v>
      </c>
      <c r="C16" s="407" t="s">
        <v>4539</v>
      </c>
      <c r="D16" s="126" t="str">
        <f>'RoB2 - Domain 1'!H16</f>
        <v>Low risk</v>
      </c>
      <c r="E16" s="408" t="str">
        <f>IF(C16="","",IF('RoB2 - Preliminary'!G16=Lists!$I$8,'RoB2 - Domain 2 ITT'!P16,IF('RoB2 - Preliminary'!G16=Lists!$I$9,'RoB2 - Domain 2 PP'!N16,"Please select an aim in RoB2 - Preliminary")))</f>
        <v>Low risk</v>
      </c>
      <c r="F16" s="408" t="str">
        <f>'RoB2 - Domain 3'!J16</f>
        <v>High risk</v>
      </c>
      <c r="G16" s="408" t="str">
        <f>'RoB2 - Domain 4'!L16</f>
        <v>High risk</v>
      </c>
      <c r="H16" s="221" t="str">
        <f>'RoB2 - Domain 5'!H16</f>
        <v>Low risk</v>
      </c>
      <c r="I16" s="127" t="str">
        <f t="shared" si="2"/>
        <v>High risk</v>
      </c>
    </row>
  </sheetData>
  <conditionalFormatting sqref="A1:B1048576">
    <cfRule type="cellIs" dxfId="131" priority="10" operator="equal">
      <formula>"GMT"</formula>
    </cfRule>
    <cfRule type="cellIs" dxfId="130" priority="11" operator="equal">
      <formula>"RE"</formula>
    </cfRule>
    <cfRule type="cellIs" dxfId="129" priority="12" operator="equal">
      <formula>"JK"</formula>
    </cfRule>
    <cfRule type="cellIs" dxfId="128" priority="13" operator="equal">
      <formula>"CT"</formula>
    </cfRule>
    <cfRule type="cellIs" dxfId="127" priority="14" operator="equal">
      <formula>"SH"</formula>
    </cfRule>
  </conditionalFormatting>
  <conditionalFormatting sqref="D1:I1048576 C18:C42">
    <cfRule type="cellIs" dxfId="126" priority="1" operator="equal">
      <formula>"Incomplete"</formula>
    </cfRule>
    <cfRule type="cellIs" dxfId="125" priority="2" operator="equal">
      <formula>"High risk"</formula>
    </cfRule>
    <cfRule type="cellIs" dxfId="124" priority="3" operator="equal">
      <formula>"Some concerns"</formula>
    </cfRule>
    <cfRule type="cellIs" dxfId="123" priority="4" operator="equal">
      <formula>"Low risk"</formula>
    </cfRule>
  </conditionalFormatting>
  <conditionalFormatting sqref="E1:E1048576">
    <cfRule type="cellIs" dxfId="122" priority="5" operator="equal">
      <formula>"Please select an aim in RoB2 - Preliminary"</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xr:uid="{232BE60D-6710-4972-B9A2-FBE9E5F2BABD}">
          <x14:formula1>
            <xm:f>Lists!$F$8:$F$10</xm:f>
          </x14:formula1>
          <xm:sqref>C18:C42 D5:I1048576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C2696-3B26-4E91-B39C-D2A88804498E}">
  <sheetPr>
    <tabColor theme="5"/>
  </sheetPr>
  <dimension ref="A1:V16"/>
  <sheetViews>
    <sheetView zoomScale="85" zoomScaleNormal="85" workbookViewId="0"/>
  </sheetViews>
  <sheetFormatPr defaultColWidth="8.85546875" defaultRowHeight="15" x14ac:dyDescent="0.25"/>
  <cols>
    <col min="1" max="1" width="13.7109375" customWidth="1"/>
    <col min="2" max="2" width="16.7109375" bestFit="1" customWidth="1"/>
    <col min="3" max="3" width="15.28515625" bestFit="1" customWidth="1"/>
    <col min="4" max="4" width="14.85546875" bestFit="1" customWidth="1"/>
    <col min="5" max="5" width="12" bestFit="1" customWidth="1"/>
    <col min="6" max="6" width="8.85546875" bestFit="1" customWidth="1"/>
    <col min="7" max="7" width="9.28515625" customWidth="1"/>
    <col min="8" max="8" width="18.140625" customWidth="1"/>
    <col min="9" max="10" width="22.5703125" customWidth="1"/>
    <col min="11" max="11" width="12.28515625" customWidth="1"/>
    <col min="12" max="12" width="12.140625" customWidth="1"/>
    <col min="13" max="19" width="13" customWidth="1"/>
    <col min="20" max="20" width="18" customWidth="1"/>
    <col min="21" max="21" width="13" customWidth="1"/>
    <col min="22" max="22" width="14" customWidth="1"/>
  </cols>
  <sheetData>
    <row r="1" spans="1:22" ht="18.75" x14ac:dyDescent="0.3">
      <c r="A1" s="247" t="s">
        <v>5256</v>
      </c>
      <c r="I1" s="247"/>
    </row>
    <row r="2" spans="1:22" ht="15.75" thickBot="1" x14ac:dyDescent="0.3">
      <c r="A2" s="1"/>
    </row>
    <row r="3" spans="1:22" s="1" customFormat="1" ht="46.5" customHeight="1" x14ac:dyDescent="0.25">
      <c r="A3" s="412" t="s">
        <v>17</v>
      </c>
      <c r="B3" s="415" t="s">
        <v>5257</v>
      </c>
      <c r="C3" s="416"/>
      <c r="D3" s="416"/>
      <c r="E3" s="416"/>
      <c r="F3" s="416"/>
      <c r="G3" s="417"/>
      <c r="H3" s="414" t="s">
        <v>5258</v>
      </c>
      <c r="I3" s="410"/>
      <c r="J3" s="411"/>
      <c r="K3" s="409" t="s">
        <v>5259</v>
      </c>
      <c r="L3" s="410"/>
      <c r="M3" s="410"/>
      <c r="N3" s="410"/>
      <c r="O3" s="410"/>
      <c r="P3" s="410"/>
      <c r="Q3" s="410"/>
      <c r="R3" s="410"/>
      <c r="S3" s="410"/>
      <c r="T3" s="410"/>
      <c r="U3" s="410"/>
      <c r="V3" s="411"/>
    </row>
    <row r="4" spans="1:22" s="1" customFormat="1" ht="138.75" customHeight="1" thickBot="1" x14ac:dyDescent="0.3">
      <c r="A4" s="413"/>
      <c r="B4" s="236" t="s">
        <v>5260</v>
      </c>
      <c r="C4" s="253" t="s">
        <v>5261</v>
      </c>
      <c r="D4" s="253" t="s">
        <v>5262</v>
      </c>
      <c r="E4" s="253" t="s">
        <v>5024</v>
      </c>
      <c r="F4" s="253" t="s">
        <v>5263</v>
      </c>
      <c r="G4" s="237" t="s">
        <v>5264</v>
      </c>
      <c r="H4" s="254" t="s">
        <v>5265</v>
      </c>
      <c r="I4" s="255" t="s">
        <v>5266</v>
      </c>
      <c r="J4" s="256" t="s">
        <v>5267</v>
      </c>
      <c r="K4" s="257" t="s">
        <v>5268</v>
      </c>
      <c r="L4" s="255" t="s">
        <v>5269</v>
      </c>
      <c r="M4" s="255" t="s">
        <v>5270</v>
      </c>
      <c r="N4" s="255" t="s">
        <v>5271</v>
      </c>
      <c r="O4" s="255" t="s">
        <v>5272</v>
      </c>
      <c r="P4" s="255" t="s">
        <v>5273</v>
      </c>
      <c r="Q4" s="255" t="s">
        <v>5274</v>
      </c>
      <c r="R4" s="255" t="s">
        <v>5275</v>
      </c>
      <c r="S4" s="255" t="s">
        <v>5276</v>
      </c>
      <c r="T4" s="255" t="s">
        <v>5277</v>
      </c>
      <c r="U4" s="255" t="s">
        <v>5278</v>
      </c>
      <c r="V4" s="256" t="s">
        <v>5279</v>
      </c>
    </row>
    <row r="5" spans="1:22" x14ac:dyDescent="0.25">
      <c r="A5" s="173" t="str">
        <f>IF('RoB2 - Summary'!C5="","",'RoB2 - Summary'!C5)</f>
        <v>{Bricker, 2024 #4204}</v>
      </c>
      <c r="B5" s="10" t="s">
        <v>5280</v>
      </c>
      <c r="C5" s="5" t="s">
        <v>4780</v>
      </c>
      <c r="D5" s="5" t="s">
        <v>4789</v>
      </c>
      <c r="E5" s="5" t="s">
        <v>5281</v>
      </c>
      <c r="F5" s="5" t="s">
        <v>5044</v>
      </c>
      <c r="G5" s="6" t="s">
        <v>5282</v>
      </c>
      <c r="H5" s="10" t="str">
        <f>IF($G5=Lists!$I$8,"NA","")</f>
        <v>NA</v>
      </c>
      <c r="I5" s="5" t="str">
        <f>IF($G5=Lists!$I$8,"NA","")</f>
        <v>NA</v>
      </c>
      <c r="J5" s="6" t="str">
        <f>IF($G5=Lists!$I$8,"NA","")</f>
        <v>NA</v>
      </c>
      <c r="K5" s="252" t="s">
        <v>34</v>
      </c>
      <c r="L5" s="5" t="s">
        <v>34</v>
      </c>
      <c r="M5" s="5"/>
      <c r="N5" s="5" t="s">
        <v>34</v>
      </c>
      <c r="O5" s="5"/>
      <c r="P5" s="5"/>
      <c r="Q5" s="5"/>
      <c r="R5" s="5"/>
      <c r="S5" s="5"/>
      <c r="T5" s="5"/>
      <c r="U5" s="5"/>
      <c r="V5" s="6"/>
    </row>
    <row r="6" spans="1:22" x14ac:dyDescent="0.25">
      <c r="A6" s="63" t="str">
        <f>IF('RoB2 - Summary'!C6="","",'RoB2 - Summary'!C6)</f>
        <v>{Carrasco-Hernandez, 2020 #3717}</v>
      </c>
      <c r="B6" s="11" t="s">
        <v>5280</v>
      </c>
      <c r="C6" s="3" t="s">
        <v>4795</v>
      </c>
      <c r="D6" s="3" t="s">
        <v>4802</v>
      </c>
      <c r="E6" s="3" t="s">
        <v>5056</v>
      </c>
      <c r="F6" s="3" t="s">
        <v>5062</v>
      </c>
      <c r="G6" s="6" t="s">
        <v>5282</v>
      </c>
      <c r="H6" s="11" t="str">
        <f>IF($G6=Lists!$I$8,"NA","")</f>
        <v>NA</v>
      </c>
      <c r="I6" s="3" t="str">
        <f>IF($G6=Lists!$I$8,"NA","")</f>
        <v>NA</v>
      </c>
      <c r="J6" s="4" t="str">
        <f>IF($G6=Lists!$I$8,"NA","")</f>
        <v>NA</v>
      </c>
      <c r="K6" s="251" t="s">
        <v>34</v>
      </c>
      <c r="L6" s="3"/>
      <c r="M6" s="3"/>
      <c r="N6" s="3" t="s">
        <v>34</v>
      </c>
      <c r="O6" s="3"/>
      <c r="P6" s="3"/>
      <c r="Q6" s="3"/>
      <c r="R6" s="3"/>
      <c r="S6" s="3"/>
      <c r="T6" s="3"/>
      <c r="U6" s="3"/>
      <c r="V6" s="4"/>
    </row>
    <row r="7" spans="1:22" x14ac:dyDescent="0.25">
      <c r="A7" s="63" t="str">
        <f>IF('RoB2 - Summary'!C7="","",'RoB2 - Summary'!C7)</f>
        <v>{Faro, 2023 #4214}</v>
      </c>
      <c r="B7" s="11" t="s">
        <v>5280</v>
      </c>
      <c r="C7" s="3" t="s">
        <v>4806</v>
      </c>
      <c r="D7" s="3" t="s">
        <v>4812</v>
      </c>
      <c r="E7" s="3" t="s">
        <v>5051</v>
      </c>
      <c r="F7" s="3" t="s">
        <v>5078</v>
      </c>
      <c r="G7" s="6" t="s">
        <v>5282</v>
      </c>
      <c r="H7" s="11" t="str">
        <f>IF($G7=Lists!$I$8,"NA","")</f>
        <v>NA</v>
      </c>
      <c r="I7" s="3" t="str">
        <f>IF($G7=Lists!$I$8,"NA","")</f>
        <v>NA</v>
      </c>
      <c r="J7" s="4" t="str">
        <f>IF($G7=Lists!$I$8,"NA","")</f>
        <v>NA</v>
      </c>
      <c r="K7" s="251" t="s">
        <v>34</v>
      </c>
      <c r="L7" s="3" t="s">
        <v>34</v>
      </c>
      <c r="M7" s="3"/>
      <c r="N7" s="3" t="s">
        <v>34</v>
      </c>
      <c r="O7" s="3"/>
      <c r="P7" s="3"/>
      <c r="Q7" s="3"/>
      <c r="R7" s="3"/>
      <c r="S7" s="3"/>
      <c r="T7" s="3"/>
      <c r="U7" s="3"/>
      <c r="V7" s="4"/>
    </row>
    <row r="8" spans="1:22" x14ac:dyDescent="0.25">
      <c r="A8" s="63" t="str">
        <f>IF('RoB2 - Summary'!C8="","",'RoB2 - Summary'!C8)</f>
        <v>{Masaki, 2020 #3762}</v>
      </c>
      <c r="B8" s="11" t="s">
        <v>5280</v>
      </c>
      <c r="C8" s="3" t="s">
        <v>4855</v>
      </c>
      <c r="D8" s="3" t="s">
        <v>4863</v>
      </c>
      <c r="E8" s="3" t="s">
        <v>5207</v>
      </c>
      <c r="F8" s="3" t="s">
        <v>5209</v>
      </c>
      <c r="G8" s="6" t="s">
        <v>5282</v>
      </c>
      <c r="H8" s="11" t="str">
        <f>IF($G8=Lists!$I$8,"NA","")</f>
        <v>NA</v>
      </c>
      <c r="I8" s="3" t="str">
        <f>IF($G8=Lists!$I$8,"NA","")</f>
        <v>NA</v>
      </c>
      <c r="J8" s="4" t="str">
        <f>IF($G8=Lists!$I$8,"NA","")</f>
        <v>NA</v>
      </c>
      <c r="K8" s="251" t="s">
        <v>34</v>
      </c>
      <c r="L8" s="3" t="s">
        <v>34</v>
      </c>
      <c r="M8" s="3" t="s">
        <v>69</v>
      </c>
      <c r="N8" s="3" t="s">
        <v>34</v>
      </c>
      <c r="O8" s="3"/>
      <c r="P8" s="3"/>
      <c r="Q8" s="3"/>
      <c r="R8" s="3"/>
      <c r="S8" s="3"/>
      <c r="T8" s="3"/>
      <c r="U8" s="3"/>
      <c r="V8" s="4"/>
    </row>
    <row r="9" spans="1:22" x14ac:dyDescent="0.25">
      <c r="A9" s="63" t="str">
        <f>IF('RoB2 - Summary'!C9="","",'RoB2 - Summary'!C9)</f>
        <v>{Olano-Espinosa, 2022 #4298}</v>
      </c>
      <c r="B9" s="11" t="s">
        <v>5280</v>
      </c>
      <c r="C9" s="3" t="s">
        <v>4865</v>
      </c>
      <c r="D9" s="3" t="s">
        <v>4871</v>
      </c>
      <c r="E9" s="3" t="s">
        <v>5165</v>
      </c>
      <c r="F9" s="3" t="s">
        <v>5226</v>
      </c>
      <c r="G9" s="6" t="s">
        <v>5282</v>
      </c>
      <c r="H9" s="11" t="str">
        <f>IF($G9=Lists!$I$8,"NA","")</f>
        <v>NA</v>
      </c>
      <c r="I9" s="3" t="str">
        <f>IF($G9=Lists!$I$8,"NA","")</f>
        <v>NA</v>
      </c>
      <c r="J9" s="4" t="str">
        <f>IF($G9=Lists!$I$8,"NA","")</f>
        <v>NA</v>
      </c>
      <c r="K9" s="251" t="s">
        <v>34</v>
      </c>
      <c r="L9" s="3" t="s">
        <v>34</v>
      </c>
      <c r="M9" s="3"/>
      <c r="N9" s="3" t="s">
        <v>34</v>
      </c>
      <c r="O9" s="3"/>
      <c r="P9" s="3"/>
      <c r="Q9" s="3"/>
      <c r="R9" s="3"/>
      <c r="S9" s="3"/>
      <c r="T9" s="3"/>
      <c r="U9" s="3"/>
      <c r="V9" s="4"/>
    </row>
    <row r="10" spans="1:22" x14ac:dyDescent="0.25">
      <c r="A10" s="63" t="str">
        <f>IF('RoB2 - Summary'!C10="","",'RoB2 - Summary'!C10)</f>
        <v>{Perski, 2019 #3899}</v>
      </c>
      <c r="B10" s="11" t="s">
        <v>5280</v>
      </c>
      <c r="C10" s="3" t="s">
        <v>4874</v>
      </c>
      <c r="D10" s="3" t="s">
        <v>4880</v>
      </c>
      <c r="E10" s="3" t="s">
        <v>5230</v>
      </c>
      <c r="F10" s="3" t="s">
        <v>5233</v>
      </c>
      <c r="G10" s="6" t="s">
        <v>5282</v>
      </c>
      <c r="H10" s="11" t="str">
        <f>IF($G10=Lists!$I$8,"NA","")</f>
        <v>NA</v>
      </c>
      <c r="I10" s="3" t="str">
        <f>IF($G10=Lists!$I$8,"NA","")</f>
        <v>NA</v>
      </c>
      <c r="J10" s="4" t="str">
        <f>IF($G10=Lists!$I$8,"NA","")</f>
        <v>NA</v>
      </c>
      <c r="K10" s="251" t="s">
        <v>34</v>
      </c>
      <c r="L10" s="3" t="s">
        <v>34</v>
      </c>
      <c r="M10" s="3"/>
      <c r="N10" s="3"/>
      <c r="O10" s="3"/>
      <c r="P10" s="3"/>
      <c r="Q10" s="3"/>
      <c r="R10" s="3"/>
      <c r="S10" s="3"/>
      <c r="T10" s="3"/>
      <c r="U10" s="3"/>
      <c r="V10" s="4"/>
    </row>
    <row r="11" spans="1:22" x14ac:dyDescent="0.25">
      <c r="A11" s="63" t="str">
        <f>IF('RoB2 - Summary'!C11="","",'RoB2 - Summary'!C11)</f>
        <v>{Sadasivam, 2016 #4243}</v>
      </c>
      <c r="B11" s="11" t="s">
        <v>5280</v>
      </c>
      <c r="C11" s="3" t="s">
        <v>4882</v>
      </c>
      <c r="D11" s="3" t="s">
        <v>4887</v>
      </c>
      <c r="E11" s="3" t="s">
        <v>5245</v>
      </c>
      <c r="F11" s="3" t="s">
        <v>5283</v>
      </c>
      <c r="G11" s="6" t="s">
        <v>5282</v>
      </c>
      <c r="H11" s="11" t="str">
        <f>IF($G11=Lists!$I$8,"NA","")</f>
        <v>NA</v>
      </c>
      <c r="I11" s="3" t="str">
        <f>IF($G11=Lists!$I$8,"NA","")</f>
        <v>NA</v>
      </c>
      <c r="J11" s="4" t="str">
        <f>IF($G11=Lists!$I$8,"NA","")</f>
        <v>NA</v>
      </c>
      <c r="K11" s="251" t="s">
        <v>34</v>
      </c>
      <c r="L11" s="3"/>
      <c r="M11" s="3"/>
      <c r="N11" s="3" t="s">
        <v>34</v>
      </c>
      <c r="O11" s="3"/>
      <c r="P11" s="3"/>
      <c r="Q11" s="3"/>
      <c r="R11" s="3"/>
      <c r="S11" s="3"/>
      <c r="T11" s="3"/>
      <c r="U11" s="3"/>
      <c r="V11" s="4"/>
    </row>
    <row r="12" spans="1:22" x14ac:dyDescent="0.25">
      <c r="A12" s="63" t="str">
        <f>IF('RoB2 - Summary'!C12="","",'RoB2 - Summary'!C12)</f>
        <v>{Guertler, 2025 #7387}</v>
      </c>
      <c r="B12" s="11" t="s">
        <v>5284</v>
      </c>
      <c r="C12" s="3" t="s">
        <v>4814</v>
      </c>
      <c r="D12" s="3" t="s">
        <v>4821</v>
      </c>
      <c r="E12" s="3" t="s">
        <v>5285</v>
      </c>
      <c r="F12" s="3" t="s">
        <v>5286</v>
      </c>
      <c r="G12" s="4" t="s">
        <v>5282</v>
      </c>
      <c r="H12" s="11" t="str">
        <f>IF($G12=Lists!$I$8,"NA","")</f>
        <v>NA</v>
      </c>
      <c r="I12" s="3" t="str">
        <f>IF($G12=Lists!$I$8,"NA","")</f>
        <v>NA</v>
      </c>
      <c r="J12" s="4" t="str">
        <f>IF($G12=Lists!$I$8,"NA","")</f>
        <v>NA</v>
      </c>
      <c r="K12" s="251" t="s">
        <v>34</v>
      </c>
      <c r="L12" s="3" t="s">
        <v>34</v>
      </c>
      <c r="M12" s="3"/>
      <c r="N12" s="3" t="s">
        <v>34</v>
      </c>
      <c r="O12" s="3"/>
      <c r="P12" s="3"/>
      <c r="Q12" s="3"/>
      <c r="R12" s="3"/>
      <c r="S12" s="3"/>
      <c r="T12" s="3"/>
      <c r="U12" s="3"/>
      <c r="V12" s="4"/>
    </row>
    <row r="13" spans="1:22" x14ac:dyDescent="0.25">
      <c r="A13" s="63" t="str">
        <f>IF('RoB2 - Summary'!C13="","",'RoB2 - Summary'!C13)</f>
        <v>{Guo, 2023 #4763}</v>
      </c>
      <c r="B13" s="11" t="s">
        <v>5280</v>
      </c>
      <c r="C13" s="3" t="s">
        <v>4783</v>
      </c>
      <c r="D13" s="3" t="s">
        <v>4821</v>
      </c>
      <c r="E13" s="3" t="s">
        <v>5287</v>
      </c>
      <c r="F13" s="3" t="s">
        <v>5288</v>
      </c>
      <c r="G13" s="4" t="s">
        <v>5282</v>
      </c>
      <c r="H13" s="11" t="str">
        <f>IF($G13=Lists!$I$8,"NA","")</f>
        <v>NA</v>
      </c>
      <c r="I13" s="3" t="str">
        <f>IF($G13=Lists!$I$8,"NA","")</f>
        <v>NA</v>
      </c>
      <c r="J13" s="4" t="str">
        <f>IF($G13=Lists!$I$8,"NA","")</f>
        <v>NA</v>
      </c>
      <c r="K13" s="251" t="s">
        <v>34</v>
      </c>
      <c r="L13" s="3" t="s">
        <v>34</v>
      </c>
      <c r="M13" s="3"/>
      <c r="N13" s="3" t="s">
        <v>34</v>
      </c>
      <c r="O13" s="3"/>
      <c r="P13" s="3"/>
      <c r="Q13" s="3"/>
      <c r="R13" s="3"/>
      <c r="S13" s="3"/>
      <c r="T13" s="3"/>
      <c r="U13" s="3"/>
      <c r="V13" s="4"/>
    </row>
    <row r="14" spans="1:22" x14ac:dyDescent="0.25">
      <c r="A14" s="63" t="str">
        <f>IF('RoB2 - Summary'!C14="","",'RoB2 - Summary'!C14)</f>
        <v>{Haug, 2022 #3604}</v>
      </c>
      <c r="B14" s="11" t="s">
        <v>5284</v>
      </c>
      <c r="C14" s="3" t="s">
        <v>4814</v>
      </c>
      <c r="D14" s="3" t="s">
        <v>4793</v>
      </c>
      <c r="E14" s="3" t="s">
        <v>5289</v>
      </c>
      <c r="F14" s="3" t="s">
        <v>5290</v>
      </c>
      <c r="G14" s="4" t="s">
        <v>5282</v>
      </c>
      <c r="H14" s="11" t="str">
        <f>IF($G14=Lists!$I$8,"NA","")</f>
        <v>NA</v>
      </c>
      <c r="I14" s="3" t="str">
        <f>IF($G14=Lists!$I$8,"NA","")</f>
        <v>NA</v>
      </c>
      <c r="J14" s="4" t="str">
        <f>IF($G14=Lists!$I$8,"NA","")</f>
        <v>NA</v>
      </c>
      <c r="K14" s="251" t="s">
        <v>34</v>
      </c>
      <c r="L14" s="3" t="s">
        <v>34</v>
      </c>
      <c r="M14" s="3"/>
      <c r="N14" s="3" t="s">
        <v>34</v>
      </c>
      <c r="O14" s="3"/>
      <c r="P14" s="3"/>
      <c r="Q14" s="3"/>
      <c r="R14" s="3"/>
      <c r="S14" s="3"/>
      <c r="T14" s="3"/>
      <c r="U14" s="3"/>
      <c r="V14" s="4"/>
    </row>
    <row r="15" spans="1:22" x14ac:dyDescent="0.25">
      <c r="A15" s="63" t="str">
        <f>IF('RoB2 - Summary'!C15="","",'RoB2 - Summary'!C15)</f>
        <v>{Hors-Fraile, 2022 #4731}</v>
      </c>
      <c r="B15" s="11" t="s">
        <v>5280</v>
      </c>
      <c r="C15" s="3" t="s">
        <v>5291</v>
      </c>
      <c r="D15" s="3" t="s">
        <v>4844</v>
      </c>
      <c r="E15" s="3" t="s">
        <v>5292</v>
      </c>
      <c r="F15" s="3" t="s">
        <v>5293</v>
      </c>
      <c r="G15" s="4" t="s">
        <v>5282</v>
      </c>
      <c r="H15" s="11" t="str">
        <f>IF($G15=Lists!$I$8,"NA","")</f>
        <v>NA</v>
      </c>
      <c r="I15" s="3" t="str">
        <f>IF($G15=Lists!$I$8,"NA","")</f>
        <v>NA</v>
      </c>
      <c r="J15" s="4" t="str">
        <f>IF($G15=Lists!$I$8,"NA","")</f>
        <v>NA</v>
      </c>
      <c r="K15" s="251" t="s">
        <v>34</v>
      </c>
      <c r="L15" s="3" t="s">
        <v>34</v>
      </c>
      <c r="M15" s="3"/>
      <c r="N15" s="3" t="s">
        <v>34</v>
      </c>
      <c r="O15" s="3"/>
      <c r="P15" s="3"/>
      <c r="Q15" s="3"/>
      <c r="R15" s="3"/>
      <c r="S15" s="3"/>
      <c r="T15" s="3"/>
      <c r="U15" s="3"/>
      <c r="V15" s="4"/>
    </row>
    <row r="16" spans="1:22" x14ac:dyDescent="0.25">
      <c r="A16" s="63" t="str">
        <f>IF('RoB2 - Summary'!C16="","",'RoB2 - Summary'!C16)</f>
        <v>{Jackson, 2024 #4759}</v>
      </c>
      <c r="B16" s="11" t="s">
        <v>5280</v>
      </c>
      <c r="C16" s="3" t="s">
        <v>4847</v>
      </c>
      <c r="D16" s="3" t="s">
        <v>5262</v>
      </c>
      <c r="E16" s="3" t="s">
        <v>5165</v>
      </c>
      <c r="F16" s="3" t="s">
        <v>5294</v>
      </c>
      <c r="G16" s="4" t="s">
        <v>5282</v>
      </c>
      <c r="H16" s="11" t="str">
        <f>IF($G16=Lists!$I$8,"NA","")</f>
        <v>NA</v>
      </c>
      <c r="I16" s="3" t="str">
        <f>IF($G16=Lists!$I$8,"NA","")</f>
        <v>NA</v>
      </c>
      <c r="J16" s="4" t="str">
        <f>IF($G16=Lists!$I$8,"NA","")</f>
        <v>NA</v>
      </c>
      <c r="K16" s="251" t="s">
        <v>34</v>
      </c>
      <c r="L16" s="3" t="s">
        <v>34</v>
      </c>
      <c r="M16" s="3"/>
      <c r="N16" s="3" t="s">
        <v>34</v>
      </c>
      <c r="O16" s="3"/>
      <c r="P16" s="3"/>
      <c r="Q16" s="3"/>
      <c r="R16" s="3"/>
      <c r="S16" s="3"/>
      <c r="T16" s="3"/>
      <c r="U16" s="3"/>
      <c r="V16" s="4"/>
    </row>
  </sheetData>
  <mergeCells count="4">
    <mergeCell ref="K3:V3"/>
    <mergeCell ref="A3:A4"/>
    <mergeCell ref="H3:J3"/>
    <mergeCell ref="B3:G3"/>
  </mergeCells>
  <conditionalFormatting sqref="H1:J1048576">
    <cfRule type="cellIs" dxfId="121" priority="2" operator="equal">
      <formula>"NA"</formula>
    </cfRule>
  </conditionalFormatting>
  <conditionalFormatting sqref="K1:V1048576">
    <cfRule type="cellIs" dxfId="120" priority="1" operator="equal">
      <formula>"Yes"</formula>
    </cfRule>
  </conditionalFormatting>
  <dataValidations count="1">
    <dataValidation type="list" allowBlank="1" sqref="H5:V16" xr:uid="{9B450392-66FD-4CA4-8A43-BAAE774B3311}">
      <formula1>"Yes"</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BC2EE7F-C191-4F50-BFE8-E23B6DAE24E5}">
          <x14:formula1>
            <xm:f>Lists!$H$8:$H$10</xm:f>
          </x14:formula1>
          <xm:sqref>B5:B16</xm:sqref>
        </x14:dataValidation>
        <x14:dataValidation type="list" allowBlank="1" showInputMessage="1" showErrorMessage="1" xr:uid="{A327E2B7-14A3-414D-BAAB-1D4391A27280}">
          <x14:formula1>
            <xm:f>Lists!$I$8:$I$9</xm:f>
          </x14:formula1>
          <xm:sqref>G5:G16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6D2E0-8614-4642-99DF-137E84062C90}">
  <sheetPr>
    <tabColor theme="5" tint="0.79998168889431442"/>
  </sheetPr>
  <dimension ref="A1:I16"/>
  <sheetViews>
    <sheetView workbookViewId="0"/>
  </sheetViews>
  <sheetFormatPr defaultRowHeight="15" x14ac:dyDescent="0.25"/>
  <cols>
    <col min="1" max="1" width="18" customWidth="1"/>
    <col min="2" max="2" width="10.85546875" bestFit="1" customWidth="1"/>
    <col min="3" max="3" width="28.5703125" customWidth="1"/>
    <col min="4" max="4" width="10.85546875" bestFit="1" customWidth="1"/>
    <col min="5" max="5" width="28.5703125" customWidth="1"/>
    <col min="6" max="6" width="10.85546875" bestFit="1" customWidth="1"/>
    <col min="7" max="7" width="28.5703125" customWidth="1"/>
    <col min="8" max="8" width="15.7109375" customWidth="1"/>
    <col min="9" max="9" width="45.7109375" customWidth="1"/>
  </cols>
  <sheetData>
    <row r="1" spans="1:9" s="1" customFormat="1" ht="15.75" customHeight="1" x14ac:dyDescent="0.25">
      <c r="A1" s="234" t="s">
        <v>5295</v>
      </c>
      <c r="C1" s="234"/>
      <c r="D1" s="234"/>
      <c r="E1" s="234"/>
      <c r="F1" s="234"/>
      <c r="G1" s="234"/>
      <c r="H1" s="234"/>
    </row>
    <row r="2" spans="1:9" s="1" customFormat="1" ht="15.75" customHeight="1" thickBot="1" x14ac:dyDescent="0.3">
      <c r="C2" s="234"/>
      <c r="D2" s="234"/>
      <c r="E2" s="234"/>
      <c r="F2" s="234"/>
      <c r="G2" s="234"/>
      <c r="H2" s="234"/>
    </row>
    <row r="3" spans="1:9" s="233" customFormat="1" ht="48.75" customHeight="1" x14ac:dyDescent="0.25">
      <c r="A3" s="420" t="s">
        <v>17</v>
      </c>
      <c r="B3" s="414" t="s">
        <v>5296</v>
      </c>
      <c r="C3" s="411"/>
      <c r="D3" s="414" t="s">
        <v>5297</v>
      </c>
      <c r="E3" s="411"/>
      <c r="F3" s="414" t="s">
        <v>5298</v>
      </c>
      <c r="G3" s="411"/>
      <c r="H3" s="418" t="s">
        <v>5254</v>
      </c>
      <c r="I3" s="418" t="s">
        <v>5299</v>
      </c>
    </row>
    <row r="4" spans="1:9" s="1" customFormat="1" ht="15.75" thickBot="1" x14ac:dyDescent="0.3">
      <c r="A4" s="421"/>
      <c r="B4" s="236" t="s">
        <v>5300</v>
      </c>
      <c r="C4" s="237" t="s">
        <v>5301</v>
      </c>
      <c r="D4" s="236" t="s">
        <v>5300</v>
      </c>
      <c r="E4" s="237" t="s">
        <v>5301</v>
      </c>
      <c r="F4" s="236" t="s">
        <v>5300</v>
      </c>
      <c r="G4" s="237" t="s">
        <v>5301</v>
      </c>
      <c r="H4" s="419"/>
      <c r="I4" s="419"/>
    </row>
    <row r="5" spans="1:9" x14ac:dyDescent="0.25">
      <c r="A5" s="238" t="str">
        <f>IF('RoB2 - Summary'!C5="","",'RoB2 - Summary'!C5)</f>
        <v>{Bricker, 2024 #4204}</v>
      </c>
      <c r="B5" s="10" t="s">
        <v>5302</v>
      </c>
      <c r="C5" s="6" t="s">
        <v>4732</v>
      </c>
      <c r="D5" s="10" t="s">
        <v>5302</v>
      </c>
      <c r="E5" s="6" t="s">
        <v>4732</v>
      </c>
      <c r="F5" s="10" t="s">
        <v>5029</v>
      </c>
      <c r="G5" s="6" t="s">
        <v>5303</v>
      </c>
      <c r="H5" s="12" t="str">
        <f>IF(A5&lt;&gt;"",IF(AND(OR(B5="N",B5="PN",B5="NI",B5="PY",B5="Y"),OR(D5="N",D5="PN",D5="NI",D5="PY",D5="Y"),OR(F5="N",F5="PN",F5="NI",F5="PY",F5="Y")),IF(OR(OR(D5="N",D5="PN"),AND(D5="NI",OR(F5="Y",F5="PY"))),"High risk",IF(OR(AND(D5="NI",OR(F5="N",F5="PN",F5="NI")),AND(OR(D5="Y",D5="PY"),OR(OR(B5="N",B5="PN"),OR(F5="Y",F5="PY")))),"Some concerns","Low risk")),"Incomplete"),"")</f>
        <v>Some concerns</v>
      </c>
      <c r="I5" s="12" t="s">
        <v>5304</v>
      </c>
    </row>
    <row r="6" spans="1:9" x14ac:dyDescent="0.25">
      <c r="A6" s="239" t="str">
        <f>IF('RoB2 - Summary'!C6="","",'RoB2 - Summary'!C6)</f>
        <v>{Carrasco-Hernandez, 2020 #3717}</v>
      </c>
      <c r="B6" s="11" t="s">
        <v>5305</v>
      </c>
      <c r="C6" s="4" t="s">
        <v>5306</v>
      </c>
      <c r="D6" s="11" t="s">
        <v>5302</v>
      </c>
      <c r="E6" s="4" t="s">
        <v>5307</v>
      </c>
      <c r="F6" s="11" t="s">
        <v>5308</v>
      </c>
      <c r="G6" s="4" t="s">
        <v>5309</v>
      </c>
      <c r="H6" s="13" t="str">
        <f t="shared" ref="H6:H12" si="0">IF(A6&lt;&gt;"",IF(AND(OR(B6="N",B6="PN",B6="NI",B6="PY",B6="Y"),OR(D6="N",D6="PN",D6="NI",D6="PY",D6="Y"),OR(F6="N",F6="PN",F6="NI",F6="PY",F6="Y")),IF(OR(OR(D6="N",D6="PN"),AND(D6="NI",OR(F6="Y",F6="PY"))),"High risk",IF(OR(AND(D6="NI",OR(F6="N",F6="PN",F6="NI")),AND(OR(D6="Y",D6="PY"),OR(OR(B6="N",B6="PN"),OR(F6="Y",F6="PY")))),"Some concerns","Low risk")),"Incomplete"),"")</f>
        <v>High risk</v>
      </c>
      <c r="I6" s="13" t="s">
        <v>5304</v>
      </c>
    </row>
    <row r="7" spans="1:9" x14ac:dyDescent="0.25">
      <c r="A7" s="239" t="str">
        <f>IF('RoB2 - Summary'!C7="","",'RoB2 - Summary'!C7)</f>
        <v>{Faro, 2023 #4214}</v>
      </c>
      <c r="B7" s="11" t="s">
        <v>5305</v>
      </c>
      <c r="C7" s="4" t="s">
        <v>5310</v>
      </c>
      <c r="D7" s="11" t="s">
        <v>5305</v>
      </c>
      <c r="E7" s="6" t="s">
        <v>5311</v>
      </c>
      <c r="F7" s="11" t="s">
        <v>5312</v>
      </c>
      <c r="G7" s="4" t="s">
        <v>5313</v>
      </c>
      <c r="H7" s="13" t="str">
        <f t="shared" si="0"/>
        <v>Low risk</v>
      </c>
      <c r="I7" s="13" t="s">
        <v>3</v>
      </c>
    </row>
    <row r="8" spans="1:9" x14ac:dyDescent="0.25">
      <c r="A8" s="239" t="str">
        <f>IF('RoB2 - Summary'!C8="","",'RoB2 - Summary'!C8)</f>
        <v>{Masaki, 2020 #3762}</v>
      </c>
      <c r="B8" s="11" t="s">
        <v>5305</v>
      </c>
      <c r="C8" s="4" t="s">
        <v>5314</v>
      </c>
      <c r="D8" s="11" t="s">
        <v>5302</v>
      </c>
      <c r="E8" s="6" t="s">
        <v>4732</v>
      </c>
      <c r="F8" s="11" t="s">
        <v>5029</v>
      </c>
      <c r="G8" s="4" t="s">
        <v>5303</v>
      </c>
      <c r="H8" s="13" t="str">
        <f t="shared" si="0"/>
        <v>Some concerns</v>
      </c>
      <c r="I8" s="13" t="s">
        <v>5304</v>
      </c>
    </row>
    <row r="9" spans="1:9" x14ac:dyDescent="0.25">
      <c r="A9" s="239" t="str">
        <f>IF('RoB2 - Summary'!C9="","",'RoB2 - Summary'!C9)</f>
        <v>{Olano-Espinosa, 2022 #4298}</v>
      </c>
      <c r="B9" s="11" t="s">
        <v>5308</v>
      </c>
      <c r="C9" s="4" t="s">
        <v>5315</v>
      </c>
      <c r="D9" s="11" t="s">
        <v>5305</v>
      </c>
      <c r="E9" s="6" t="s">
        <v>5316</v>
      </c>
      <c r="F9" s="11" t="s">
        <v>5029</v>
      </c>
      <c r="G9" s="4" t="s">
        <v>5303</v>
      </c>
      <c r="H9" s="13" t="str">
        <f t="shared" si="0"/>
        <v>Low risk</v>
      </c>
      <c r="I9" s="13" t="s">
        <v>3</v>
      </c>
    </row>
    <row r="10" spans="1:9" x14ac:dyDescent="0.25">
      <c r="A10" s="239" t="str">
        <f>IF('RoB2 - Summary'!C10="","",'RoB2 - Summary'!C10)</f>
        <v>{Perski, 2019 #3899}</v>
      </c>
      <c r="B10" s="11" t="s">
        <v>5308</v>
      </c>
      <c r="C10" s="4" t="s">
        <v>5317</v>
      </c>
      <c r="D10" s="11" t="s">
        <v>5302</v>
      </c>
      <c r="E10" s="6" t="s">
        <v>4732</v>
      </c>
      <c r="F10" s="11" t="s">
        <v>5305</v>
      </c>
      <c r="G10" s="4" t="s">
        <v>5318</v>
      </c>
      <c r="H10" s="13" t="str">
        <f t="shared" si="0"/>
        <v>High risk</v>
      </c>
      <c r="I10" s="13" t="s">
        <v>5304</v>
      </c>
    </row>
    <row r="11" spans="1:9" x14ac:dyDescent="0.25">
      <c r="A11" s="239" t="str">
        <f>IF('RoB2 - Summary'!C11="","",'RoB2 - Summary'!C11)</f>
        <v>{Sadasivam, 2016 #4243}</v>
      </c>
      <c r="B11" s="11" t="s">
        <v>5305</v>
      </c>
      <c r="C11" s="4" t="s">
        <v>5319</v>
      </c>
      <c r="D11" s="11" t="s">
        <v>5302</v>
      </c>
      <c r="E11" s="6" t="s">
        <v>4732</v>
      </c>
      <c r="F11" s="11" t="s">
        <v>5029</v>
      </c>
      <c r="G11" s="4" t="s">
        <v>5303</v>
      </c>
      <c r="H11" s="13" t="str">
        <f t="shared" si="0"/>
        <v>Some concerns</v>
      </c>
      <c r="I11" s="13" t="s">
        <v>5304</v>
      </c>
    </row>
    <row r="12" spans="1:9" x14ac:dyDescent="0.25">
      <c r="A12" s="239" t="str">
        <f>IF('RoB2 - Summary'!C12="","",'RoB2 - Summary'!C12)</f>
        <v>{Guertler, 2025 #7387}</v>
      </c>
      <c r="B12" s="11" t="s">
        <v>5305</v>
      </c>
      <c r="C12" s="4" t="s">
        <v>5320</v>
      </c>
      <c r="D12" s="11" t="s">
        <v>5305</v>
      </c>
      <c r="E12" s="6" t="s">
        <v>5321</v>
      </c>
      <c r="F12" s="11" t="s">
        <v>5312</v>
      </c>
      <c r="G12" s="4" t="s">
        <v>5322</v>
      </c>
      <c r="H12" s="13" t="str">
        <f t="shared" si="0"/>
        <v>Low risk</v>
      </c>
      <c r="I12" s="13" t="s">
        <v>3</v>
      </c>
    </row>
    <row r="13" spans="1:9" x14ac:dyDescent="0.25">
      <c r="A13" s="239" t="str">
        <f>IF('RoB2 - Summary'!C13="","",'RoB2 - Summary'!C13)</f>
        <v>{Guo, 2023 #4763}</v>
      </c>
      <c r="B13" s="11" t="s">
        <v>5302</v>
      </c>
      <c r="C13" s="4" t="s">
        <v>5323</v>
      </c>
      <c r="D13" s="11" t="s">
        <v>5305</v>
      </c>
      <c r="E13" s="4" t="s">
        <v>5324</v>
      </c>
      <c r="F13" s="11" t="s">
        <v>5029</v>
      </c>
      <c r="G13" s="4" t="s">
        <v>5303</v>
      </c>
      <c r="H13" s="13" t="str">
        <f t="shared" ref="H13:H16" si="1">IF(A13&lt;&gt;"",IF(AND(OR(B13="N",B13="PN",B13="NI",B13="PY",B13="Y"),OR(D13="N",D13="PN",D13="NI",D13="PY",D13="Y"),OR(F13="N",F13="PN",F13="NI",F13="PY",F13="Y")),IF(OR(OR(D13="N",D13="PN"),AND(D13="NI",OR(F13="Y",F13="PY"))),"High risk",IF(OR(AND(D13="NI",OR(F13="N",F13="PN",F13="NI")),AND(OR(D13="Y",D13="PY"),OR(OR(B13="N",B13="PN"),OR(F13="Y",F13="PY")))),"Some concerns","Low risk")),"Incomplete"),"")</f>
        <v>Low risk</v>
      </c>
      <c r="I13" s="13" t="s">
        <v>3</v>
      </c>
    </row>
    <row r="14" spans="1:9" x14ac:dyDescent="0.25">
      <c r="A14" s="239" t="str">
        <f>IF('RoB2 - Summary'!C14="","",'RoB2 - Summary'!C14)</f>
        <v>{Haug, 2022 #3604}</v>
      </c>
      <c r="B14" s="11" t="s">
        <v>5305</v>
      </c>
      <c r="C14" s="4" t="s">
        <v>5320</v>
      </c>
      <c r="D14" s="11" t="s">
        <v>5305</v>
      </c>
      <c r="E14" s="4" t="s">
        <v>5325</v>
      </c>
      <c r="F14" s="11" t="s">
        <v>5029</v>
      </c>
      <c r="G14" s="4" t="s">
        <v>5303</v>
      </c>
      <c r="H14" s="13" t="str">
        <f t="shared" si="1"/>
        <v>Low risk</v>
      </c>
      <c r="I14" s="13" t="s">
        <v>3</v>
      </c>
    </row>
    <row r="15" spans="1:9" x14ac:dyDescent="0.25">
      <c r="A15" s="239" t="str">
        <f>IF('RoB2 - Summary'!C15="","",'RoB2 - Summary'!C15)</f>
        <v>{Hors-Fraile, 2022 #4731}</v>
      </c>
      <c r="B15" s="11" t="s">
        <v>5305</v>
      </c>
      <c r="C15" s="4" t="s">
        <v>5326</v>
      </c>
      <c r="D15" s="11" t="s">
        <v>5302</v>
      </c>
      <c r="E15" s="4" t="s">
        <v>4732</v>
      </c>
      <c r="F15" s="11" t="s">
        <v>5029</v>
      </c>
      <c r="G15" s="4" t="s">
        <v>5303</v>
      </c>
      <c r="H15" s="13" t="str">
        <f t="shared" si="1"/>
        <v>Some concerns</v>
      </c>
      <c r="I15" s="13" t="s">
        <v>5304</v>
      </c>
    </row>
    <row r="16" spans="1:9" x14ac:dyDescent="0.25">
      <c r="A16" s="239" t="str">
        <f>IF('RoB2 - Summary'!C16="","",'RoB2 - Summary'!C16)</f>
        <v>{Jackson, 2024 #4759}</v>
      </c>
      <c r="B16" s="11" t="s">
        <v>5305</v>
      </c>
      <c r="C16" s="4" t="s">
        <v>5327</v>
      </c>
      <c r="D16" s="11" t="s">
        <v>5305</v>
      </c>
      <c r="E16" s="4" t="s">
        <v>5328</v>
      </c>
      <c r="F16" s="11" t="s">
        <v>5029</v>
      </c>
      <c r="G16" s="4" t="s">
        <v>5303</v>
      </c>
      <c r="H16" s="13" t="str">
        <f t="shared" si="1"/>
        <v>Low risk</v>
      </c>
      <c r="I16" s="13" t="s">
        <v>3</v>
      </c>
    </row>
  </sheetData>
  <mergeCells count="6">
    <mergeCell ref="I3:I4"/>
    <mergeCell ref="A3:A4"/>
    <mergeCell ref="H3:H4"/>
    <mergeCell ref="F3:G3"/>
    <mergeCell ref="B3:C3"/>
    <mergeCell ref="D3:E3"/>
  </mergeCells>
  <conditionalFormatting sqref="A1">
    <cfRule type="cellIs" dxfId="119" priority="29" operator="equal">
      <formula>"GMT"</formula>
    </cfRule>
    <cfRule type="cellIs" dxfId="118" priority="30" operator="equal">
      <formula>"RE"</formula>
    </cfRule>
    <cfRule type="cellIs" dxfId="117" priority="31" operator="equal">
      <formula>"JK"</formula>
    </cfRule>
    <cfRule type="cellIs" dxfId="116" priority="32" operator="equal">
      <formula>"CT"</formula>
    </cfRule>
    <cfRule type="cellIs" dxfId="115" priority="33" operator="equal">
      <formula>"SH"</formula>
    </cfRule>
  </conditionalFormatting>
  <conditionalFormatting sqref="B1:B1048576 D1:D1048576">
    <cfRule type="cellIs" dxfId="114" priority="10" operator="equal">
      <formula>"NI"</formula>
    </cfRule>
    <cfRule type="cellIs" dxfId="113" priority="11" operator="equal">
      <formula>"N"</formula>
    </cfRule>
    <cfRule type="cellIs" dxfId="112" priority="12" operator="equal">
      <formula>"PN"</formula>
    </cfRule>
    <cfRule type="cellIs" dxfId="111" priority="13" operator="equal">
      <formula>"PY"</formula>
    </cfRule>
    <cfRule type="cellIs" dxfId="110" priority="14" operator="equal">
      <formula>"Y"</formula>
    </cfRule>
  </conditionalFormatting>
  <conditionalFormatting sqref="F1:F1048576">
    <cfRule type="cellIs" dxfId="109" priority="5" operator="equal">
      <formula>"N"</formula>
    </cfRule>
    <cfRule type="cellIs" dxfId="108" priority="6" operator="equal">
      <formula>"PN"</formula>
    </cfRule>
    <cfRule type="cellIs" dxfId="107" priority="7" operator="equal">
      <formula>"NI"</formula>
    </cfRule>
    <cfRule type="cellIs" dxfId="106" priority="8" operator="equal">
      <formula>"PY"</formula>
    </cfRule>
    <cfRule type="cellIs" dxfId="105" priority="9" operator="equal">
      <formula>"Y"</formula>
    </cfRule>
  </conditionalFormatting>
  <conditionalFormatting sqref="H1:H1048576">
    <cfRule type="cellIs" dxfId="104" priority="1" operator="equal">
      <formula>"Incomplete"</formula>
    </cfRule>
    <cfRule type="cellIs" dxfId="103" priority="2" operator="equal">
      <formula>"High risk"</formula>
    </cfRule>
    <cfRule type="cellIs" dxfId="102" priority="3" operator="equal">
      <formula>"Some concerns"</formula>
    </cfRule>
    <cfRule type="cellIs" dxfId="101" priority="4" operator="equal">
      <formula>"Low risk"</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xr:uid="{EA3F8699-3F50-4835-B862-AC180D69934F}">
          <x14:formula1>
            <xm:f>Lists!$E$8:$E$12</xm:f>
          </x14:formula1>
          <xm:sqref>B13:B1048576 F13:F1048576 F5:F11 B5:B11 D5:D11 D13:D1048576</xm:sqref>
        </x14:dataValidation>
        <x14:dataValidation type="list" allowBlank="1" xr:uid="{A6C17BF5-B660-416E-90FC-05DB7F3739C2}">
          <x14:formula1>
            <xm:f>Lists!$G$8:$G$13</xm:f>
          </x14:formula1>
          <xm:sqref>I5:I11 I13:I1048576</xm:sqref>
        </x14:dataValidation>
        <x14:dataValidation type="list" allowBlank="1" xr:uid="{763E2FFA-A034-42E2-9E8B-5A8169050896}">
          <x14:formula1>
            <xm:f>Lists!$F$8:$F$10</xm:f>
          </x14:formula1>
          <xm:sqref>H5:H11 H13:H1048576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A98A0-4A56-4E64-9565-1F0E2B04DD04}">
  <sheetPr>
    <tabColor theme="5" tint="0.59999389629810485"/>
  </sheetPr>
  <dimension ref="A1:Q16"/>
  <sheetViews>
    <sheetView zoomScale="85" zoomScaleNormal="85" workbookViewId="0"/>
  </sheetViews>
  <sheetFormatPr defaultRowHeight="15" x14ac:dyDescent="0.25"/>
  <cols>
    <col min="1" max="1" width="17.85546875" bestFit="1" customWidth="1"/>
    <col min="2" max="2" width="14.7109375" customWidth="1"/>
    <col min="3" max="3" width="21.42578125" customWidth="1"/>
    <col min="4" max="4" width="14.7109375" customWidth="1"/>
    <col min="5" max="5" width="21.42578125" customWidth="1"/>
    <col min="6" max="6" width="14.7109375" customWidth="1"/>
    <col min="7" max="7" width="21.42578125" customWidth="1"/>
    <col min="8" max="8" width="14.7109375" customWidth="1"/>
    <col min="9" max="9" width="21.42578125" customWidth="1"/>
    <col min="10" max="10" width="14.7109375" customWidth="1"/>
    <col min="11" max="11" width="21.42578125" customWidth="1"/>
    <col min="12" max="12" width="14.7109375" customWidth="1"/>
    <col min="13" max="13" width="21.42578125" customWidth="1"/>
    <col min="14" max="14" width="14.7109375" customWidth="1"/>
    <col min="15" max="15" width="21.42578125" customWidth="1"/>
    <col min="16" max="16" width="16.7109375" customWidth="1"/>
    <col min="17" max="17" width="21.42578125" customWidth="1"/>
  </cols>
  <sheetData>
    <row r="1" spans="1:17" ht="15.75" x14ac:dyDescent="0.25">
      <c r="A1" s="234" t="s">
        <v>5329</v>
      </c>
      <c r="P1" s="234"/>
    </row>
    <row r="2" spans="1:17" ht="16.5" thickBot="1" x14ac:dyDescent="0.3">
      <c r="P2" s="234"/>
    </row>
    <row r="3" spans="1:17" s="235" customFormat="1" ht="81.75" customHeight="1" x14ac:dyDescent="0.25">
      <c r="A3" s="420" t="s">
        <v>17</v>
      </c>
      <c r="B3" s="414" t="s">
        <v>5330</v>
      </c>
      <c r="C3" s="411"/>
      <c r="D3" s="414" t="s">
        <v>5331</v>
      </c>
      <c r="E3" s="411"/>
      <c r="F3" s="414" t="s">
        <v>5332</v>
      </c>
      <c r="G3" s="411"/>
      <c r="H3" s="414" t="s">
        <v>5333</v>
      </c>
      <c r="I3" s="411"/>
      <c r="J3" s="414" t="s">
        <v>5334</v>
      </c>
      <c r="K3" s="411"/>
      <c r="L3" s="414" t="s">
        <v>5335</v>
      </c>
      <c r="M3" s="411"/>
      <c r="N3" s="414" t="s">
        <v>5336</v>
      </c>
      <c r="O3" s="411"/>
      <c r="P3" s="418" t="s">
        <v>5254</v>
      </c>
      <c r="Q3" s="418" t="s">
        <v>5337</v>
      </c>
    </row>
    <row r="4" spans="1:17" ht="15.75" thickBot="1" x14ac:dyDescent="0.3">
      <c r="A4" s="421"/>
      <c r="B4" s="236" t="s">
        <v>5300</v>
      </c>
      <c r="C4" s="237" t="s">
        <v>5301</v>
      </c>
      <c r="D4" s="236" t="s">
        <v>5300</v>
      </c>
      <c r="E4" s="237" t="s">
        <v>5301</v>
      </c>
      <c r="F4" s="236" t="s">
        <v>5300</v>
      </c>
      <c r="G4" s="237" t="s">
        <v>5301</v>
      </c>
      <c r="H4" s="236" t="s">
        <v>5300</v>
      </c>
      <c r="I4" s="237" t="s">
        <v>5301</v>
      </c>
      <c r="J4" s="236" t="s">
        <v>5300</v>
      </c>
      <c r="K4" s="237" t="s">
        <v>5301</v>
      </c>
      <c r="L4" s="236" t="s">
        <v>5300</v>
      </c>
      <c r="M4" s="237" t="s">
        <v>5301</v>
      </c>
      <c r="N4" s="236" t="s">
        <v>5300</v>
      </c>
      <c r="O4" s="237" t="s">
        <v>5301</v>
      </c>
      <c r="P4" s="419"/>
      <c r="Q4" s="419"/>
    </row>
    <row r="5" spans="1:17" x14ac:dyDescent="0.25">
      <c r="A5" s="238" t="str">
        <f>IF('RoB2 - Preliminary'!$G5=Lists!$I$8,IF('RoB2 - Summary'!C5="","",'RoB2 - Summary'!C5),IF('RoB2 - Preliminary'!$G5=Lists!$I$9,"Use PP",""))</f>
        <v>{Bricker, 2024 #4204}</v>
      </c>
      <c r="B5" s="10" t="s">
        <v>5029</v>
      </c>
      <c r="C5" s="6" t="s">
        <v>5338</v>
      </c>
      <c r="D5" s="10" t="s">
        <v>5312</v>
      </c>
      <c r="E5" s="6" t="s">
        <v>5339</v>
      </c>
      <c r="F5" s="11" t="str">
        <f t="shared" ref="F5" si="0">IF(AND(OR(B5="N",B5="PN"),OR(D5="N",D5="PN")),"NA","")</f>
        <v>NA</v>
      </c>
      <c r="G5" s="6"/>
      <c r="H5" s="10" t="str">
        <f>IF(F5&lt;&gt;"",IF(OR(F5="N",F5="PN",F5="NI",F5="NA"),"NA",""),"")</f>
        <v>NA</v>
      </c>
      <c r="I5" s="6"/>
      <c r="J5" s="10" t="str">
        <f>IF(H5&lt;&gt;"",IF(OR(H5="N",H5="PN",H5="NA"),"NA",""),"")</f>
        <v>NA</v>
      </c>
      <c r="K5" s="6"/>
      <c r="L5" s="10" t="s">
        <v>5305</v>
      </c>
      <c r="M5" s="6" t="s">
        <v>4722</v>
      </c>
      <c r="N5" s="10" t="str">
        <f>IF(L5&lt;&gt;"",IF(OR(L5="Y",L5="PY"),"NA",""),"")</f>
        <v>NA</v>
      </c>
      <c r="O5" s="6"/>
      <c r="P5" s="12" t="str">
        <f>IF(A5="","",IF(A5="Use PP","Use PP",IF(AND(B5&lt;&gt;"",D5&lt;&gt;"",F5&lt;&gt;"",H5&lt;&gt;"",J5&lt;&gt;"",L5&lt;&gt;"",N5&lt;&gt;""),IF(OR(AND(OR(B5="Y",B5="PY",B5="NI",D5="Y",D5="PY",D5="NI"),OR(F5="Y",F5="PY"),OR(H5="Y",H5="PY",H5="NI"),OR(J5="N",J5="PN",J5="NI")),AND(OR(L5="N",L5="PN",L5="NI"),OR(N5="Y",N5="PY",N5="NI"))),"High risk",IF(AND(OR(AND(OR(B5="N",B5="PN"),OR(D5="N",D5="PN")),OR(F5="N",F5="PN")),OR(L5="Y",L5="PY")),"Low risk","Some concerns")),"Incomplete")))</f>
        <v>Low risk</v>
      </c>
      <c r="Q5" s="12" t="s">
        <v>3</v>
      </c>
    </row>
    <row r="6" spans="1:17" x14ac:dyDescent="0.25">
      <c r="A6" s="239" t="str">
        <f>IF('RoB2 - Preliminary'!$G6=Lists!$I$8,IF('RoB2 - Summary'!C6="","",'RoB2 - Summary'!C6),IF('RoB2 - Preliminary'!$G6=Lists!$I$9,"Use PP",""))</f>
        <v>{Carrasco-Hernandez, 2020 #3717}</v>
      </c>
      <c r="B6" s="11" t="s">
        <v>5029</v>
      </c>
      <c r="C6" s="4" t="s">
        <v>5340</v>
      </c>
      <c r="D6" s="11" t="s">
        <v>5302</v>
      </c>
      <c r="E6" s="4" t="s">
        <v>4732</v>
      </c>
      <c r="F6" s="11" t="s">
        <v>5312</v>
      </c>
      <c r="G6" s="4" t="s">
        <v>5341</v>
      </c>
      <c r="H6" s="11" t="str">
        <f t="shared" ref="H6:H12" si="1">IF(F6&lt;&gt;"",IF(OR(F6="N",F6="PN",F6="NI",F6="NA"),"NA",""),"")</f>
        <v>NA</v>
      </c>
      <c r="I6" s="4"/>
      <c r="J6" s="11" t="str">
        <f t="shared" ref="J6:J12" si="2">IF(H6&lt;&gt;"",IF(OR(H6="N",H6="PN",H6="NA"),"NA",""),"")</f>
        <v>NA</v>
      </c>
      <c r="K6" s="4"/>
      <c r="L6" s="11" t="s">
        <v>5305</v>
      </c>
      <c r="M6" s="6" t="s">
        <v>4722</v>
      </c>
      <c r="N6" s="11" t="str">
        <f t="shared" ref="N6:N12" si="3">IF(L6&lt;&gt;"",IF(OR(L6="Y",L6="PY"),"NA",""),"")</f>
        <v>NA</v>
      </c>
      <c r="O6" s="4"/>
      <c r="P6" s="13" t="str">
        <f t="shared" ref="P6:P11" si="4">IF(A6="","",IF(A6="Use PP","Use PP",IF(AND(B6&lt;&gt;"",D6&lt;&gt;"",F6&lt;&gt;"",H6&lt;&gt;"",J6&lt;&gt;"",L6&lt;&gt;"",N6&lt;&gt;""),IF(OR(AND(OR(B6="Y",B6="PY",B6="NI",D6="Y",D6="PY",D6="NI"),OR(F6="Y",F6="PY"),OR(H6="Y",H6="PY",H6="NI"),OR(J6="N",J6="PN",J6="NI")),AND(OR(L6="N",L6="PN",L6="NI"),OR(N6="Y",N6="PY",N6="NI"))),"High risk",IF(AND(OR(AND(OR(B6="N",B6="PN"),OR(D6="N",D6="PN")),OR(F6="N",F6="PN")),OR(L6="Y",L6="PY")),"Low risk","Some concerns")),"Incomplete")))</f>
        <v>Low risk</v>
      </c>
      <c r="Q6" s="13" t="s">
        <v>3</v>
      </c>
    </row>
    <row r="7" spans="1:17" x14ac:dyDescent="0.25">
      <c r="A7" s="239" t="str">
        <f>IF('RoB2 - Preliminary'!$G7=Lists!$I$8,IF('RoB2 - Summary'!C7="","",'RoB2 - Summary'!C7),IF('RoB2 - Preliminary'!$G7=Lists!$I$9,"Use PP",""))</f>
        <v>{Faro, 2023 #4214}</v>
      </c>
      <c r="B7" s="11" t="s">
        <v>5302</v>
      </c>
      <c r="C7" s="4" t="s">
        <v>5342</v>
      </c>
      <c r="D7" s="11" t="s">
        <v>5029</v>
      </c>
      <c r="E7" s="4" t="s">
        <v>5343</v>
      </c>
      <c r="F7" s="11" t="s">
        <v>5312</v>
      </c>
      <c r="G7" s="4" t="s">
        <v>5341</v>
      </c>
      <c r="H7" s="11" t="str">
        <f t="shared" si="1"/>
        <v>NA</v>
      </c>
      <c r="I7" s="4"/>
      <c r="J7" s="11" t="str">
        <f t="shared" si="2"/>
        <v>NA</v>
      </c>
      <c r="K7" s="4"/>
      <c r="L7" s="11" t="s">
        <v>5305</v>
      </c>
      <c r="M7" s="4" t="s">
        <v>4722</v>
      </c>
      <c r="N7" s="11" t="str">
        <f t="shared" si="3"/>
        <v>NA</v>
      </c>
      <c r="O7" s="4"/>
      <c r="P7" s="13" t="str">
        <f t="shared" si="4"/>
        <v>Low risk</v>
      </c>
      <c r="Q7" s="13" t="s">
        <v>3</v>
      </c>
    </row>
    <row r="8" spans="1:17" x14ac:dyDescent="0.25">
      <c r="A8" s="239" t="str">
        <f>IF('RoB2 - Preliminary'!$G8=Lists!$I$8,IF('RoB2 - Summary'!C8="","",'RoB2 - Summary'!C8),IF('RoB2 - Preliminary'!$G8=Lists!$I$9,"Use PP",""))</f>
        <v>{Masaki, 2020 #3762}</v>
      </c>
      <c r="B8" s="11" t="s">
        <v>5029</v>
      </c>
      <c r="C8" s="4" t="s">
        <v>5344</v>
      </c>
      <c r="D8" s="11" t="s">
        <v>5305</v>
      </c>
      <c r="E8" s="4" t="s">
        <v>5345</v>
      </c>
      <c r="F8" s="11" t="s">
        <v>5312</v>
      </c>
      <c r="G8" s="4" t="s">
        <v>5341</v>
      </c>
      <c r="H8" s="11" t="str">
        <f t="shared" si="1"/>
        <v>NA</v>
      </c>
      <c r="I8" s="4"/>
      <c r="J8" s="11" t="str">
        <f t="shared" si="2"/>
        <v>NA</v>
      </c>
      <c r="K8" s="4"/>
      <c r="L8" s="11" t="s">
        <v>5305</v>
      </c>
      <c r="M8" s="6" t="s">
        <v>4722</v>
      </c>
      <c r="N8" s="11" t="str">
        <f t="shared" si="3"/>
        <v>NA</v>
      </c>
      <c r="O8" s="4"/>
      <c r="P8" s="13" t="str">
        <f t="shared" si="4"/>
        <v>Low risk</v>
      </c>
      <c r="Q8" s="13" t="s">
        <v>3</v>
      </c>
    </row>
    <row r="9" spans="1:17" x14ac:dyDescent="0.25">
      <c r="A9" s="239" t="str">
        <f>IF('RoB2 - Preliminary'!$G9=Lists!$I$8,IF('RoB2 - Summary'!C9="","",'RoB2 - Summary'!C9),IF('RoB2 - Preliminary'!$G9=Lists!$I$9,"Use PP",""))</f>
        <v>{Olano-Espinosa, 2022 #4298}</v>
      </c>
      <c r="B9" s="11" t="s">
        <v>5305</v>
      </c>
      <c r="C9" s="4" t="s">
        <v>5346</v>
      </c>
      <c r="D9" s="11" t="s">
        <v>5305</v>
      </c>
      <c r="E9" s="4" t="s">
        <v>5347</v>
      </c>
      <c r="F9" s="11" t="s">
        <v>5312</v>
      </c>
      <c r="G9" s="4" t="s">
        <v>5341</v>
      </c>
      <c r="H9" s="11" t="str">
        <f t="shared" si="1"/>
        <v>NA</v>
      </c>
      <c r="I9" s="4"/>
      <c r="J9" s="11" t="str">
        <f t="shared" si="2"/>
        <v>NA</v>
      </c>
      <c r="K9" s="4"/>
      <c r="L9" s="11" t="s">
        <v>5305</v>
      </c>
      <c r="M9" s="4" t="s">
        <v>4722</v>
      </c>
      <c r="N9" s="11" t="str">
        <f t="shared" si="3"/>
        <v>NA</v>
      </c>
      <c r="O9" s="4"/>
      <c r="P9" s="13" t="str">
        <f t="shared" si="4"/>
        <v>Low risk</v>
      </c>
      <c r="Q9" s="13" t="s">
        <v>3</v>
      </c>
    </row>
    <row r="10" spans="1:17" x14ac:dyDescent="0.25">
      <c r="A10" s="239" t="str">
        <f>IF('RoB2 - Preliminary'!$G10=Lists!$I$8,IF('RoB2 - Summary'!C10="","",'RoB2 - Summary'!C10),IF('RoB2 - Preliminary'!$G10=Lists!$I$9,"Use PP",""))</f>
        <v>{Perski, 2019 #3899}</v>
      </c>
      <c r="B10" s="11" t="s">
        <v>5302</v>
      </c>
      <c r="C10" s="4" t="s">
        <v>5348</v>
      </c>
      <c r="D10" s="11" t="s">
        <v>5302</v>
      </c>
      <c r="E10" s="4" t="s">
        <v>4732</v>
      </c>
      <c r="F10" s="11" t="s">
        <v>5312</v>
      </c>
      <c r="G10" s="4" t="s">
        <v>5341</v>
      </c>
      <c r="H10" s="11" t="str">
        <f t="shared" si="1"/>
        <v>NA</v>
      </c>
      <c r="I10" s="4"/>
      <c r="J10" s="11" t="str">
        <f t="shared" si="2"/>
        <v>NA</v>
      </c>
      <c r="K10" s="4"/>
      <c r="L10" s="11" t="s">
        <v>5305</v>
      </c>
      <c r="M10" s="4" t="s">
        <v>4722</v>
      </c>
      <c r="N10" s="11" t="str">
        <f t="shared" si="3"/>
        <v>NA</v>
      </c>
      <c r="O10" s="4"/>
      <c r="P10" s="13" t="str">
        <f t="shared" si="4"/>
        <v>Low risk</v>
      </c>
      <c r="Q10" s="13" t="s">
        <v>3</v>
      </c>
    </row>
    <row r="11" spans="1:17" x14ac:dyDescent="0.25">
      <c r="A11" s="239" t="str">
        <f>IF('RoB2 - Preliminary'!$G11=Lists!$I$8,IF('RoB2 - Summary'!C11="","",'RoB2 - Summary'!C11),IF('RoB2 - Preliminary'!$G11=Lists!$I$9,"Use PP",""))</f>
        <v>{Sadasivam, 2016 #4243}</v>
      </c>
      <c r="B11" s="11" t="s">
        <v>5302</v>
      </c>
      <c r="C11" s="4" t="s">
        <v>4732</v>
      </c>
      <c r="D11" s="11" t="s">
        <v>5029</v>
      </c>
      <c r="E11" s="4" t="s">
        <v>5343</v>
      </c>
      <c r="F11" s="11" t="s">
        <v>5312</v>
      </c>
      <c r="G11" s="4" t="s">
        <v>5341</v>
      </c>
      <c r="H11" s="11" t="str">
        <f t="shared" si="1"/>
        <v>NA</v>
      </c>
      <c r="I11" s="4"/>
      <c r="J11" s="11" t="str">
        <f t="shared" si="2"/>
        <v>NA</v>
      </c>
      <c r="K11" s="4"/>
      <c r="L11" s="11" t="s">
        <v>5308</v>
      </c>
      <c r="M11" s="4" t="s">
        <v>5349</v>
      </c>
      <c r="N11" s="11" t="str">
        <f t="shared" si="3"/>
        <v>NA</v>
      </c>
      <c r="O11" s="4"/>
      <c r="P11" s="13" t="str">
        <f t="shared" si="4"/>
        <v>Low risk</v>
      </c>
      <c r="Q11" s="13" t="s">
        <v>3</v>
      </c>
    </row>
    <row r="12" spans="1:17" x14ac:dyDescent="0.25">
      <c r="A12" s="239" t="str">
        <f>IF('RoB2 - Preliminary'!$G12=Lists!$I$8,IF('RoB2 - Summary'!C12="","",'RoB2 - Summary'!C12),IF('RoB2 - Preliminary'!$G12=Lists!$I$9,"Use PP",""))</f>
        <v>{Guertler, 2025 #7387}</v>
      </c>
      <c r="B12" s="11" t="s">
        <v>5305</v>
      </c>
      <c r="C12" s="4" t="s">
        <v>5350</v>
      </c>
      <c r="D12" s="11" t="s">
        <v>5312</v>
      </c>
      <c r="E12" s="4" t="s">
        <v>5351</v>
      </c>
      <c r="F12" s="11" t="s">
        <v>5312</v>
      </c>
      <c r="G12" s="4" t="s">
        <v>5341</v>
      </c>
      <c r="H12" s="11" t="str">
        <f t="shared" si="1"/>
        <v>NA</v>
      </c>
      <c r="I12" s="4"/>
      <c r="J12" s="11" t="str">
        <f t="shared" si="2"/>
        <v>NA</v>
      </c>
      <c r="K12" s="4"/>
      <c r="L12" s="11" t="s">
        <v>5305</v>
      </c>
      <c r="M12" s="4" t="s">
        <v>5352</v>
      </c>
      <c r="N12" s="11" t="str">
        <f t="shared" si="3"/>
        <v>NA</v>
      </c>
      <c r="O12" s="4"/>
      <c r="P12" s="13" t="str">
        <f t="shared" ref="P12:P16" si="5">IF(A12="","",IF(A12="Use PP","Use PP",IF(AND(B12&lt;&gt;"",D12&lt;&gt;"",F12&lt;&gt;"",H12&lt;&gt;"",J12&lt;&gt;"",L12&lt;&gt;"",N12&lt;&gt;""),IF(OR(AND(OR(B12="Y",B12="PY",B12="NI",D12="Y",D12="PY",D12="NI"),OR(F12="Y",F12="PY"),OR(H12="Y",H12="PY",H12="NI"),OR(J12="N",J12="PN",J12="NI")),AND(OR(L12="N",L12="PN",L12="NI"),OR(N12="Y",N12="PY",N12="NI"))),"High risk",IF(AND(OR(AND(OR(B12="N",B12="PN"),OR(D12="N",D12="PN")),OR(F12="N",F12="PN")),OR(L12="Y",L12="PY")),"Low risk","Some concerns")),"Incomplete")))</f>
        <v>Low risk</v>
      </c>
      <c r="Q12" s="13" t="s">
        <v>3</v>
      </c>
    </row>
    <row r="13" spans="1:17" x14ac:dyDescent="0.25">
      <c r="A13" s="239" t="str">
        <f>IF('RoB2 - Preliminary'!$G13=Lists!$I$8,IF('RoB2 - Summary'!C13="","",'RoB2 - Summary'!C13),IF('RoB2 - Preliminary'!$G13=Lists!$I$9,"Use PP",""))</f>
        <v>{Guo, 2023 #4763}</v>
      </c>
      <c r="B13" s="11" t="s">
        <v>5305</v>
      </c>
      <c r="C13" s="4" t="s">
        <v>5346</v>
      </c>
      <c r="D13" s="11" t="s">
        <v>5305</v>
      </c>
      <c r="E13" s="4" t="s">
        <v>5345</v>
      </c>
      <c r="F13" s="11" t="s">
        <v>5312</v>
      </c>
      <c r="G13" s="4" t="s">
        <v>5341</v>
      </c>
      <c r="H13" s="11" t="str">
        <f t="shared" ref="H13" si="6">IF(F13&lt;&gt;"",IF(OR(F13="N",F13="PN",F13="NI",F13="NA"),"NA",""),"")</f>
        <v>NA</v>
      </c>
      <c r="I13" s="4"/>
      <c r="J13" s="11" t="str">
        <f t="shared" ref="J13" si="7">IF(H13&lt;&gt;"",IF(OR(H13="N",H13="PN",H13="NA"),"NA",""),"")</f>
        <v>NA</v>
      </c>
      <c r="K13" s="4"/>
      <c r="L13" s="11" t="s">
        <v>5305</v>
      </c>
      <c r="M13" s="4" t="s">
        <v>4722</v>
      </c>
      <c r="N13" s="11" t="str">
        <f t="shared" ref="N13:N16" si="8">IF(L13&lt;&gt;"",IF(OR(L13="Y",L13="PY"),"NA",""),"")</f>
        <v>NA</v>
      </c>
      <c r="O13" s="4"/>
      <c r="P13" s="13" t="str">
        <f t="shared" si="5"/>
        <v>Low risk</v>
      </c>
      <c r="Q13" s="13" t="s">
        <v>3</v>
      </c>
    </row>
    <row r="14" spans="1:17" x14ac:dyDescent="0.25">
      <c r="A14" s="239" t="str">
        <f>IF('RoB2 - Preliminary'!$G14=Lists!$I$8,IF('RoB2 - Summary'!C14="","",'RoB2 - Summary'!C14),IF('RoB2 - Preliminary'!$G14=Lists!$I$9,"Use PP",""))</f>
        <v>{Haug, 2022 #3604}</v>
      </c>
      <c r="B14" s="11" t="s">
        <v>5308</v>
      </c>
      <c r="C14" s="4" t="s">
        <v>5353</v>
      </c>
      <c r="D14" s="11" t="s">
        <v>5308</v>
      </c>
      <c r="E14" s="4" t="s">
        <v>5354</v>
      </c>
      <c r="F14" s="11" t="s">
        <v>5312</v>
      </c>
      <c r="G14" s="4" t="s">
        <v>5341</v>
      </c>
      <c r="H14" s="11" t="str">
        <f t="shared" ref="H14" si="9">IF(F14&lt;&gt;"",IF(OR(F14="N",F14="PN",F14="NI",F14="NA"),"NA",""),"")</f>
        <v>NA</v>
      </c>
      <c r="I14" s="4"/>
      <c r="J14" s="11" t="str">
        <f t="shared" ref="J14" si="10">IF(H14&lt;&gt;"",IF(OR(H14="N",H14="PN",H14="NA"),"NA",""),"")</f>
        <v>NA</v>
      </c>
      <c r="K14" s="4"/>
      <c r="L14" s="11" t="s">
        <v>5305</v>
      </c>
      <c r="M14" s="4" t="s">
        <v>5355</v>
      </c>
      <c r="N14" s="11" t="str">
        <f t="shared" si="8"/>
        <v>NA</v>
      </c>
      <c r="O14" s="4"/>
      <c r="P14" s="13" t="str">
        <f t="shared" si="5"/>
        <v>Low risk</v>
      </c>
      <c r="Q14" s="13" t="s">
        <v>3</v>
      </c>
    </row>
    <row r="15" spans="1:17" x14ac:dyDescent="0.25">
      <c r="A15" s="239" t="str">
        <f>IF('RoB2 - Preliminary'!$G15=Lists!$I$8,IF('RoB2 - Summary'!C15="","",'RoB2 - Summary'!C15),IF('RoB2 - Preliminary'!$G15=Lists!$I$9,"Use PP",""))</f>
        <v>{Hors-Fraile, 2022 #4731}</v>
      </c>
      <c r="B15" s="11" t="s">
        <v>5029</v>
      </c>
      <c r="C15" s="4" t="s">
        <v>5344</v>
      </c>
      <c r="D15" s="11" t="s">
        <v>5029</v>
      </c>
      <c r="E15" s="4" t="s">
        <v>5356</v>
      </c>
      <c r="F15" s="11" t="str">
        <f t="shared" ref="F15" si="11">IF(AND(OR(B15="N",B15="PN"),OR(D15="N",D15="PN")),"NA","")</f>
        <v>NA</v>
      </c>
      <c r="G15" s="4"/>
      <c r="H15" s="11" t="str">
        <f t="shared" ref="H15:H16" si="12">IF(F15&lt;&gt;"",IF(OR(F15="N",F15="PN",F15="NI",F15="NA"),"NA",""),"")</f>
        <v>NA</v>
      </c>
      <c r="I15" s="4"/>
      <c r="J15" s="11" t="str">
        <f t="shared" ref="J15:J16" si="13">IF(H15&lt;&gt;"",IF(OR(H15="N",H15="PN",H15="NA"),"NA",""),"")</f>
        <v>NA</v>
      </c>
      <c r="K15" s="4"/>
      <c r="L15" s="11" t="s">
        <v>5312</v>
      </c>
      <c r="M15" s="4" t="s">
        <v>5357</v>
      </c>
      <c r="N15" s="11" t="s">
        <v>5305</v>
      </c>
      <c r="O15" s="4" t="s">
        <v>5358</v>
      </c>
      <c r="P15" s="13" t="str">
        <f t="shared" si="5"/>
        <v>High risk</v>
      </c>
      <c r="Q15" s="13" t="s">
        <v>5304</v>
      </c>
    </row>
    <row r="16" spans="1:17" x14ac:dyDescent="0.25">
      <c r="A16" s="239" t="str">
        <f>IF('RoB2 - Preliminary'!$G16=Lists!$I$8,IF('RoB2 - Summary'!C16="","",'RoB2 - Summary'!C16),IF('RoB2 - Preliminary'!$G16=Lists!$I$9,"Use PP",""))</f>
        <v>{Jackson, 2024 #4759}</v>
      </c>
      <c r="B16" s="11" t="s">
        <v>5302</v>
      </c>
      <c r="C16" s="4" t="s">
        <v>4732</v>
      </c>
      <c r="D16" s="11" t="s">
        <v>5029</v>
      </c>
      <c r="E16" s="4" t="s">
        <v>5359</v>
      </c>
      <c r="F16" s="11" t="s">
        <v>5312</v>
      </c>
      <c r="G16" s="4" t="s">
        <v>5341</v>
      </c>
      <c r="H16" s="11" t="str">
        <f t="shared" si="12"/>
        <v>NA</v>
      </c>
      <c r="I16" s="4"/>
      <c r="J16" s="11" t="str">
        <f t="shared" si="13"/>
        <v>NA</v>
      </c>
      <c r="K16" s="4"/>
      <c r="L16" s="11" t="s">
        <v>5305</v>
      </c>
      <c r="M16" s="4" t="s">
        <v>4716</v>
      </c>
      <c r="N16" s="11" t="str">
        <f t="shared" si="8"/>
        <v>NA</v>
      </c>
      <c r="O16" s="4"/>
      <c r="P16" s="13" t="str">
        <f t="shared" si="5"/>
        <v>Low risk</v>
      </c>
      <c r="Q16" s="13" t="s">
        <v>3</v>
      </c>
    </row>
  </sheetData>
  <mergeCells count="10">
    <mergeCell ref="B3:C3"/>
    <mergeCell ref="Q3:Q4"/>
    <mergeCell ref="A3:A4"/>
    <mergeCell ref="N3:O3"/>
    <mergeCell ref="P3:P4"/>
    <mergeCell ref="D3:E3"/>
    <mergeCell ref="F3:G3"/>
    <mergeCell ref="H3:I3"/>
    <mergeCell ref="J3:K3"/>
    <mergeCell ref="L3:M3"/>
  </mergeCells>
  <conditionalFormatting sqref="A1">
    <cfRule type="cellIs" dxfId="100" priority="2" operator="equal">
      <formula>"Please select an aim in RoB2 - Preliminary"</formula>
    </cfRule>
    <cfRule type="cellIs" dxfId="99" priority="3" operator="equal">
      <formula>"GMT"</formula>
    </cfRule>
    <cfRule type="cellIs" dxfId="98" priority="4" operator="equal">
      <formula>"RE"</formula>
    </cfRule>
    <cfRule type="cellIs" dxfId="97" priority="5" operator="equal">
      <formula>"JK"</formula>
    </cfRule>
    <cfRule type="cellIs" dxfId="96" priority="6" operator="equal">
      <formula>"CT"</formula>
    </cfRule>
    <cfRule type="cellIs" dxfId="95" priority="7" operator="equal">
      <formula>"SH"</formula>
    </cfRule>
  </conditionalFormatting>
  <conditionalFormatting sqref="A1:A1048576 P1:P1048576">
    <cfRule type="cellIs" dxfId="94" priority="1" operator="equal">
      <formula>"Use PP"</formula>
    </cfRule>
  </conditionalFormatting>
  <conditionalFormatting sqref="B1:B1048576 D1:D1048576 F1:F1048576 H1:H1048576 J1:J1048576 L1:L1048576 N1:N1048576">
    <cfRule type="cellIs" dxfId="93" priority="41" operator="equal">
      <formula>"NA"</formula>
    </cfRule>
  </conditionalFormatting>
  <conditionalFormatting sqref="B1:B1048576 D1:D1048576 F1:F1048576 H1:H1048576 N1:N1048576">
    <cfRule type="cellIs" dxfId="92" priority="36" operator="equal">
      <formula>"NI"</formula>
    </cfRule>
    <cfRule type="cellIs" dxfId="91" priority="37" operator="equal">
      <formula>"N"</formula>
    </cfRule>
    <cfRule type="cellIs" dxfId="90" priority="38" operator="equal">
      <formula>"PN"</formula>
    </cfRule>
    <cfRule type="cellIs" dxfId="89" priority="39" operator="equal">
      <formula>"PY"</formula>
    </cfRule>
    <cfRule type="cellIs" dxfId="88" priority="40" operator="equal">
      <formula>"Y"</formula>
    </cfRule>
  </conditionalFormatting>
  <conditionalFormatting sqref="J1:J1048576 L1:L1048576">
    <cfRule type="cellIs" dxfId="87" priority="31" operator="equal">
      <formula>"NI"</formula>
    </cfRule>
    <cfRule type="cellIs" dxfId="86" priority="32" operator="equal">
      <formula>"N"</formula>
    </cfRule>
    <cfRule type="cellIs" dxfId="85" priority="33" operator="equal">
      <formula>"PN"</formula>
    </cfRule>
    <cfRule type="cellIs" dxfId="84" priority="34" operator="equal">
      <formula>"PY"</formula>
    </cfRule>
    <cfRule type="cellIs" dxfId="83" priority="35" operator="equal">
      <formula>"Y"</formula>
    </cfRule>
  </conditionalFormatting>
  <conditionalFormatting sqref="P1:P1048576">
    <cfRule type="cellIs" dxfId="82" priority="42" operator="equal">
      <formula>"Incomplete"</formula>
    </cfRule>
    <cfRule type="cellIs" dxfId="81" priority="43" operator="equal">
      <formula>"High risk"</formula>
    </cfRule>
    <cfRule type="cellIs" dxfId="80" priority="44" operator="equal">
      <formula>"Some concerns"</formula>
    </cfRule>
    <cfRule type="cellIs" dxfId="79" priority="45" operator="equal">
      <formula>"Low risk"</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xr:uid="{CE914A52-51BD-4E76-8257-BDE05546F730}">
          <x14:formula1>
            <xm:f>Lists!$E$8:$E$13</xm:f>
          </x14:formula1>
          <xm:sqref>J5:J1048576 N5:N1048576 H5:H1048576 F5:F1048576</xm:sqref>
        </x14:dataValidation>
        <x14:dataValidation type="list" allowBlank="1" xr:uid="{B45128CF-DA5F-4862-841C-DC14C11D550C}">
          <x14:formula1>
            <xm:f>Lists!$E$8:$E$12</xm:f>
          </x14:formula1>
          <xm:sqref>L5:L1048576 B5:B1048576 D5:D1048576</xm:sqref>
        </x14:dataValidation>
        <x14:dataValidation type="list" allowBlank="1" xr:uid="{4C5281A5-A205-454A-A6FC-5F55EFE733B0}">
          <x14:formula1>
            <xm:f>Lists!$G$8:$G$13</xm:f>
          </x14:formula1>
          <xm:sqref>Q5:Q1048576</xm:sqref>
        </x14:dataValidation>
        <x14:dataValidation type="list" allowBlank="1" xr:uid="{77C8BC95-D9DE-4937-A1DB-0609B91EB699}">
          <x14:formula1>
            <xm:f>Lists!$F$8:$F$10</xm:f>
          </x14:formula1>
          <xm:sqref>P5:P1048576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91271-6F43-412F-B866-12B4F31DCE2B}">
  <sheetPr>
    <tabColor theme="5" tint="0.59999389629810485"/>
  </sheetPr>
  <dimension ref="A1:O16"/>
  <sheetViews>
    <sheetView zoomScale="85" zoomScaleNormal="85" workbookViewId="0"/>
  </sheetViews>
  <sheetFormatPr defaultRowHeight="15" x14ac:dyDescent="0.25"/>
  <cols>
    <col min="1" max="1" width="17.85546875" bestFit="1" customWidth="1"/>
    <col min="2" max="2" width="14.7109375" customWidth="1"/>
    <col min="3" max="3" width="24.140625" customWidth="1"/>
    <col min="4" max="4" width="14.7109375" customWidth="1"/>
    <col min="5" max="5" width="24.140625" customWidth="1"/>
    <col min="6" max="6" width="14.7109375" customWidth="1"/>
    <col min="7" max="7" width="24.140625" customWidth="1"/>
    <col min="8" max="8" width="14.7109375" customWidth="1"/>
    <col min="9" max="9" width="24.140625" customWidth="1"/>
    <col min="10" max="10" width="14.7109375" customWidth="1"/>
    <col min="11" max="11" width="24.140625" customWidth="1"/>
    <col min="12" max="12" width="14.7109375" customWidth="1"/>
    <col min="13" max="13" width="24.140625" customWidth="1"/>
    <col min="14" max="14" width="16.7109375" customWidth="1"/>
    <col min="15" max="15" width="23" customWidth="1"/>
  </cols>
  <sheetData>
    <row r="1" spans="1:15" ht="15.75" x14ac:dyDescent="0.25">
      <c r="A1" s="234" t="s">
        <v>5360</v>
      </c>
      <c r="N1" s="234"/>
    </row>
    <row r="2" spans="1:15" ht="16.5" thickBot="1" x14ac:dyDescent="0.3">
      <c r="N2" s="234"/>
    </row>
    <row r="3" spans="1:15" s="235" customFormat="1" ht="81.75" customHeight="1" x14ac:dyDescent="0.25">
      <c r="A3" s="420" t="s">
        <v>17</v>
      </c>
      <c r="B3" s="414" t="s">
        <v>5330</v>
      </c>
      <c r="C3" s="411"/>
      <c r="D3" s="414" t="s">
        <v>5331</v>
      </c>
      <c r="E3" s="411"/>
      <c r="F3" s="414" t="s">
        <v>5361</v>
      </c>
      <c r="G3" s="411"/>
      <c r="H3" s="414" t="s">
        <v>5362</v>
      </c>
      <c r="I3" s="411"/>
      <c r="J3" s="414" t="s">
        <v>5363</v>
      </c>
      <c r="K3" s="411"/>
      <c r="L3" s="414" t="s">
        <v>5364</v>
      </c>
      <c r="M3" s="411"/>
      <c r="N3" s="418" t="s">
        <v>5254</v>
      </c>
      <c r="O3" s="418" t="s">
        <v>5337</v>
      </c>
    </row>
    <row r="4" spans="1:15" ht="15.75" thickBot="1" x14ac:dyDescent="0.3">
      <c r="A4" s="421"/>
      <c r="B4" s="236" t="s">
        <v>5300</v>
      </c>
      <c r="C4" s="237" t="s">
        <v>5301</v>
      </c>
      <c r="D4" s="236" t="s">
        <v>5300</v>
      </c>
      <c r="E4" s="237" t="s">
        <v>5301</v>
      </c>
      <c r="F4" s="236" t="s">
        <v>5300</v>
      </c>
      <c r="G4" s="237" t="s">
        <v>5301</v>
      </c>
      <c r="H4" s="236" t="s">
        <v>5300</v>
      </c>
      <c r="I4" s="237" t="s">
        <v>5301</v>
      </c>
      <c r="J4" s="236" t="s">
        <v>5300</v>
      </c>
      <c r="K4" s="237" t="s">
        <v>5301</v>
      </c>
      <c r="L4" s="236" t="s">
        <v>5300</v>
      </c>
      <c r="M4" s="237" t="s">
        <v>5301</v>
      </c>
      <c r="N4" s="419"/>
      <c r="O4" s="419"/>
    </row>
    <row r="5" spans="1:15" x14ac:dyDescent="0.25">
      <c r="A5" s="238" t="str">
        <f>IF('RoB2 - Preliminary'!$G5=Lists!$I$9,IF('RoB2 - Summary'!C5="","",'RoB2 - Summary'!C5),IF('RoB2 - Preliminary'!$G5=Lists!$I$8,"Use ITT",""))</f>
        <v>Use ITT</v>
      </c>
      <c r="B5" s="10"/>
      <c r="C5" s="6"/>
      <c r="D5" s="10"/>
      <c r="E5" s="6"/>
      <c r="F5" s="10" t="str">
        <f>IF(AND(OR(B5="N",B5="PN"),OR(D5="N",D5="PN")),"NA","")</f>
        <v/>
      </c>
      <c r="G5" s="6"/>
      <c r="H5" s="10"/>
      <c r="I5" s="6"/>
      <c r="J5" s="10"/>
      <c r="K5" s="6"/>
      <c r="L5" s="10" t="str">
        <f>IF(AND(OR(F5="Y",F5="PY",F5="NA"),AND(OR(H5="N",H5="PN",H5="NA"),OR(J5="N",J5="PN",J5="NA"))),"NA","")</f>
        <v/>
      </c>
      <c r="M5" s="6"/>
      <c r="N5" s="12" t="str">
        <f>IF(A5="","",IF(A5="Use ITT","Use ITT",IF(OR(B5="",D5="",F5="",H5="",J5="",L5=""),"Incomplete",IF(AND(OR(F5="NA",F5="Y",F5="PY"),OR(H5="NA",H5="N",H5="PN"),OR(J5="NA",J5="N",J5="PN")),"Low risk",IF(OR(L5="Y",L5="PY"),"Some concerns","High risk")))))</f>
        <v>Use ITT</v>
      </c>
      <c r="O5" s="12"/>
    </row>
    <row r="6" spans="1:15" x14ac:dyDescent="0.25">
      <c r="A6" s="239" t="str">
        <f>IF('RoB2 - Preliminary'!$G6=Lists!$I$9,IF('RoB2 - Summary'!C6="","",'RoB2 - Summary'!C6),IF('RoB2 - Preliminary'!$G6=Lists!$I$8,"Use ITT",""))</f>
        <v>Use ITT</v>
      </c>
      <c r="B6" s="11"/>
      <c r="C6" s="4"/>
      <c r="D6" s="11"/>
      <c r="E6" s="4"/>
      <c r="F6" s="11" t="str">
        <f t="shared" ref="F6:F7" si="0">IF(AND(OR(B6="N",B6="PN"),OR(D6="N",D6="PN")),"NA","")</f>
        <v/>
      </c>
      <c r="G6" s="4"/>
      <c r="H6" s="11"/>
      <c r="I6" s="4"/>
      <c r="J6" s="11"/>
      <c r="K6" s="4"/>
      <c r="L6" s="11" t="str">
        <f t="shared" ref="L6:L7" si="1">IF(AND(OR(F6="Y",F6="PY",F6="NA"),AND(OR(H6="N",H6="PN",H6="NA"),OR(J6="N",J6="PN",J6="NA"))),"NA","")</f>
        <v/>
      </c>
      <c r="M6" s="4"/>
      <c r="N6" s="13" t="str">
        <f t="shared" ref="N6:N7" si="2">IF(A6="","",IF(A6="Use ITT","Use ITT",IF(OR(B6="",D6="",F6="",H6="",J6="",L6=""),"Incomplete",IF(AND(OR(F6="NA",F6="Y",F6="PY"),OR(H6="NA",H6="N",H6="PN"),OR(J6="NA",J6="N",J6="PN")),"Low risk",IF(OR(L6="Y",L6="PY"),"Some concerns","High risk")))))</f>
        <v>Use ITT</v>
      </c>
      <c r="O6" s="13"/>
    </row>
    <row r="7" spans="1:15" x14ac:dyDescent="0.25">
      <c r="A7" s="239" t="str">
        <f>IF('RoB2 - Preliminary'!$G7=Lists!$I$9,IF('RoB2 - Summary'!C7="","",'RoB2 - Summary'!C7),IF('RoB2 - Preliminary'!$G7=Lists!$I$8,"Use ITT",""))</f>
        <v>Use ITT</v>
      </c>
      <c r="B7" s="11"/>
      <c r="C7" s="4"/>
      <c r="D7" s="11"/>
      <c r="E7" s="4"/>
      <c r="F7" s="11" t="str">
        <f t="shared" si="0"/>
        <v/>
      </c>
      <c r="G7" s="4"/>
      <c r="H7" s="11"/>
      <c r="I7" s="4"/>
      <c r="J7" s="11"/>
      <c r="K7" s="4"/>
      <c r="L7" s="11" t="str">
        <f t="shared" si="1"/>
        <v/>
      </c>
      <c r="M7" s="4"/>
      <c r="N7" s="13" t="str">
        <f t="shared" si="2"/>
        <v>Use ITT</v>
      </c>
      <c r="O7" s="13"/>
    </row>
    <row r="8" spans="1:15" x14ac:dyDescent="0.25">
      <c r="A8" s="239" t="str">
        <f>IF('RoB2 - Preliminary'!$G8=Lists!$I$9,IF('RoB2 - Summary'!C8="","",'RoB2 - Summary'!C8),IF('RoB2 - Preliminary'!$G8=Lists!$I$8,"Use ITT",""))</f>
        <v>Use ITT</v>
      </c>
      <c r="B8" s="11"/>
      <c r="C8" s="4"/>
      <c r="D8" s="11"/>
      <c r="E8" s="4"/>
      <c r="F8" s="11" t="str">
        <f t="shared" ref="F8:F16" si="3">IF(AND(OR(B8="N",B8="PN"),OR(D8="N",D8="PN")),"NA","")</f>
        <v/>
      </c>
      <c r="G8" s="4"/>
      <c r="H8" s="11"/>
      <c r="I8" s="4"/>
      <c r="J8" s="11"/>
      <c r="K8" s="4"/>
      <c r="L8" s="11" t="str">
        <f t="shared" ref="L8:L16" si="4">IF(AND(OR(F8="Y",F8="PY",F8="NA"),AND(OR(H8="N",H8="PN",H8="NA"),OR(J8="N",J8="PN",J8="NA"))),"NA","")</f>
        <v/>
      </c>
      <c r="M8" s="4"/>
      <c r="N8" s="13" t="str">
        <f t="shared" ref="N8:N16" si="5">IF(A8="","",IF(A8="Use ITT","Use ITT",IF(OR(B8="",D8="",F8="",H8="",J8="",L8=""),"Incomplete",IF(AND(OR(F8="NA",F8="Y",F8="PY"),OR(H8="NA",H8="N",H8="PN"),OR(J8="NA",J8="N",J8="PN")),"Low risk",IF(OR(L8="Y",L8="PY"),"Some concerns","High risk")))))</f>
        <v>Use ITT</v>
      </c>
      <c r="O8" s="13"/>
    </row>
    <row r="9" spans="1:15" x14ac:dyDescent="0.25">
      <c r="A9" s="239" t="str">
        <f>IF('RoB2 - Preliminary'!$G9=Lists!$I$9,IF('RoB2 - Summary'!C9="","",'RoB2 - Summary'!C9),IF('RoB2 - Preliminary'!$G9=Lists!$I$8,"Use ITT",""))</f>
        <v>Use ITT</v>
      </c>
      <c r="B9" s="11"/>
      <c r="C9" s="4"/>
      <c r="D9" s="11"/>
      <c r="E9" s="4"/>
      <c r="F9" s="11" t="str">
        <f t="shared" si="3"/>
        <v/>
      </c>
      <c r="G9" s="4"/>
      <c r="H9" s="11"/>
      <c r="I9" s="4"/>
      <c r="J9" s="11"/>
      <c r="K9" s="4"/>
      <c r="L9" s="11" t="str">
        <f t="shared" si="4"/>
        <v/>
      </c>
      <c r="M9" s="4"/>
      <c r="N9" s="13" t="str">
        <f t="shared" si="5"/>
        <v>Use ITT</v>
      </c>
      <c r="O9" s="13"/>
    </row>
    <row r="10" spans="1:15" x14ac:dyDescent="0.25">
      <c r="A10" s="239" t="str">
        <f>IF('RoB2 - Preliminary'!$G10=Lists!$I$9,IF('RoB2 - Summary'!C10="","",'RoB2 - Summary'!C10),IF('RoB2 - Preliminary'!$G10=Lists!$I$8,"Use ITT",""))</f>
        <v>Use ITT</v>
      </c>
      <c r="B10" s="11"/>
      <c r="C10" s="4"/>
      <c r="D10" s="11"/>
      <c r="E10" s="4"/>
      <c r="F10" s="11" t="str">
        <f t="shared" si="3"/>
        <v/>
      </c>
      <c r="G10" s="4"/>
      <c r="H10" s="11"/>
      <c r="I10" s="4"/>
      <c r="J10" s="11"/>
      <c r="K10" s="4"/>
      <c r="L10" s="11" t="str">
        <f t="shared" si="4"/>
        <v/>
      </c>
      <c r="M10" s="4"/>
      <c r="N10" s="13" t="str">
        <f t="shared" si="5"/>
        <v>Use ITT</v>
      </c>
      <c r="O10" s="13"/>
    </row>
    <row r="11" spans="1:15" x14ac:dyDescent="0.25">
      <c r="A11" s="239" t="str">
        <f>IF('RoB2 - Preliminary'!$G11=Lists!$I$9,IF('RoB2 - Summary'!C11="","",'RoB2 - Summary'!C11),IF('RoB2 - Preliminary'!$G11=Lists!$I$8,"Use ITT",""))</f>
        <v>Use ITT</v>
      </c>
      <c r="B11" s="11"/>
      <c r="C11" s="4"/>
      <c r="D11" s="11"/>
      <c r="E11" s="4"/>
      <c r="F11" s="11" t="str">
        <f t="shared" si="3"/>
        <v/>
      </c>
      <c r="G11" s="4"/>
      <c r="H11" s="11"/>
      <c r="I11" s="4"/>
      <c r="J11" s="11"/>
      <c r="K11" s="4"/>
      <c r="L11" s="11" t="str">
        <f t="shared" si="4"/>
        <v/>
      </c>
      <c r="M11" s="4"/>
      <c r="N11" s="13" t="str">
        <f t="shared" si="5"/>
        <v>Use ITT</v>
      </c>
      <c r="O11" s="13"/>
    </row>
    <row r="12" spans="1:15" x14ac:dyDescent="0.25">
      <c r="A12" s="239" t="str">
        <f>IF('RoB2 - Preliminary'!$G12=Lists!$I$9,IF('RoB2 - Summary'!C12="","",'RoB2 - Summary'!C12),IF('RoB2 - Preliminary'!$G12=Lists!$I$8,"Use ITT",""))</f>
        <v>Use ITT</v>
      </c>
      <c r="B12" s="11"/>
      <c r="C12" s="4"/>
      <c r="D12" s="11"/>
      <c r="E12" s="4"/>
      <c r="F12" s="11" t="str">
        <f t="shared" ref="F12" si="6">IF(AND(OR(B12="N",B12="PN"),OR(D12="N",D12="PN")),"NA","")</f>
        <v/>
      </c>
      <c r="G12" s="4"/>
      <c r="H12" s="11"/>
      <c r="I12" s="4"/>
      <c r="J12" s="11"/>
      <c r="K12" s="4"/>
      <c r="L12" s="11" t="str">
        <f t="shared" ref="L12" si="7">IF(AND(OR(F12="Y",F12="PY",F12="NA"),AND(OR(H12="N",H12="PN",H12="NA"),OR(J12="N",J12="PN",J12="NA"))),"NA","")</f>
        <v/>
      </c>
      <c r="M12" s="4"/>
      <c r="N12" s="13" t="str">
        <f t="shared" ref="N12" si="8">IF(A12="","",IF(A12="Use ITT","Use ITT",IF(OR(B12="",D12="",F12="",H12="",J12="",L12=""),"Incomplete",IF(AND(OR(F12="NA",F12="Y",F12="PY"),OR(H12="NA",H12="N",H12="PN"),OR(J12="NA",J12="N",J12="PN")),"Low risk",IF(OR(L12="Y",L12="PY"),"Some concerns","High risk")))))</f>
        <v>Use ITT</v>
      </c>
      <c r="O12" s="13"/>
    </row>
    <row r="13" spans="1:15" x14ac:dyDescent="0.25">
      <c r="A13" s="239" t="str">
        <f>IF('RoB2 - Preliminary'!$G13=Lists!$I$9,IF('RoB2 - Summary'!C13="","",'RoB2 - Summary'!C13),IF('RoB2 - Preliminary'!$G13=Lists!$I$8,"Use ITT",""))</f>
        <v>Use ITT</v>
      </c>
      <c r="B13" s="11"/>
      <c r="C13" s="4"/>
      <c r="D13" s="11"/>
      <c r="E13" s="4"/>
      <c r="F13" s="11" t="str">
        <f t="shared" si="3"/>
        <v/>
      </c>
      <c r="G13" s="4"/>
      <c r="H13" s="11"/>
      <c r="I13" s="4"/>
      <c r="J13" s="11"/>
      <c r="K13" s="4"/>
      <c r="L13" s="11" t="str">
        <f t="shared" si="4"/>
        <v/>
      </c>
      <c r="M13" s="4"/>
      <c r="N13" s="13" t="str">
        <f t="shared" si="5"/>
        <v>Use ITT</v>
      </c>
      <c r="O13" s="13"/>
    </row>
    <row r="14" spans="1:15" x14ac:dyDescent="0.25">
      <c r="A14" s="239" t="str">
        <f>IF('RoB2 - Preliminary'!$G14=Lists!$I$9,IF('RoB2 - Summary'!C14="","",'RoB2 - Summary'!C14),IF('RoB2 - Preliminary'!$G14=Lists!$I$8,"Use ITT",""))</f>
        <v>Use ITT</v>
      </c>
      <c r="B14" s="11"/>
      <c r="C14" s="4"/>
      <c r="D14" s="11"/>
      <c r="E14" s="4"/>
      <c r="F14" s="11" t="str">
        <f t="shared" si="3"/>
        <v/>
      </c>
      <c r="G14" s="4"/>
      <c r="H14" s="11"/>
      <c r="I14" s="4"/>
      <c r="J14" s="11"/>
      <c r="K14" s="4"/>
      <c r="L14" s="11" t="str">
        <f t="shared" si="4"/>
        <v/>
      </c>
      <c r="M14" s="4"/>
      <c r="N14" s="13" t="str">
        <f t="shared" si="5"/>
        <v>Use ITT</v>
      </c>
      <c r="O14" s="13"/>
    </row>
    <row r="15" spans="1:15" x14ac:dyDescent="0.25">
      <c r="A15" s="239" t="str">
        <f>IF('RoB2 - Preliminary'!$G15=Lists!$I$9,IF('RoB2 - Summary'!C15="","",'RoB2 - Summary'!C15),IF('RoB2 - Preliminary'!$G15=Lists!$I$8,"Use ITT",""))</f>
        <v>Use ITT</v>
      </c>
      <c r="B15" s="11"/>
      <c r="C15" s="4"/>
      <c r="D15" s="11"/>
      <c r="E15" s="4"/>
      <c r="F15" s="11" t="str">
        <f t="shared" si="3"/>
        <v/>
      </c>
      <c r="G15" s="4"/>
      <c r="H15" s="11"/>
      <c r="I15" s="4"/>
      <c r="J15" s="11"/>
      <c r="K15" s="4"/>
      <c r="L15" s="11" t="str">
        <f t="shared" si="4"/>
        <v/>
      </c>
      <c r="M15" s="4"/>
      <c r="N15" s="13" t="str">
        <f t="shared" si="5"/>
        <v>Use ITT</v>
      </c>
      <c r="O15" s="13"/>
    </row>
    <row r="16" spans="1:15" x14ac:dyDescent="0.25">
      <c r="A16" s="239" t="str">
        <f>IF('RoB2 - Preliminary'!$G16=Lists!$I$9,IF('RoB2 - Summary'!C16="","",'RoB2 - Summary'!C16),IF('RoB2 - Preliminary'!$G16=Lists!$I$8,"Use ITT",""))</f>
        <v>Use ITT</v>
      </c>
      <c r="B16" s="11"/>
      <c r="C16" s="4"/>
      <c r="D16" s="11"/>
      <c r="E16" s="4"/>
      <c r="F16" s="11" t="str">
        <f t="shared" si="3"/>
        <v/>
      </c>
      <c r="G16" s="4"/>
      <c r="H16" s="11"/>
      <c r="I16" s="4"/>
      <c r="J16" s="11"/>
      <c r="K16" s="4"/>
      <c r="L16" s="11" t="str">
        <f t="shared" si="4"/>
        <v/>
      </c>
      <c r="M16" s="4"/>
      <c r="N16" s="13" t="str">
        <f t="shared" si="5"/>
        <v>Use ITT</v>
      </c>
      <c r="O16" s="13"/>
    </row>
  </sheetData>
  <mergeCells count="9">
    <mergeCell ref="L3:M3"/>
    <mergeCell ref="N3:N4"/>
    <mergeCell ref="O3:O4"/>
    <mergeCell ref="F3:G3"/>
    <mergeCell ref="A3:A4"/>
    <mergeCell ref="B3:C3"/>
    <mergeCell ref="D3:E3"/>
    <mergeCell ref="H3:I3"/>
    <mergeCell ref="J3:K3"/>
  </mergeCells>
  <conditionalFormatting sqref="A1">
    <cfRule type="cellIs" dxfId="78" priority="2" operator="equal">
      <formula>"Please select an aim in RoB2 - Preliminary"</formula>
    </cfRule>
    <cfRule type="cellIs" dxfId="77" priority="3" operator="equal">
      <formula>"GMT"</formula>
    </cfRule>
    <cfRule type="cellIs" dxfId="76" priority="4" operator="equal">
      <formula>"RE"</formula>
    </cfRule>
    <cfRule type="cellIs" dxfId="75" priority="5" operator="equal">
      <formula>"JK"</formula>
    </cfRule>
    <cfRule type="cellIs" dxfId="74" priority="6" operator="equal">
      <formula>"CT"</formula>
    </cfRule>
    <cfRule type="cellIs" dxfId="73" priority="7" operator="equal">
      <formula>"SH"</formula>
    </cfRule>
  </conditionalFormatting>
  <conditionalFormatting sqref="A1:A1048576 N1:N1048576">
    <cfRule type="cellIs" dxfId="72" priority="1" operator="equal">
      <formula>"Use ITT"</formula>
    </cfRule>
  </conditionalFormatting>
  <conditionalFormatting sqref="B1:B1048576 D1:D1048576 H1:H1048576 J1:J1048576">
    <cfRule type="cellIs" dxfId="71" priority="20" operator="equal">
      <formula>"N"</formula>
    </cfRule>
    <cfRule type="cellIs" dxfId="70" priority="21" operator="equal">
      <formula>"PN"</formula>
    </cfRule>
    <cfRule type="cellIs" dxfId="69" priority="22" operator="equal">
      <formula>"NI"</formula>
    </cfRule>
    <cfRule type="cellIs" dxfId="68" priority="23" operator="equal">
      <formula>"PY"</formula>
    </cfRule>
    <cfRule type="cellIs" dxfId="67" priority="24" operator="equal">
      <formula>"Y"</formula>
    </cfRule>
  </conditionalFormatting>
  <conditionalFormatting sqref="F1:F1048576 H1:H1048576 J1:J1048576 L1:L1048576">
    <cfRule type="cellIs" dxfId="66" priority="13" operator="equal">
      <formula>"NA"</formula>
    </cfRule>
  </conditionalFormatting>
  <conditionalFormatting sqref="F1:F1048576 L1:L1048576">
    <cfRule type="cellIs" dxfId="65" priority="14" operator="equal">
      <formula>"N"</formula>
    </cfRule>
    <cfRule type="cellIs" dxfId="64" priority="15" operator="equal">
      <formula>"PN"</formula>
    </cfRule>
    <cfRule type="cellIs" dxfId="63" priority="16" operator="equal">
      <formula>"NI"</formula>
    </cfRule>
    <cfRule type="cellIs" dxfId="62" priority="17" operator="equal">
      <formula>"PY"</formula>
    </cfRule>
    <cfRule type="cellIs" dxfId="61" priority="18" operator="equal">
      <formula>"Y"</formula>
    </cfRule>
    <cfRule type="cellIs" dxfId="60" priority="19" operator="equal">
      <formula>"OR(""Y"",""PY"")"</formula>
    </cfRule>
  </conditionalFormatting>
  <conditionalFormatting sqref="N1:N1048576">
    <cfRule type="cellIs" dxfId="59" priority="59" operator="equal">
      <formula>"Incomplete"</formula>
    </cfRule>
    <cfRule type="cellIs" dxfId="58" priority="60" operator="equal">
      <formula>"High risk"</formula>
    </cfRule>
    <cfRule type="cellIs" dxfId="57" priority="61" operator="equal">
      <formula>"Some concerns"</formula>
    </cfRule>
    <cfRule type="cellIs" dxfId="56" priority="62" operator="equal">
      <formula>"Low risk"</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C2933C27-1D71-4EEE-947E-BA43BCB4A4B8}">
          <x14:formula1>
            <xm:f>Lists!$F$8:$F$10</xm:f>
          </x14:formula1>
          <xm:sqref>N5:N1048576</xm:sqref>
        </x14:dataValidation>
        <x14:dataValidation type="list" allowBlank="1" xr:uid="{DE6C3691-145D-4C67-B046-CED0FE5632C3}">
          <x14:formula1>
            <xm:f>Lists!$G$8:$G$13</xm:f>
          </x14:formula1>
          <xm:sqref>O5:O1048576</xm:sqref>
        </x14:dataValidation>
        <x14:dataValidation type="list" allowBlank="1" xr:uid="{60F815B6-3404-4F39-80E3-E2C1C6564EA3}">
          <x14:formula1>
            <xm:f>Lists!$E$8:$E$12</xm:f>
          </x14:formula1>
          <xm:sqref>B5:B1048576 D5:D1048576</xm:sqref>
        </x14:dataValidation>
        <x14:dataValidation type="list" allowBlank="1" xr:uid="{A2C21BF2-9900-420E-8A3B-1479C33FC2DB}">
          <x14:formula1>
            <xm:f>Lists!$E$8:$E$13</xm:f>
          </x14:formula1>
          <xm:sqref>J5:J1048576 H5:H1048576 F5:F1048576 L5:L1048576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42F3A-2ACA-44B8-BE5F-8B8E4D7A7BE4}">
  <sheetPr>
    <tabColor theme="5" tint="0.39997558519241921"/>
  </sheetPr>
  <dimension ref="A1:K16"/>
  <sheetViews>
    <sheetView zoomScale="85" zoomScaleNormal="85" workbookViewId="0"/>
  </sheetViews>
  <sheetFormatPr defaultRowHeight="15" x14ac:dyDescent="0.25"/>
  <cols>
    <col min="1" max="1" width="17.85546875" bestFit="1" customWidth="1"/>
    <col min="2" max="2" width="10.85546875" bestFit="1" customWidth="1"/>
    <col min="3" max="3" width="38.85546875" customWidth="1"/>
    <col min="4" max="4" width="10.85546875" bestFit="1" customWidth="1"/>
    <col min="5" max="5" width="38.85546875" customWidth="1"/>
    <col min="6" max="6" width="10.85546875" bestFit="1" customWidth="1"/>
    <col min="7" max="7" width="38.85546875" customWidth="1"/>
    <col min="8" max="8" width="10.85546875" bestFit="1" customWidth="1"/>
    <col min="9" max="9" width="38.85546875" customWidth="1"/>
    <col min="10" max="10" width="16.7109375" customWidth="1"/>
    <col min="11" max="11" width="39.140625" customWidth="1"/>
  </cols>
  <sheetData>
    <row r="1" spans="1:11" ht="15.75" x14ac:dyDescent="0.25">
      <c r="A1" s="234" t="s">
        <v>5365</v>
      </c>
      <c r="J1" s="234"/>
    </row>
    <row r="2" spans="1:11" ht="16.5" thickBot="1" x14ac:dyDescent="0.3">
      <c r="J2" s="234"/>
    </row>
    <row r="3" spans="1:11" ht="34.5" customHeight="1" x14ac:dyDescent="0.25">
      <c r="A3" s="422" t="s">
        <v>17</v>
      </c>
      <c r="B3" s="414" t="s">
        <v>5366</v>
      </c>
      <c r="C3" s="411"/>
      <c r="D3" s="414" t="s">
        <v>5367</v>
      </c>
      <c r="E3" s="411"/>
      <c r="F3" s="414" t="s">
        <v>5368</v>
      </c>
      <c r="G3" s="411"/>
      <c r="H3" s="414" t="s">
        <v>5369</v>
      </c>
      <c r="I3" s="411"/>
      <c r="J3" s="424" t="s">
        <v>5254</v>
      </c>
      <c r="K3" s="418" t="s">
        <v>5370</v>
      </c>
    </row>
    <row r="4" spans="1:11" ht="15.75" thickBot="1" x14ac:dyDescent="0.3">
      <c r="A4" s="423"/>
      <c r="B4" s="236" t="s">
        <v>5300</v>
      </c>
      <c r="C4" s="237" t="s">
        <v>5301</v>
      </c>
      <c r="D4" s="236" t="s">
        <v>5300</v>
      </c>
      <c r="E4" s="237" t="s">
        <v>5301</v>
      </c>
      <c r="F4" s="236" t="s">
        <v>5300</v>
      </c>
      <c r="G4" s="237" t="s">
        <v>5301</v>
      </c>
      <c r="H4" s="236" t="s">
        <v>5300</v>
      </c>
      <c r="I4" s="237" t="s">
        <v>5301</v>
      </c>
      <c r="J4" s="425"/>
      <c r="K4" s="419"/>
    </row>
    <row r="5" spans="1:11" x14ac:dyDescent="0.25">
      <c r="A5" s="238" t="str">
        <f>IF('RoB2 - Summary'!C5="","",'RoB2 - Summary'!C5)</f>
        <v>{Bricker, 2024 #4204}</v>
      </c>
      <c r="B5" s="10" t="s">
        <v>5305</v>
      </c>
      <c r="C5" s="6" t="s">
        <v>5371</v>
      </c>
      <c r="D5" s="10" t="str">
        <f>IF(B5="","",IF(OR(B5="N",B5="PN",B5="NI"),"","NA"))</f>
        <v>NA</v>
      </c>
      <c r="E5" s="6"/>
      <c r="F5" s="10" t="str">
        <f>IF(D5="","",IF(OR(D5="N",D5="PN"),"","NA"))</f>
        <v>NA</v>
      </c>
      <c r="G5" s="6"/>
      <c r="H5" s="10" t="str">
        <f>IF(F5="","",IF(OR(F5="Y",F5="PY",F5="NI"),"","NA"))</f>
        <v>NA</v>
      </c>
      <c r="I5" s="6"/>
      <c r="J5" s="38" t="str">
        <f>IF(A5="","",IF(OR(B5="",D5="",F5="",H5=""),"Incomplete",IF(OR(B5="Y",B5="PY",D5="Y",D5="PY",F5="N",F5="PN"),"Low risk",IF(OR(H5="N",H5="PN"),"Some concerns","High risk"))))</f>
        <v>Low risk</v>
      </c>
      <c r="K5" s="12" t="s">
        <v>3</v>
      </c>
    </row>
    <row r="6" spans="1:11" x14ac:dyDescent="0.25">
      <c r="A6" s="239" t="str">
        <f>IF('RoB2 - Summary'!C6="","",'RoB2 - Summary'!C6)</f>
        <v>{Carrasco-Hernandez, 2020 #3717}</v>
      </c>
      <c r="B6" s="11" t="s">
        <v>5029</v>
      </c>
      <c r="C6" s="4" t="s">
        <v>5372</v>
      </c>
      <c r="D6" s="11" t="s">
        <v>5029</v>
      </c>
      <c r="E6" s="4" t="s">
        <v>5373</v>
      </c>
      <c r="F6" s="11" t="s">
        <v>5305</v>
      </c>
      <c r="G6" s="4" t="s">
        <v>5374</v>
      </c>
      <c r="H6" s="11" t="s">
        <v>5305</v>
      </c>
      <c r="I6" s="4" t="s">
        <v>5375</v>
      </c>
      <c r="J6" s="39" t="str">
        <f t="shared" ref="J6:J12" si="0">IF(A6="","",IF(OR(B6="",D6="",F6="",H6=""),"Incomplete",IF(OR(B6="Y",B6="PY",D6="Y",D6="PY",F6="N",F6="PN"),"Low risk",IF(OR(H6="N",H6="PN"),"Some concerns","High risk"))))</f>
        <v>High risk</v>
      </c>
      <c r="K6" s="13" t="s">
        <v>5304</v>
      </c>
    </row>
    <row r="7" spans="1:11" x14ac:dyDescent="0.25">
      <c r="A7" s="239" t="str">
        <f>IF('RoB2 - Summary'!C7="","",'RoB2 - Summary'!C7)</f>
        <v>{Faro, 2023 #4214}</v>
      </c>
      <c r="B7" s="11" t="s">
        <v>5029</v>
      </c>
      <c r="C7" s="4" t="s">
        <v>5376</v>
      </c>
      <c r="D7" s="11" t="s">
        <v>5308</v>
      </c>
      <c r="E7" s="4" t="s">
        <v>5377</v>
      </c>
      <c r="F7" s="11" t="str">
        <f t="shared" ref="F7:F11" si="1">IF(D7="","",IF(OR(D7="N",D7="PN"),"","NA"))</f>
        <v>NA</v>
      </c>
      <c r="G7" s="4"/>
      <c r="H7" s="11" t="str">
        <f t="shared" ref="H7:H11" si="2">IF(F7="","",IF(OR(F7="Y",F7="PY",F7="NI"),"","NA"))</f>
        <v>NA</v>
      </c>
      <c r="I7" s="4"/>
      <c r="J7" s="39" t="str">
        <f t="shared" si="0"/>
        <v>Low risk</v>
      </c>
      <c r="K7" s="13" t="s">
        <v>3</v>
      </c>
    </row>
    <row r="8" spans="1:11" x14ac:dyDescent="0.25">
      <c r="A8" s="239" t="str">
        <f>IF('RoB2 - Summary'!C8="","",'RoB2 - Summary'!C8)</f>
        <v>{Masaki, 2020 #3762}</v>
      </c>
      <c r="B8" s="11" t="s">
        <v>5308</v>
      </c>
      <c r="C8" s="4" t="s">
        <v>5378</v>
      </c>
      <c r="D8" s="11" t="str">
        <f t="shared" ref="D8:D11" si="3">IF(B8="","",IF(OR(B8="N",B8="PN",B8="NI"),"","NA"))</f>
        <v>NA</v>
      </c>
      <c r="E8" s="4"/>
      <c r="F8" s="11" t="str">
        <f t="shared" si="1"/>
        <v>NA</v>
      </c>
      <c r="G8" s="4"/>
      <c r="H8" s="11" t="str">
        <f t="shared" si="2"/>
        <v>NA</v>
      </c>
      <c r="I8" s="4"/>
      <c r="J8" s="39" t="str">
        <f t="shared" si="0"/>
        <v>Low risk</v>
      </c>
      <c r="K8" s="13" t="s">
        <v>3</v>
      </c>
    </row>
    <row r="9" spans="1:11" x14ac:dyDescent="0.25">
      <c r="A9" s="239" t="str">
        <f>IF('RoB2 - Summary'!C9="","",'RoB2 - Summary'!C9)</f>
        <v>{Olano-Espinosa, 2022 #4298}</v>
      </c>
      <c r="B9" s="11" t="s">
        <v>5029</v>
      </c>
      <c r="C9" s="4" t="s">
        <v>5379</v>
      </c>
      <c r="D9" s="11" t="s">
        <v>5029</v>
      </c>
      <c r="E9" s="4" t="s">
        <v>5380</v>
      </c>
      <c r="F9" s="11" t="s">
        <v>5305</v>
      </c>
      <c r="G9" s="4" t="s">
        <v>5381</v>
      </c>
      <c r="H9" s="11" t="s">
        <v>5305</v>
      </c>
      <c r="I9" s="4" t="s">
        <v>5375</v>
      </c>
      <c r="J9" s="39" t="str">
        <f t="shared" si="0"/>
        <v>High risk</v>
      </c>
      <c r="K9" s="13" t="s">
        <v>5304</v>
      </c>
    </row>
    <row r="10" spans="1:11" x14ac:dyDescent="0.25">
      <c r="A10" s="239" t="str">
        <f>IF('RoB2 - Summary'!C10="","",'RoB2 - Summary'!C10)</f>
        <v>{Perski, 2019 #3899}</v>
      </c>
      <c r="B10" s="11" t="s">
        <v>5029</v>
      </c>
      <c r="C10" s="4" t="s">
        <v>5382</v>
      </c>
      <c r="D10" s="11" t="s">
        <v>5029</v>
      </c>
      <c r="E10" s="4" t="s">
        <v>5380</v>
      </c>
      <c r="F10" s="11" t="s">
        <v>5305</v>
      </c>
      <c r="G10" s="4" t="s">
        <v>5381</v>
      </c>
      <c r="H10" s="11" t="s">
        <v>5305</v>
      </c>
      <c r="I10" s="4" t="s">
        <v>5375</v>
      </c>
      <c r="J10" s="39" t="str">
        <f t="shared" si="0"/>
        <v>High risk</v>
      </c>
      <c r="K10" s="13" t="s">
        <v>5304</v>
      </c>
    </row>
    <row r="11" spans="1:11" x14ac:dyDescent="0.25">
      <c r="A11" s="239" t="str">
        <f>IF('RoB2 - Summary'!C11="","",'RoB2 - Summary'!C11)</f>
        <v>{Sadasivam, 2016 #4243}</v>
      </c>
      <c r="B11" s="11" t="s">
        <v>5308</v>
      </c>
      <c r="C11" s="4" t="s">
        <v>5383</v>
      </c>
      <c r="D11" s="11" t="str">
        <f t="shared" si="3"/>
        <v>NA</v>
      </c>
      <c r="E11" s="4"/>
      <c r="F11" s="11" t="str">
        <f t="shared" si="1"/>
        <v>NA</v>
      </c>
      <c r="G11" s="4"/>
      <c r="H11" s="11" t="str">
        <f t="shared" si="2"/>
        <v>NA</v>
      </c>
      <c r="I11" s="4"/>
      <c r="J11" s="39" t="str">
        <f t="shared" si="0"/>
        <v>Low risk</v>
      </c>
      <c r="K11" s="13" t="s">
        <v>3</v>
      </c>
    </row>
    <row r="12" spans="1:11" x14ac:dyDescent="0.25">
      <c r="A12" s="239" t="str">
        <f>IF('RoB2 - Summary'!C12="","",'RoB2 - Summary'!C12)</f>
        <v>{Guertler, 2025 #7387}</v>
      </c>
      <c r="B12" s="11" t="s">
        <v>5029</v>
      </c>
      <c r="C12" s="4" t="s">
        <v>5384</v>
      </c>
      <c r="D12" s="11" t="s">
        <v>5029</v>
      </c>
      <c r="E12" s="4" t="s">
        <v>5380</v>
      </c>
      <c r="F12" s="11" t="s">
        <v>5305</v>
      </c>
      <c r="G12" s="4" t="s">
        <v>5385</v>
      </c>
      <c r="H12" s="11" t="s">
        <v>5305</v>
      </c>
      <c r="I12" s="4" t="s">
        <v>5375</v>
      </c>
      <c r="J12" s="39" t="str">
        <f t="shared" si="0"/>
        <v>High risk</v>
      </c>
      <c r="K12" s="13" t="s">
        <v>5304</v>
      </c>
    </row>
    <row r="13" spans="1:11" x14ac:dyDescent="0.25">
      <c r="A13" s="239" t="str">
        <f>IF('RoB2 - Summary'!C13="","",'RoB2 - Summary'!C13)</f>
        <v>{Guo, 2023 #4763}</v>
      </c>
      <c r="B13" s="11" t="s">
        <v>5029</v>
      </c>
      <c r="C13" s="4" t="s">
        <v>5386</v>
      </c>
      <c r="D13" s="11" t="s">
        <v>5029</v>
      </c>
      <c r="E13" s="4" t="s">
        <v>5380</v>
      </c>
      <c r="F13" s="11" t="s">
        <v>5305</v>
      </c>
      <c r="G13" s="4" t="s">
        <v>5381</v>
      </c>
      <c r="H13" s="11" t="s">
        <v>5305</v>
      </c>
      <c r="I13" s="4" t="s">
        <v>5375</v>
      </c>
      <c r="J13" s="39" t="str">
        <f t="shared" ref="J13" si="4">IF(A13="","",IF(OR(B13="",D13="",F13="",H13=""),"Incomplete",IF(OR(B13="Y",B13="PY",D13="Y",D13="PY",F13="N",F13="PN"),"Low risk",IF(OR(H13="N",H13="PN"),"Some concerns","High risk"))))</f>
        <v>High risk</v>
      </c>
      <c r="K13" s="13" t="s">
        <v>5304</v>
      </c>
    </row>
    <row r="14" spans="1:11" x14ac:dyDescent="0.25">
      <c r="A14" s="239" t="str">
        <f>IF('RoB2 - Summary'!C14="","",'RoB2 - Summary'!C14)</f>
        <v>{Haug, 2022 #3604}</v>
      </c>
      <c r="B14" s="11" t="s">
        <v>5029</v>
      </c>
      <c r="C14" s="4" t="s">
        <v>5387</v>
      </c>
      <c r="D14" s="11" t="s">
        <v>5029</v>
      </c>
      <c r="E14" s="4" t="s">
        <v>5380</v>
      </c>
      <c r="F14" s="11" t="s">
        <v>5305</v>
      </c>
      <c r="G14" s="4" t="s">
        <v>5381</v>
      </c>
      <c r="H14" s="11" t="s">
        <v>5305</v>
      </c>
      <c r="I14" s="4" t="s">
        <v>5375</v>
      </c>
      <c r="J14" s="39" t="str">
        <f t="shared" ref="J14" si="5">IF(A14="","",IF(OR(B14="",D14="",F14="",H14=""),"Incomplete",IF(OR(B14="Y",B14="PY",D14="Y",D14="PY",F14="N",F14="PN"),"Low risk",IF(OR(H14="N",H14="PN"),"Some concerns","High risk"))))</f>
        <v>High risk</v>
      </c>
      <c r="K14" s="13" t="s">
        <v>5304</v>
      </c>
    </row>
    <row r="15" spans="1:11" x14ac:dyDescent="0.25">
      <c r="A15" s="239" t="str">
        <f>IF('RoB2 - Summary'!C15="","",'RoB2 - Summary'!C15)</f>
        <v>{Hors-Fraile, 2022 #4731}</v>
      </c>
      <c r="B15" s="11" t="s">
        <v>5302</v>
      </c>
      <c r="C15" s="4" t="s">
        <v>5388</v>
      </c>
      <c r="D15" s="11" t="s">
        <v>5029</v>
      </c>
      <c r="E15" s="4" t="s">
        <v>5380</v>
      </c>
      <c r="F15" s="11" t="s">
        <v>5305</v>
      </c>
      <c r="G15" s="4" t="s">
        <v>5381</v>
      </c>
      <c r="H15" s="11" t="s">
        <v>5305</v>
      </c>
      <c r="I15" s="4" t="s">
        <v>5375</v>
      </c>
      <c r="J15" s="39" t="str">
        <f t="shared" ref="J15" si="6">IF(A15="","",IF(OR(B15="",D15="",F15="",H15=""),"Incomplete",IF(OR(B15="Y",B15="PY",D15="Y",D15="PY",F15="N",F15="PN"),"Low risk",IF(OR(H15="N",H15="PN"),"Some concerns","High risk"))))</f>
        <v>High risk</v>
      </c>
      <c r="K15" s="13" t="s">
        <v>5304</v>
      </c>
    </row>
    <row r="16" spans="1:11" x14ac:dyDescent="0.25">
      <c r="A16" s="239" t="str">
        <f>IF('RoB2 - Summary'!C16="","",'RoB2 - Summary'!C16)</f>
        <v>{Jackson, 2024 #4759}</v>
      </c>
      <c r="B16" s="11" t="s">
        <v>5029</v>
      </c>
      <c r="C16" s="4" t="s">
        <v>5389</v>
      </c>
      <c r="D16" s="11" t="s">
        <v>5029</v>
      </c>
      <c r="E16" s="4" t="s">
        <v>5380</v>
      </c>
      <c r="F16" s="11" t="s">
        <v>5305</v>
      </c>
      <c r="G16" s="4" t="s">
        <v>5381</v>
      </c>
      <c r="H16" s="11" t="s">
        <v>5305</v>
      </c>
      <c r="I16" s="4" t="s">
        <v>5375</v>
      </c>
      <c r="J16" s="39" t="str">
        <f t="shared" ref="J16" si="7">IF(A16="","",IF(OR(B16="",D16="",F16="",H16=""),"Incomplete",IF(OR(B16="Y",B16="PY",D16="Y",D16="PY",F16="N",F16="PN"),"Low risk",IF(OR(H16="N",H16="PN"),"Some concerns","High risk"))))</f>
        <v>High risk</v>
      </c>
      <c r="K16" s="13" t="s">
        <v>5304</v>
      </c>
    </row>
  </sheetData>
  <mergeCells count="7">
    <mergeCell ref="A3:A4"/>
    <mergeCell ref="J3:J4"/>
    <mergeCell ref="K3:K4"/>
    <mergeCell ref="B3:C3"/>
    <mergeCell ref="D3:E3"/>
    <mergeCell ref="F3:G3"/>
    <mergeCell ref="H3:I3"/>
  </mergeCells>
  <conditionalFormatting sqref="A1">
    <cfRule type="cellIs" dxfId="55" priority="7" operator="equal">
      <formula>"GMT"</formula>
    </cfRule>
    <cfRule type="cellIs" dxfId="54" priority="8" operator="equal">
      <formula>"RE"</formula>
    </cfRule>
    <cfRule type="cellIs" dxfId="53" priority="9" operator="equal">
      <formula>"JK"</formula>
    </cfRule>
    <cfRule type="cellIs" dxfId="52" priority="10" operator="equal">
      <formula>"CT"</formula>
    </cfRule>
    <cfRule type="cellIs" dxfId="51" priority="11" operator="equal">
      <formula>"SH"</formula>
    </cfRule>
  </conditionalFormatting>
  <conditionalFormatting sqref="B1:B1048576 D1:D1048576">
    <cfRule type="cellIs" dxfId="50" priority="1" operator="equal">
      <formula>"NA"</formula>
    </cfRule>
    <cfRule type="cellIs" dxfId="49" priority="2" operator="equal">
      <formula>"NI"</formula>
    </cfRule>
    <cfRule type="cellIs" dxfId="48" priority="3" operator="equal">
      <formula>"PY"</formula>
    </cfRule>
    <cfRule type="cellIs" dxfId="47" priority="4" operator="equal">
      <formula>"Y"</formula>
    </cfRule>
    <cfRule type="cellIs" dxfId="46" priority="5" operator="equal">
      <formula>"N"</formula>
    </cfRule>
    <cfRule type="cellIs" dxfId="45" priority="6" operator="equal">
      <formula>"PN"</formula>
    </cfRule>
  </conditionalFormatting>
  <conditionalFormatting sqref="F1:F1048576 H1:H1048576">
    <cfRule type="cellIs" dxfId="44" priority="12" operator="equal">
      <formula>"PN"</formula>
    </cfRule>
    <cfRule type="cellIs" dxfId="43" priority="13" operator="equal">
      <formula>"N"</formula>
    </cfRule>
    <cfRule type="cellIs" dxfId="42" priority="14" operator="equal">
      <formula>"PY"</formula>
    </cfRule>
    <cfRule type="cellIs" dxfId="41" priority="15" operator="equal">
      <formula>"Y"</formula>
    </cfRule>
    <cfRule type="cellIs" dxfId="40" priority="16" operator="equal">
      <formula>"NA"</formula>
    </cfRule>
    <cfRule type="cellIs" dxfId="39" priority="17" operator="equal">
      <formula>"NI"</formula>
    </cfRule>
  </conditionalFormatting>
  <conditionalFormatting sqref="J1:J1048576">
    <cfRule type="cellIs" dxfId="38" priority="42" operator="equal">
      <formula>"Incomplete"</formula>
    </cfRule>
    <cfRule type="cellIs" dxfId="37" priority="43" operator="equal">
      <formula>"High risk"</formula>
    </cfRule>
    <cfRule type="cellIs" dxfId="36" priority="44" operator="equal">
      <formula>"Some concerns"</formula>
    </cfRule>
    <cfRule type="cellIs" dxfId="35" priority="45" operator="equal">
      <formula>"Low risk"</formula>
    </cfRule>
  </conditionalFormatting>
  <dataValidations count="1">
    <dataValidation allowBlank="1" sqref="B1:B4 H1:H4 D1:D4 F1:F4 C1:C1048576 G1:G1048576 E1:E1048576 I1:I1048576" xr:uid="{95378C4D-EC30-4551-918E-6FE027402DFC}"/>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DEDA410D-8668-4AC5-B150-37373DDDFC15}">
          <x14:formula1>
            <xm:f>Lists!$G$8:$G$13</xm:f>
          </x14:formula1>
          <xm:sqref>K5:K1048576</xm:sqref>
        </x14:dataValidation>
        <x14:dataValidation type="list" allowBlank="1" xr:uid="{3A273E5D-CC44-4BDB-A841-204F457B9BC1}">
          <x14:formula1>
            <xm:f>Lists!$F$8:$F$10</xm:f>
          </x14:formula1>
          <xm:sqref>J5:J1048576</xm:sqref>
        </x14:dataValidation>
        <x14:dataValidation type="list" allowBlank="1" xr:uid="{9A05F4F1-0DBD-4C78-9AAC-4BDEA87F15C9}">
          <x14:formula1>
            <xm:f>Lists!$E$8:$E$12</xm:f>
          </x14:formula1>
          <xm:sqref>B5:B11 B13:B1048576</xm:sqref>
        </x14:dataValidation>
        <x14:dataValidation type="list" allowBlank="1" xr:uid="{B2864E27-18B8-4E2B-9CE9-B0F35357F3FB}">
          <x14:formula1>
            <xm:f>Lists!$E$8:$E$13</xm:f>
          </x14:formula1>
          <xm:sqref>D13:D1048576 F5:F1048576 D5:D11 H5:H1048576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79E83-C3D4-48E6-934D-67E4F0E4F390}">
  <sheetPr>
    <tabColor theme="5" tint="-0.249977111117893"/>
  </sheetPr>
  <dimension ref="A1:M16"/>
  <sheetViews>
    <sheetView zoomScale="85" zoomScaleNormal="85" workbookViewId="0"/>
  </sheetViews>
  <sheetFormatPr defaultRowHeight="15" x14ac:dyDescent="0.25"/>
  <cols>
    <col min="1" max="1" width="17.85546875" bestFit="1" customWidth="1"/>
    <col min="2" max="2" width="10.85546875" bestFit="1" customWidth="1"/>
    <col min="3" max="3" width="33.5703125" customWidth="1"/>
    <col min="4" max="4" width="10.85546875" bestFit="1" customWidth="1"/>
    <col min="5" max="5" width="33.5703125" customWidth="1"/>
    <col min="6" max="6" width="10.85546875" bestFit="1" customWidth="1"/>
    <col min="7" max="7" width="33.5703125" customWidth="1"/>
    <col min="8" max="8" width="10.85546875" bestFit="1" customWidth="1"/>
    <col min="9" max="9" width="33.5703125" customWidth="1"/>
    <col min="10" max="10" width="10.85546875" bestFit="1" customWidth="1"/>
    <col min="11" max="11" width="33.5703125" customWidth="1"/>
    <col min="12" max="12" width="16.7109375" customWidth="1"/>
    <col min="13" max="13" width="29.140625" customWidth="1"/>
  </cols>
  <sheetData>
    <row r="1" spans="1:13" ht="15.75" x14ac:dyDescent="0.25">
      <c r="A1" s="234" t="s">
        <v>5390</v>
      </c>
      <c r="L1" s="234"/>
    </row>
    <row r="2" spans="1:13" ht="16.5" thickBot="1" x14ac:dyDescent="0.3">
      <c r="L2" s="234"/>
    </row>
    <row r="3" spans="1:13" ht="49.5" customHeight="1" x14ac:dyDescent="0.25">
      <c r="A3" s="422" t="s">
        <v>17</v>
      </c>
      <c r="B3" s="414" t="s">
        <v>5391</v>
      </c>
      <c r="C3" s="411"/>
      <c r="D3" s="414" t="s">
        <v>5392</v>
      </c>
      <c r="E3" s="411"/>
      <c r="F3" s="414" t="s">
        <v>5393</v>
      </c>
      <c r="G3" s="411"/>
      <c r="H3" s="414" t="s">
        <v>5394</v>
      </c>
      <c r="I3" s="411"/>
      <c r="J3" s="414" t="s">
        <v>5395</v>
      </c>
      <c r="K3" s="411"/>
      <c r="L3" s="424" t="s">
        <v>5254</v>
      </c>
      <c r="M3" s="418" t="s">
        <v>5396</v>
      </c>
    </row>
    <row r="4" spans="1:13" ht="15.75" thickBot="1" x14ac:dyDescent="0.3">
      <c r="A4" s="423"/>
      <c r="B4" s="236" t="s">
        <v>5300</v>
      </c>
      <c r="C4" s="237" t="s">
        <v>5301</v>
      </c>
      <c r="D4" s="236" t="s">
        <v>5300</v>
      </c>
      <c r="E4" s="237" t="s">
        <v>5301</v>
      </c>
      <c r="F4" s="236" t="s">
        <v>5300</v>
      </c>
      <c r="G4" s="237" t="s">
        <v>5301</v>
      </c>
      <c r="H4" s="236" t="s">
        <v>5300</v>
      </c>
      <c r="I4" s="237" t="s">
        <v>5301</v>
      </c>
      <c r="J4" s="236" t="s">
        <v>5300</v>
      </c>
      <c r="K4" s="237" t="s">
        <v>5301</v>
      </c>
      <c r="L4" s="425"/>
      <c r="M4" s="419"/>
    </row>
    <row r="5" spans="1:13" x14ac:dyDescent="0.25">
      <c r="A5" s="238" t="str">
        <f>IF('RoB2 - Summary'!C5="","",'RoB2 - Summary'!C5)</f>
        <v>{Bricker, 2024 #4204}</v>
      </c>
      <c r="B5" s="153" t="s">
        <v>5312</v>
      </c>
      <c r="C5" s="244" t="s">
        <v>4671</v>
      </c>
      <c r="D5" s="153" t="s">
        <v>5029</v>
      </c>
      <c r="E5" s="244" t="s">
        <v>5397</v>
      </c>
      <c r="F5" s="153" t="s">
        <v>5312</v>
      </c>
      <c r="G5" s="244" t="s">
        <v>5398</v>
      </c>
      <c r="H5" s="153" t="str">
        <f t="shared" ref="H5" si="0">IF(OR(F5="NA",F5="PN",F5="N"),"NA","")</f>
        <v>NA</v>
      </c>
      <c r="I5" s="244"/>
      <c r="J5" s="153" t="str">
        <f t="shared" ref="J5:J9" si="1">IF(OR(H5="NA",H5="PN",H5="N"),"NA","")</f>
        <v>NA</v>
      </c>
      <c r="K5" s="244"/>
      <c r="L5" s="134" t="str">
        <f>IF(A5="","",IF(OR(B5="",D5="",F5="",H5="",J5=""),"Incomplete",IF(OR(OR(B5="Y",B5="PY",D5="Y",D5="PY"),AND(OR(F5="Y",F5="PY",F5="NI"),OR(H5="Y",H5="PY",H5="NI"),OR(J5="Y",J5="PY",J5="NI"))),"High risk",IF(AND(OR(B5="N",B5="PN",B5="NI"),OR(D5="N",D5="PN"),OR(OR(F5="N",F5="PN"),AND(OR(F5="Y",F5="PY",F5="NI"),OR(H5="N",H5="PN")))),"Low risk","Some concerns"))))</f>
        <v>Low risk</v>
      </c>
      <c r="M5" s="161"/>
    </row>
    <row r="6" spans="1:13" x14ac:dyDescent="0.25">
      <c r="A6" s="239" t="str">
        <f>IF('RoB2 - Summary'!C6="","",'RoB2 - Summary'!C6)</f>
        <v>{Carrasco-Hernandez, 2020 #3717}</v>
      </c>
      <c r="B6" s="11" t="s">
        <v>5029</v>
      </c>
      <c r="C6" s="4" t="s">
        <v>5399</v>
      </c>
      <c r="D6" s="11" t="s">
        <v>5029</v>
      </c>
      <c r="E6" s="4" t="s">
        <v>5400</v>
      </c>
      <c r="F6" s="11" t="s">
        <v>5302</v>
      </c>
      <c r="G6" s="4" t="s">
        <v>4732</v>
      </c>
      <c r="H6" s="10" t="s">
        <v>5029</v>
      </c>
      <c r="I6" s="6" t="s">
        <v>5401</v>
      </c>
      <c r="J6" s="10" t="str">
        <f t="shared" si="1"/>
        <v>NA</v>
      </c>
      <c r="K6" s="4"/>
      <c r="L6" s="39" t="str">
        <f t="shared" ref="L6:L11" si="2">IF(A6="","",IF(OR(B6="",D6="",F6="",H6="",J6=""),"Incomplete",IF(OR(OR(B6="Y",B6="PY",D6="Y",D6="PY"),AND(OR(F6="Y",F6="PY",F6="NI"),OR(H6="Y",H6="PY",H6="NI"),OR(J6="Y",J6="PY",J6="NI"))),"High risk",IF(AND(OR(B6="N",B6="PN",B6="NI"),OR(D6="N",D6="PN"),OR(OR(F6="N",F6="PN"),AND(OR(F6="Y",F6="PY",F6="NI"),OR(H6="N",H6="PN")))),"Low risk","Some concerns"))))</f>
        <v>Low risk</v>
      </c>
      <c r="M6" s="13" t="s">
        <v>3</v>
      </c>
    </row>
    <row r="7" spans="1:13" x14ac:dyDescent="0.25">
      <c r="A7" s="239" t="str">
        <f>IF('RoB2 - Summary'!C7="","",'RoB2 - Summary'!C7)</f>
        <v>{Faro, 2023 #4214}</v>
      </c>
      <c r="B7" s="11" t="s">
        <v>5312</v>
      </c>
      <c r="C7" s="4" t="s">
        <v>5402</v>
      </c>
      <c r="D7" s="11" t="s">
        <v>5029</v>
      </c>
      <c r="E7" s="4" t="s">
        <v>5403</v>
      </c>
      <c r="F7" s="11" t="s">
        <v>5302</v>
      </c>
      <c r="G7" s="4" t="s">
        <v>5404</v>
      </c>
      <c r="H7" s="10" t="s">
        <v>5308</v>
      </c>
      <c r="I7" s="6" t="s">
        <v>5405</v>
      </c>
      <c r="J7" s="10" t="s">
        <v>5308</v>
      </c>
      <c r="K7" s="4" t="s">
        <v>5406</v>
      </c>
      <c r="L7" s="39" t="str">
        <f t="shared" si="2"/>
        <v>High risk</v>
      </c>
      <c r="M7" s="13" t="s">
        <v>5304</v>
      </c>
    </row>
    <row r="8" spans="1:13" x14ac:dyDescent="0.25">
      <c r="A8" s="239" t="str">
        <f>IF('RoB2 - Summary'!C8="","",'RoB2 - Summary'!C8)</f>
        <v>{Masaki, 2020 #3762}</v>
      </c>
      <c r="B8" s="11" t="s">
        <v>5312</v>
      </c>
      <c r="C8" s="4" t="s">
        <v>5407</v>
      </c>
      <c r="D8" s="11" t="s">
        <v>5029</v>
      </c>
      <c r="E8" s="4" t="s">
        <v>5400</v>
      </c>
      <c r="F8" s="11" t="s">
        <v>5308</v>
      </c>
      <c r="G8" s="4" t="s">
        <v>5408</v>
      </c>
      <c r="H8" s="10" t="s">
        <v>5312</v>
      </c>
      <c r="I8" s="6" t="s">
        <v>5409</v>
      </c>
      <c r="J8" s="10" t="str">
        <f t="shared" si="1"/>
        <v>NA</v>
      </c>
      <c r="K8" s="4"/>
      <c r="L8" s="39" t="str">
        <f t="shared" si="2"/>
        <v>Low risk</v>
      </c>
      <c r="M8" s="13" t="s">
        <v>3</v>
      </c>
    </row>
    <row r="9" spans="1:13" x14ac:dyDescent="0.25">
      <c r="A9" s="239" t="str">
        <f>IF('RoB2 - Summary'!C9="","",'RoB2 - Summary'!C9)</f>
        <v>{Olano-Espinosa, 2022 #4298}</v>
      </c>
      <c r="B9" s="11" t="s">
        <v>5029</v>
      </c>
      <c r="C9" s="4" t="s">
        <v>5410</v>
      </c>
      <c r="D9" s="11" t="s">
        <v>5029</v>
      </c>
      <c r="E9" s="4" t="s">
        <v>5400</v>
      </c>
      <c r="F9" s="11" t="s">
        <v>5305</v>
      </c>
      <c r="G9" s="4" t="s">
        <v>5411</v>
      </c>
      <c r="H9" s="10" t="s">
        <v>5312</v>
      </c>
      <c r="I9" s="6" t="s">
        <v>5412</v>
      </c>
      <c r="J9" s="10" t="str">
        <f t="shared" si="1"/>
        <v>NA</v>
      </c>
      <c r="K9" s="4"/>
      <c r="L9" s="39" t="str">
        <f t="shared" si="2"/>
        <v>Low risk</v>
      </c>
      <c r="M9" s="13" t="s">
        <v>3</v>
      </c>
    </row>
    <row r="10" spans="1:13" x14ac:dyDescent="0.25">
      <c r="A10" s="239" t="str">
        <f>IF('RoB2 - Summary'!C10="","",'RoB2 - Summary'!C10)</f>
        <v>{Perski, 2019 #3899}</v>
      </c>
      <c r="B10" s="11" t="s">
        <v>5312</v>
      </c>
      <c r="C10" s="4" t="s">
        <v>4671</v>
      </c>
      <c r="D10" s="11" t="s">
        <v>5029</v>
      </c>
      <c r="E10" s="4" t="s">
        <v>5397</v>
      </c>
      <c r="F10" s="11" t="s">
        <v>5302</v>
      </c>
      <c r="G10" s="4" t="s">
        <v>5413</v>
      </c>
      <c r="H10" s="10" t="s">
        <v>5305</v>
      </c>
      <c r="I10" s="6" t="s">
        <v>5405</v>
      </c>
      <c r="J10" s="10" t="s">
        <v>5308</v>
      </c>
      <c r="K10" s="4" t="s">
        <v>5406</v>
      </c>
      <c r="L10" s="39" t="str">
        <f t="shared" si="2"/>
        <v>High risk</v>
      </c>
      <c r="M10" s="13" t="s">
        <v>5304</v>
      </c>
    </row>
    <row r="11" spans="1:13" x14ac:dyDescent="0.25">
      <c r="A11" s="239" t="str">
        <f>IF('RoB2 - Summary'!C11="","",'RoB2 - Summary'!C11)</f>
        <v>{Sadasivam, 2016 #4243}</v>
      </c>
      <c r="B11" s="11" t="s">
        <v>5312</v>
      </c>
      <c r="C11" s="4" t="s">
        <v>4671</v>
      </c>
      <c r="D11" s="11" t="s">
        <v>5029</v>
      </c>
      <c r="E11" s="4" t="s">
        <v>5397</v>
      </c>
      <c r="F11" s="11" t="s">
        <v>5302</v>
      </c>
      <c r="G11" s="4" t="s">
        <v>5413</v>
      </c>
      <c r="H11" s="10" t="s">
        <v>5305</v>
      </c>
      <c r="I11" s="6" t="s">
        <v>5405</v>
      </c>
      <c r="J11" s="10" t="s">
        <v>5308</v>
      </c>
      <c r="K11" s="4" t="s">
        <v>5406</v>
      </c>
      <c r="L11" s="39" t="str">
        <f t="shared" si="2"/>
        <v>High risk</v>
      </c>
      <c r="M11" s="13" t="s">
        <v>5304</v>
      </c>
    </row>
    <row r="12" spans="1:13" x14ac:dyDescent="0.25">
      <c r="A12" s="239" t="str">
        <f>IF('RoB2 - Summary'!C12="","",'RoB2 - Summary'!C12)</f>
        <v>{Guertler, 2025 #7387}</v>
      </c>
      <c r="B12" s="11" t="s">
        <v>5312</v>
      </c>
      <c r="C12" s="4" t="s">
        <v>4671</v>
      </c>
      <c r="D12" s="11" t="s">
        <v>5029</v>
      </c>
      <c r="E12" s="4" t="s">
        <v>5397</v>
      </c>
      <c r="F12" s="11" t="s">
        <v>5305</v>
      </c>
      <c r="G12" s="4" t="s">
        <v>5414</v>
      </c>
      <c r="H12" s="10" t="s">
        <v>5305</v>
      </c>
      <c r="I12" s="6" t="s">
        <v>5405</v>
      </c>
      <c r="J12" s="10" t="s">
        <v>5308</v>
      </c>
      <c r="K12" s="4" t="s">
        <v>5406</v>
      </c>
      <c r="L12" s="39" t="str">
        <f t="shared" ref="L12:L16" si="3">IF(A12="","",IF(OR(B12="",D12="",F12="",H12="",J12=""),"Incomplete",IF(OR(OR(B12="Y",B12="PY",D12="Y",D12="PY"),AND(OR(F12="Y",F12="PY",F12="NI"),OR(H12="Y",H12="PY",H12="NI"),OR(J12="Y",J12="PY",J12="NI"))),"High risk",IF(AND(OR(B12="N",B12="PN",B12="NI"),OR(D12="N",D12="PN"),OR(OR(F12="N",F12="PN"),AND(OR(F12="Y",F12="PY",F12="NI"),OR(H12="N",H12="PN")))),"Low risk","Some concerns"))))</f>
        <v>High risk</v>
      </c>
      <c r="M12" s="13" t="s">
        <v>5304</v>
      </c>
    </row>
    <row r="13" spans="1:13" x14ac:dyDescent="0.25">
      <c r="A13" s="239" t="str">
        <f>IF('RoB2 - Summary'!C13="","",'RoB2 - Summary'!C13)</f>
        <v>{Guo, 2023 #4763}</v>
      </c>
      <c r="B13" s="11" t="s">
        <v>5029</v>
      </c>
      <c r="C13" s="4" t="s">
        <v>5415</v>
      </c>
      <c r="D13" s="11" t="s">
        <v>5029</v>
      </c>
      <c r="E13" s="4" t="s">
        <v>5400</v>
      </c>
      <c r="F13" s="11" t="s">
        <v>5305</v>
      </c>
      <c r="G13" s="4" t="s">
        <v>5416</v>
      </c>
      <c r="H13" s="10" t="s">
        <v>5029</v>
      </c>
      <c r="I13" s="6" t="s">
        <v>5401</v>
      </c>
      <c r="J13" s="10" t="str">
        <f t="shared" ref="J13:J15" si="4">IF(OR(H13="NA",H13="PN",H13="N"),"NA","")</f>
        <v>NA</v>
      </c>
      <c r="K13" s="4"/>
      <c r="L13" s="39" t="str">
        <f t="shared" si="3"/>
        <v>Low risk</v>
      </c>
      <c r="M13" s="13" t="s">
        <v>3</v>
      </c>
    </row>
    <row r="14" spans="1:13" x14ac:dyDescent="0.25">
      <c r="A14" s="239" t="str">
        <f>IF('RoB2 - Summary'!C14="","",'RoB2 - Summary'!C14)</f>
        <v>{Haug, 2022 #3604}</v>
      </c>
      <c r="B14" s="11" t="s">
        <v>5312</v>
      </c>
      <c r="C14" s="4" t="s">
        <v>4671</v>
      </c>
      <c r="D14" s="11" t="s">
        <v>5029</v>
      </c>
      <c r="E14" s="4" t="s">
        <v>5397</v>
      </c>
      <c r="F14" s="11" t="s">
        <v>5308</v>
      </c>
      <c r="G14" s="4" t="s">
        <v>5417</v>
      </c>
      <c r="H14" s="10" t="s">
        <v>5305</v>
      </c>
      <c r="I14" s="6" t="s">
        <v>5405</v>
      </c>
      <c r="J14" s="10" t="s">
        <v>5308</v>
      </c>
      <c r="K14" s="4" t="s">
        <v>5406</v>
      </c>
      <c r="L14" s="39" t="str">
        <f t="shared" si="3"/>
        <v>High risk</v>
      </c>
      <c r="M14" s="13" t="s">
        <v>5304</v>
      </c>
    </row>
    <row r="15" spans="1:13" x14ac:dyDescent="0.25">
      <c r="A15" s="239" t="str">
        <f>IF('RoB2 - Summary'!C15="","",'RoB2 - Summary'!C15)</f>
        <v>{Hors-Fraile, 2022 #4731}</v>
      </c>
      <c r="B15" s="11" t="s">
        <v>5312</v>
      </c>
      <c r="C15" s="4" t="s">
        <v>4671</v>
      </c>
      <c r="D15" s="11" t="s">
        <v>5029</v>
      </c>
      <c r="E15" s="4" t="s">
        <v>5397</v>
      </c>
      <c r="F15" s="11" t="s">
        <v>5029</v>
      </c>
      <c r="G15" s="4" t="s">
        <v>5418</v>
      </c>
      <c r="H15" s="10" t="str">
        <f t="shared" ref="H15" si="5">IF(OR(F15="NA",F15="PN",F15="N"),"NA","")</f>
        <v>NA</v>
      </c>
      <c r="I15" s="6"/>
      <c r="J15" s="10" t="str">
        <f t="shared" si="4"/>
        <v>NA</v>
      </c>
      <c r="K15" s="4"/>
      <c r="L15" s="39" t="str">
        <f t="shared" si="3"/>
        <v>Low risk</v>
      </c>
      <c r="M15" s="13" t="s">
        <v>3</v>
      </c>
    </row>
    <row r="16" spans="1:13" x14ac:dyDescent="0.25">
      <c r="A16" s="239" t="str">
        <f>IF('RoB2 - Summary'!C16="","",'RoB2 - Summary'!C16)</f>
        <v>{Jackson, 2024 #4759}</v>
      </c>
      <c r="B16" s="11" t="s">
        <v>5312</v>
      </c>
      <c r="C16" s="4" t="s">
        <v>4671</v>
      </c>
      <c r="D16" s="11" t="s">
        <v>5029</v>
      </c>
      <c r="E16" s="4" t="s">
        <v>5397</v>
      </c>
      <c r="F16" s="11" t="s">
        <v>5302</v>
      </c>
      <c r="G16" s="4" t="s">
        <v>5413</v>
      </c>
      <c r="H16" s="10" t="s">
        <v>5305</v>
      </c>
      <c r="I16" s="6" t="s">
        <v>5405</v>
      </c>
      <c r="J16" s="10" t="s">
        <v>5308</v>
      </c>
      <c r="K16" s="4" t="s">
        <v>5406</v>
      </c>
      <c r="L16" s="39" t="str">
        <f t="shared" si="3"/>
        <v>High risk</v>
      </c>
      <c r="M16" s="13" t="s">
        <v>5304</v>
      </c>
    </row>
  </sheetData>
  <mergeCells count="8">
    <mergeCell ref="J3:K3"/>
    <mergeCell ref="L3:L4"/>
    <mergeCell ref="M3:M4"/>
    <mergeCell ref="D3:E3"/>
    <mergeCell ref="A3:A4"/>
    <mergeCell ref="B3:C3"/>
    <mergeCell ref="F3:G3"/>
    <mergeCell ref="H3:I3"/>
  </mergeCells>
  <conditionalFormatting sqref="A1">
    <cfRule type="cellIs" dxfId="34" priority="1" operator="equal">
      <formula>"GMT"</formula>
    </cfRule>
    <cfRule type="cellIs" dxfId="33" priority="2" operator="equal">
      <formula>"RE"</formula>
    </cfRule>
    <cfRule type="cellIs" dxfId="32" priority="3" operator="equal">
      <formula>"JK"</formula>
    </cfRule>
    <cfRule type="cellIs" dxfId="31" priority="4" operator="equal">
      <formula>"CT"</formula>
    </cfRule>
    <cfRule type="cellIs" dxfId="30" priority="5" operator="equal">
      <formula>"SH"</formula>
    </cfRule>
  </conditionalFormatting>
  <conditionalFormatting sqref="B1:K1048576">
    <cfRule type="cellIs" dxfId="29" priority="12" operator="equal">
      <formula>"NA"</formula>
    </cfRule>
    <cfRule type="cellIs" dxfId="28" priority="13" operator="equal">
      <formula>"N"</formula>
    </cfRule>
    <cfRule type="cellIs" dxfId="27" priority="14" operator="equal">
      <formula>"PN"</formula>
    </cfRule>
    <cfRule type="cellIs" dxfId="26" priority="15" operator="equal">
      <formula>"NI"</formula>
    </cfRule>
    <cfRule type="cellIs" dxfId="25" priority="16" operator="equal">
      <formula>"PY"</formula>
    </cfRule>
    <cfRule type="cellIs" dxfId="24" priority="17" operator="equal">
      <formula>"Y"</formula>
    </cfRule>
  </conditionalFormatting>
  <conditionalFormatting sqref="L1:L1048576">
    <cfRule type="cellIs" dxfId="23" priority="34" operator="equal">
      <formula>"Incomplete"</formula>
    </cfRule>
    <cfRule type="cellIs" dxfId="22" priority="35" operator="equal">
      <formula>"High risk"</formula>
    </cfRule>
    <cfRule type="cellIs" dxfId="21" priority="36" operator="equal">
      <formula>"Some concerns"</formula>
    </cfRule>
    <cfRule type="cellIs" dxfId="20" priority="37" operator="equal">
      <formula>"Low risk"</formula>
    </cfRule>
  </conditionalFormatting>
  <dataValidations count="1">
    <dataValidation allowBlank="1" sqref="B1:B4 J1:J4 H1:H4 F1:F4 D1:D4 G1:G1048576 I1:I1048576 E1:E1048576 C1:C1048576 K1:K1048576" xr:uid="{B4A0D2B5-B4AA-43AE-8C3D-874F09F14CF1}"/>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C8B69600-CC05-4866-88EE-300C8165CFC7}">
          <x14:formula1>
            <xm:f>Lists!$E$8:$E$13</xm:f>
          </x14:formula1>
          <xm:sqref>F5:F1048576 H5:H1048576 J5:J1048576</xm:sqref>
        </x14:dataValidation>
        <x14:dataValidation type="list" allowBlank="1" xr:uid="{EBB8AE1D-CDBC-46C0-B2E6-2053CABFC4F4}">
          <x14:formula1>
            <xm:f>Lists!$E$8:$E$12</xm:f>
          </x14:formula1>
          <xm:sqref>B5:B1048576 D5:D1048576</xm:sqref>
        </x14:dataValidation>
        <x14:dataValidation type="list" allowBlank="1" xr:uid="{91207077-F8AF-419B-B5BF-ACE8793E524D}">
          <x14:formula1>
            <xm:f>Lists!$F$8:$F$10</xm:f>
          </x14:formula1>
          <xm:sqref>L5:L1048576</xm:sqref>
        </x14:dataValidation>
        <x14:dataValidation type="list" allowBlank="1" xr:uid="{65503F07-68F5-4111-BA8E-5E23574D0E3A}">
          <x14:formula1>
            <xm:f>Lists!$G$8:$G$13</xm:f>
          </x14:formula1>
          <xm:sqref>M5:M1048576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58D6-2921-4535-B828-ADAEB5FEB42E}">
  <sheetPr>
    <tabColor theme="5" tint="-0.499984740745262"/>
  </sheetPr>
  <dimension ref="A1:I16"/>
  <sheetViews>
    <sheetView zoomScale="85" zoomScaleNormal="85" workbookViewId="0"/>
  </sheetViews>
  <sheetFormatPr defaultRowHeight="15" x14ac:dyDescent="0.25"/>
  <cols>
    <col min="1" max="1" width="17.85546875" bestFit="1" customWidth="1"/>
    <col min="2" max="2" width="10.85546875" bestFit="1" customWidth="1"/>
    <col min="3" max="3" width="64.140625" customWidth="1"/>
    <col min="4" max="4" width="10.85546875" bestFit="1" customWidth="1"/>
    <col min="5" max="5" width="64.140625" customWidth="1"/>
    <col min="6" max="6" width="10.85546875" bestFit="1" customWidth="1"/>
    <col min="7" max="7" width="64.140625" customWidth="1"/>
    <col min="8" max="8" width="16.7109375" customWidth="1"/>
    <col min="9" max="9" width="29.140625" customWidth="1"/>
  </cols>
  <sheetData>
    <row r="1" spans="1:9" ht="15.75" x14ac:dyDescent="0.25">
      <c r="A1" s="234" t="s">
        <v>5419</v>
      </c>
      <c r="H1" s="234"/>
    </row>
    <row r="2" spans="1:9" ht="16.5" thickBot="1" x14ac:dyDescent="0.3">
      <c r="H2" s="234"/>
    </row>
    <row r="3" spans="1:9" ht="49.5" customHeight="1" x14ac:dyDescent="0.25">
      <c r="A3" s="422" t="s">
        <v>17</v>
      </c>
      <c r="B3" s="414" t="s">
        <v>5420</v>
      </c>
      <c r="C3" s="411"/>
      <c r="D3" s="414" t="s">
        <v>5421</v>
      </c>
      <c r="E3" s="411"/>
      <c r="F3" s="414" t="s">
        <v>5422</v>
      </c>
      <c r="G3" s="411"/>
      <c r="H3" s="424" t="s">
        <v>5254</v>
      </c>
      <c r="I3" s="418" t="s">
        <v>5423</v>
      </c>
    </row>
    <row r="4" spans="1:9" ht="15.75" thickBot="1" x14ac:dyDescent="0.3">
      <c r="A4" s="423"/>
      <c r="B4" s="236" t="s">
        <v>5300</v>
      </c>
      <c r="C4" s="237" t="s">
        <v>5301</v>
      </c>
      <c r="D4" s="236" t="s">
        <v>5300</v>
      </c>
      <c r="E4" s="237" t="s">
        <v>5301</v>
      </c>
      <c r="F4" s="236" t="s">
        <v>5300</v>
      </c>
      <c r="G4" s="237" t="s">
        <v>5301</v>
      </c>
      <c r="H4" s="425"/>
      <c r="I4" s="419"/>
    </row>
    <row r="5" spans="1:9" x14ac:dyDescent="0.25">
      <c r="A5" s="238" t="str">
        <f>IF('RoB2 - Summary'!C5="","",'RoB2 - Summary'!C5)</f>
        <v>{Bricker, 2024 #4204}</v>
      </c>
      <c r="B5" s="153" t="s">
        <v>5305</v>
      </c>
      <c r="C5" s="244" t="s">
        <v>5424</v>
      </c>
      <c r="D5" s="153" t="s">
        <v>5029</v>
      </c>
      <c r="E5" s="244" t="s">
        <v>5425</v>
      </c>
      <c r="F5" s="153" t="s">
        <v>5029</v>
      </c>
      <c r="G5" s="244" t="s">
        <v>5426</v>
      </c>
      <c r="H5" s="134" t="str">
        <f>IF(A5="","",IF(OR(B5="",D5="",F5=""),"Incomplete",IF(OR(D5="Y",D5="PY",F5="Y",F5="PY"),"High risk",IF(AND(OR(D5="N",D5="PN"),OR(F5="N",F5="PN"),OR(B5="Y",B5="PY")),"Low risk","Some concerns"))))</f>
        <v>Low risk</v>
      </c>
      <c r="I5" s="161" t="s">
        <v>3</v>
      </c>
    </row>
    <row r="6" spans="1:9" x14ac:dyDescent="0.25">
      <c r="A6" s="239" t="str">
        <f>IF('RoB2 - Summary'!C6="","",'RoB2 - Summary'!C6)</f>
        <v>{Carrasco-Hernandez, 2020 #3717}</v>
      </c>
      <c r="B6" s="11" t="s">
        <v>5029</v>
      </c>
      <c r="C6" s="4" t="s">
        <v>5427</v>
      </c>
      <c r="D6" s="11" t="s">
        <v>5029</v>
      </c>
      <c r="E6" s="4" t="s">
        <v>5425</v>
      </c>
      <c r="F6" s="11" t="s">
        <v>5312</v>
      </c>
      <c r="G6" s="4" t="s">
        <v>5428</v>
      </c>
      <c r="H6" s="39" t="str">
        <f t="shared" ref="H6:H12" si="0">IF(A6="","",IF(OR(B6="",D6="",F6=""),"Incomplete",IF(OR(D6="Y",D6="PY",F6="Y",F6="PY"),"High risk",IF(AND(OR(D6="N",D6="PN"),OR(F6="N",F6="PN"),OR(B6="Y",B6="PY")),"Low risk","Some concerns"))))</f>
        <v>Some concerns</v>
      </c>
      <c r="I6" s="13" t="s">
        <v>5429</v>
      </c>
    </row>
    <row r="7" spans="1:9" x14ac:dyDescent="0.25">
      <c r="A7" s="239" t="str">
        <f>IF('RoB2 - Summary'!C7="","",'RoB2 - Summary'!C7)</f>
        <v>{Faro, 2023 #4214}</v>
      </c>
      <c r="B7" s="11" t="s">
        <v>5305</v>
      </c>
      <c r="C7" s="4" t="s">
        <v>5424</v>
      </c>
      <c r="D7" s="11" t="s">
        <v>5029</v>
      </c>
      <c r="E7" s="4" t="s">
        <v>5425</v>
      </c>
      <c r="F7" s="11" t="s">
        <v>5029</v>
      </c>
      <c r="G7" s="4" t="s">
        <v>5430</v>
      </c>
      <c r="H7" s="39" t="str">
        <f t="shared" si="0"/>
        <v>Low risk</v>
      </c>
      <c r="I7" s="13" t="s">
        <v>3</v>
      </c>
    </row>
    <row r="8" spans="1:9" x14ac:dyDescent="0.25">
      <c r="A8" s="239" t="str">
        <f>IF('RoB2 - Summary'!C8="","",'RoB2 - Summary'!C8)</f>
        <v>{Masaki, 2020 #3762}</v>
      </c>
      <c r="B8" s="11" t="s">
        <v>5305</v>
      </c>
      <c r="C8" s="4" t="s">
        <v>5424</v>
      </c>
      <c r="D8" s="11" t="s">
        <v>5029</v>
      </c>
      <c r="E8" s="4" t="s">
        <v>5425</v>
      </c>
      <c r="F8" s="10" t="s">
        <v>5029</v>
      </c>
      <c r="G8" s="6" t="s">
        <v>5426</v>
      </c>
      <c r="H8" s="39" t="str">
        <f t="shared" si="0"/>
        <v>Low risk</v>
      </c>
      <c r="I8" s="13" t="s">
        <v>3</v>
      </c>
    </row>
    <row r="9" spans="1:9" x14ac:dyDescent="0.25">
      <c r="A9" s="239" t="str">
        <f>IF('RoB2 - Summary'!C9="","",'RoB2 - Summary'!C9)</f>
        <v>{Olano-Espinosa, 2022 #4298}</v>
      </c>
      <c r="B9" s="11" t="s">
        <v>5305</v>
      </c>
      <c r="C9" s="4" t="s">
        <v>5424</v>
      </c>
      <c r="D9" s="11" t="s">
        <v>5029</v>
      </c>
      <c r="E9" s="4" t="s">
        <v>5425</v>
      </c>
      <c r="F9" s="10" t="s">
        <v>5029</v>
      </c>
      <c r="G9" s="6" t="s">
        <v>5426</v>
      </c>
      <c r="H9" s="39" t="str">
        <f t="shared" si="0"/>
        <v>Low risk</v>
      </c>
      <c r="I9" s="13" t="s">
        <v>3</v>
      </c>
    </row>
    <row r="10" spans="1:9" x14ac:dyDescent="0.25">
      <c r="A10" s="239" t="str">
        <f>IF('RoB2 - Summary'!C10="","",'RoB2 - Summary'!C10)</f>
        <v>{Perski, 2019 #3899}</v>
      </c>
      <c r="B10" s="11" t="s">
        <v>5308</v>
      </c>
      <c r="C10" s="4" t="s">
        <v>5431</v>
      </c>
      <c r="D10" s="11" t="s">
        <v>5029</v>
      </c>
      <c r="E10" s="4" t="s">
        <v>5425</v>
      </c>
      <c r="F10" s="11" t="s">
        <v>5029</v>
      </c>
      <c r="G10" s="4" t="s">
        <v>5430</v>
      </c>
      <c r="H10" s="39" t="str">
        <f t="shared" si="0"/>
        <v>Low risk</v>
      </c>
      <c r="I10" s="13" t="s">
        <v>3</v>
      </c>
    </row>
    <row r="11" spans="1:9" x14ac:dyDescent="0.25">
      <c r="A11" s="239" t="str">
        <f>IF('RoB2 - Summary'!C11="","",'RoB2 - Summary'!C11)</f>
        <v>{Sadasivam, 2016 #4243}</v>
      </c>
      <c r="B11" s="11" t="s">
        <v>5029</v>
      </c>
      <c r="C11" s="4" t="s">
        <v>5432</v>
      </c>
      <c r="D11" s="11" t="s">
        <v>5029</v>
      </c>
      <c r="E11" s="4" t="s">
        <v>5425</v>
      </c>
      <c r="F11" s="11" t="s">
        <v>5029</v>
      </c>
      <c r="G11" s="4" t="s">
        <v>5430</v>
      </c>
      <c r="H11" s="39" t="str">
        <f t="shared" si="0"/>
        <v>Some concerns</v>
      </c>
      <c r="I11" s="13" t="s">
        <v>5429</v>
      </c>
    </row>
    <row r="12" spans="1:9" x14ac:dyDescent="0.25">
      <c r="A12" s="239" t="str">
        <f>IF('RoB2 - Summary'!C12="","",'RoB2 - Summary'!C12)</f>
        <v>{Guertler, 2025 #7387}</v>
      </c>
      <c r="B12" s="11" t="s">
        <v>5305</v>
      </c>
      <c r="C12" s="4" t="s">
        <v>5433</v>
      </c>
      <c r="D12" s="11" t="s">
        <v>5029</v>
      </c>
      <c r="E12" s="4" t="s">
        <v>5434</v>
      </c>
      <c r="F12" s="10" t="s">
        <v>5312</v>
      </c>
      <c r="G12" s="6" t="s">
        <v>5435</v>
      </c>
      <c r="H12" s="39" t="str">
        <f t="shared" si="0"/>
        <v>Low risk</v>
      </c>
      <c r="I12" s="13" t="s">
        <v>3</v>
      </c>
    </row>
    <row r="13" spans="1:9" x14ac:dyDescent="0.25">
      <c r="A13" s="239" t="str">
        <f>IF('RoB2 - Summary'!C13="","",'RoB2 - Summary'!C13)</f>
        <v>{Guo, 2023 #4763}</v>
      </c>
      <c r="B13" s="11" t="s">
        <v>5308</v>
      </c>
      <c r="C13" s="4" t="s">
        <v>5436</v>
      </c>
      <c r="D13" s="11" t="s">
        <v>5029</v>
      </c>
      <c r="E13" s="4" t="s">
        <v>5437</v>
      </c>
      <c r="F13" s="11" t="s">
        <v>5029</v>
      </c>
      <c r="G13" s="4" t="s">
        <v>5438</v>
      </c>
      <c r="H13" s="39" t="str">
        <f t="shared" ref="H13:H16" si="1">IF(A13="","",IF(OR(B13="",D13="",F13=""),"Incomplete",IF(OR(D13="Y",D13="PY",F13="Y",F13="PY"),"High risk",IF(AND(OR(D13="N",D13="PN"),OR(F13="N",F13="PN"),OR(B13="Y",B13="PY")),"Low risk","Some concerns"))))</f>
        <v>Low risk</v>
      </c>
      <c r="I13" s="13" t="s">
        <v>3</v>
      </c>
    </row>
    <row r="14" spans="1:9" x14ac:dyDescent="0.25">
      <c r="A14" s="239" t="str">
        <f>IF('RoB2 - Summary'!C14="","",'RoB2 - Summary'!C14)</f>
        <v>{Haug, 2022 #3604}</v>
      </c>
      <c r="B14" s="11" t="s">
        <v>5305</v>
      </c>
      <c r="C14" s="4" t="s">
        <v>5424</v>
      </c>
      <c r="D14" s="11" t="s">
        <v>5029</v>
      </c>
      <c r="E14" s="4" t="s">
        <v>5437</v>
      </c>
      <c r="F14" s="11" t="s">
        <v>5029</v>
      </c>
      <c r="G14" s="4" t="s">
        <v>5438</v>
      </c>
      <c r="H14" s="39" t="str">
        <f t="shared" si="1"/>
        <v>Low risk</v>
      </c>
      <c r="I14" s="13" t="s">
        <v>3</v>
      </c>
    </row>
    <row r="15" spans="1:9" x14ac:dyDescent="0.25">
      <c r="A15" s="239" t="str">
        <f>IF('RoB2 - Summary'!C15="","",'RoB2 - Summary'!C15)</f>
        <v>{Hors-Fraile, 2022 #4731}</v>
      </c>
      <c r="B15" s="11" t="s">
        <v>5312</v>
      </c>
      <c r="C15" s="4" t="s">
        <v>5439</v>
      </c>
      <c r="D15" s="11" t="s">
        <v>5029</v>
      </c>
      <c r="E15" s="4" t="s">
        <v>5437</v>
      </c>
      <c r="F15" s="11" t="s">
        <v>5308</v>
      </c>
      <c r="G15" s="4" t="s">
        <v>5440</v>
      </c>
      <c r="H15" s="39" t="str">
        <f t="shared" si="1"/>
        <v>High risk</v>
      </c>
      <c r="I15" s="13" t="s">
        <v>5429</v>
      </c>
    </row>
    <row r="16" spans="1:9" x14ac:dyDescent="0.25">
      <c r="A16" s="239" t="str">
        <f>IF('RoB2 - Summary'!C16="","",'RoB2 - Summary'!C16)</f>
        <v>{Jackson, 2024 #4759}</v>
      </c>
      <c r="B16" s="11" t="s">
        <v>5305</v>
      </c>
      <c r="C16" s="4" t="s">
        <v>5433</v>
      </c>
      <c r="D16" s="11" t="s">
        <v>5029</v>
      </c>
      <c r="E16" s="4" t="s">
        <v>5437</v>
      </c>
      <c r="F16" s="11" t="s">
        <v>5029</v>
      </c>
      <c r="G16" s="4" t="s">
        <v>5438</v>
      </c>
      <c r="H16" s="39" t="str">
        <f t="shared" si="1"/>
        <v>Low risk</v>
      </c>
      <c r="I16" s="13" t="s">
        <v>3</v>
      </c>
    </row>
  </sheetData>
  <mergeCells count="6">
    <mergeCell ref="H3:H4"/>
    <mergeCell ref="I3:I4"/>
    <mergeCell ref="A3:A4"/>
    <mergeCell ref="B3:C3"/>
    <mergeCell ref="D3:E3"/>
    <mergeCell ref="F3:G3"/>
  </mergeCells>
  <conditionalFormatting sqref="A1">
    <cfRule type="cellIs" dxfId="19" priority="16" operator="equal">
      <formula>"GMT"</formula>
    </cfRule>
    <cfRule type="cellIs" dxfId="18" priority="17" operator="equal">
      <formula>"RE"</formula>
    </cfRule>
    <cfRule type="cellIs" dxfId="17" priority="18" operator="equal">
      <formula>"JK"</formula>
    </cfRule>
    <cfRule type="cellIs" dxfId="16" priority="19" operator="equal">
      <formula>"CT"</formula>
    </cfRule>
    <cfRule type="cellIs" dxfId="15" priority="20" operator="equal">
      <formula>"SH"</formula>
    </cfRule>
  </conditionalFormatting>
  <conditionalFormatting sqref="B1:B1048576">
    <cfRule type="cellIs" dxfId="14" priority="1" operator="equal">
      <formula>"NI"</formula>
    </cfRule>
    <cfRule type="cellIs" dxfId="13" priority="2" operator="equal">
      <formula>"Y"</formula>
    </cfRule>
    <cfRule type="cellIs" dxfId="12" priority="3" operator="equal">
      <formula>"PY"</formula>
    </cfRule>
    <cfRule type="cellIs" dxfId="11" priority="4" operator="equal">
      <formula>"PN"</formula>
    </cfRule>
    <cfRule type="cellIs" dxfId="10" priority="5" operator="equal">
      <formula>"N"</formula>
    </cfRule>
  </conditionalFormatting>
  <conditionalFormatting sqref="D1:G1048576">
    <cfRule type="cellIs" dxfId="9" priority="6" operator="equal">
      <formula>"NA"</formula>
    </cfRule>
    <cfRule type="cellIs" dxfId="8" priority="7" operator="equal">
      <formula>"N"</formula>
    </cfRule>
    <cfRule type="cellIs" dxfId="7" priority="8" operator="equal">
      <formula>"PN"</formula>
    </cfRule>
    <cfRule type="cellIs" dxfId="6" priority="9" operator="equal">
      <formula>"NI"</formula>
    </cfRule>
    <cfRule type="cellIs" dxfId="5" priority="10" operator="equal">
      <formula>"PY"</formula>
    </cfRule>
    <cfRule type="cellIs" dxfId="4" priority="11" operator="equal">
      <formula>"Y"</formula>
    </cfRule>
  </conditionalFormatting>
  <conditionalFormatting sqref="H1:H1048576">
    <cfRule type="cellIs" dxfId="3" priority="12" operator="equal">
      <formula>"Incomplete"</formula>
    </cfRule>
    <cfRule type="cellIs" dxfId="2" priority="13" operator="equal">
      <formula>"High risk"</formula>
    </cfRule>
    <cfRule type="cellIs" dxfId="1" priority="14" operator="equal">
      <formula>"Some concerns"</formula>
    </cfRule>
    <cfRule type="cellIs" dxfId="0" priority="15" operator="equal">
      <formula>"Low risk"</formula>
    </cfRule>
  </conditionalFormatting>
  <dataValidations count="1">
    <dataValidation allowBlank="1" sqref="B1:B4 F1:F4 D1:D4 C1:C1048576 G1:G1048576 E1:E1048576" xr:uid="{B21E8D3E-97A5-4497-BC92-C56F83DEBE68}"/>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xr:uid="{A45D2A04-7758-4E9D-9909-AB9E09242042}">
          <x14:formula1>
            <xm:f>Lists!$G$8:$G$13</xm:f>
          </x14:formula1>
          <xm:sqref>I5:I11 I13:I1048576</xm:sqref>
        </x14:dataValidation>
        <x14:dataValidation type="list" allowBlank="1" xr:uid="{371D33A6-8127-437A-AA65-44F00EDB92B0}">
          <x14:formula1>
            <xm:f>Lists!$F$8:$F$10</xm:f>
          </x14:formula1>
          <xm:sqref>H5:H11 H13:H1048576</xm:sqref>
        </x14:dataValidation>
        <x14:dataValidation type="list" allowBlank="1" xr:uid="{E2460F73-7721-438F-A8DD-BC2366F3725F}">
          <x14:formula1>
            <xm:f>Lists!$E$8:$E$12</xm:f>
          </x14:formula1>
          <xm:sqref>F13:F1048576 B13:B1048576 B5:B11 F5:F11 D5:D11 D13:D1048576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0C87E-4870-4B09-AC9A-4E5789DCD512}">
  <sheetPr>
    <tabColor theme="2" tint="-9.9978637043366805E-2"/>
  </sheetPr>
  <dimension ref="A1:I200"/>
  <sheetViews>
    <sheetView workbookViewId="0">
      <selection activeCell="F4" sqref="F4"/>
    </sheetView>
  </sheetViews>
  <sheetFormatPr defaultColWidth="8.85546875" defaultRowHeight="15" x14ac:dyDescent="0.25"/>
  <cols>
    <col min="1" max="1" width="26.42578125" bestFit="1" customWidth="1"/>
    <col min="5" max="5" width="52" bestFit="1" customWidth="1"/>
    <col min="6" max="6" width="28.5703125" customWidth="1"/>
    <col min="7" max="7" width="21.85546875" customWidth="1"/>
    <col min="8" max="8" width="19" customWidth="1"/>
  </cols>
  <sheetData>
    <row r="1" spans="1:9" x14ac:dyDescent="0.25">
      <c r="A1" t="s">
        <v>5441</v>
      </c>
      <c r="B1" t="s">
        <v>5441</v>
      </c>
      <c r="E1" s="1" t="s">
        <v>5442</v>
      </c>
    </row>
    <row r="2" spans="1:9" x14ac:dyDescent="0.25">
      <c r="A2" t="s">
        <v>5443</v>
      </c>
      <c r="B2" t="s">
        <v>5441</v>
      </c>
      <c r="E2" t="s">
        <v>5444</v>
      </c>
      <c r="F2" t="s">
        <v>5445</v>
      </c>
    </row>
    <row r="3" spans="1:9" x14ac:dyDescent="0.25">
      <c r="A3" t="s">
        <v>5446</v>
      </c>
      <c r="B3" t="s">
        <v>5441</v>
      </c>
      <c r="E3" t="s">
        <v>5447</v>
      </c>
      <c r="F3" t="s">
        <v>5448</v>
      </c>
    </row>
    <row r="4" spans="1:9" x14ac:dyDescent="0.25">
      <c r="A4" t="s">
        <v>5449</v>
      </c>
      <c r="B4" t="s">
        <v>5441</v>
      </c>
      <c r="E4" t="s">
        <v>5450</v>
      </c>
      <c r="F4" t="s">
        <v>5451</v>
      </c>
    </row>
    <row r="5" spans="1:9" x14ac:dyDescent="0.25">
      <c r="A5" t="s">
        <v>5452</v>
      </c>
      <c r="B5" t="s">
        <v>5441</v>
      </c>
      <c r="E5" t="s">
        <v>5453</v>
      </c>
      <c r="F5" t="s">
        <v>5454</v>
      </c>
    </row>
    <row r="7" spans="1:9" x14ac:dyDescent="0.25">
      <c r="A7" t="s">
        <v>5455</v>
      </c>
      <c r="B7" t="s">
        <v>5456</v>
      </c>
      <c r="E7" s="1" t="s">
        <v>5457</v>
      </c>
      <c r="F7" s="1" t="s">
        <v>5458</v>
      </c>
      <c r="G7" s="1" t="s">
        <v>5459</v>
      </c>
      <c r="H7" s="1" t="s">
        <v>5460</v>
      </c>
      <c r="I7" s="1" t="s">
        <v>5264</v>
      </c>
    </row>
    <row r="8" spans="1:9" x14ac:dyDescent="0.25">
      <c r="A8" t="s">
        <v>5461</v>
      </c>
      <c r="B8" t="s">
        <v>5456</v>
      </c>
      <c r="E8" t="s">
        <v>5305</v>
      </c>
      <c r="F8" t="s">
        <v>5462</v>
      </c>
      <c r="G8" t="s">
        <v>3</v>
      </c>
      <c r="H8" t="s">
        <v>5280</v>
      </c>
      <c r="I8" t="s">
        <v>5282</v>
      </c>
    </row>
    <row r="9" spans="1:9" x14ac:dyDescent="0.25">
      <c r="A9" t="s">
        <v>5463</v>
      </c>
      <c r="B9" t="s">
        <v>5456</v>
      </c>
      <c r="E9" t="s">
        <v>5308</v>
      </c>
      <c r="F9" t="s">
        <v>5255</v>
      </c>
      <c r="G9" t="s">
        <v>5429</v>
      </c>
      <c r="H9" t="s">
        <v>5284</v>
      </c>
      <c r="I9" t="s">
        <v>5464</v>
      </c>
    </row>
    <row r="10" spans="1:9" x14ac:dyDescent="0.25">
      <c r="A10" t="s">
        <v>5465</v>
      </c>
      <c r="B10" t="s">
        <v>5456</v>
      </c>
      <c r="E10" t="s">
        <v>5312</v>
      </c>
      <c r="F10" t="s">
        <v>5466</v>
      </c>
      <c r="G10" t="s">
        <v>5467</v>
      </c>
      <c r="H10" t="s">
        <v>5468</v>
      </c>
    </row>
    <row r="11" spans="1:9" x14ac:dyDescent="0.25">
      <c r="A11" t="s">
        <v>5469</v>
      </c>
      <c r="B11" t="s">
        <v>5456</v>
      </c>
      <c r="E11" t="s">
        <v>5029</v>
      </c>
      <c r="G11" t="s">
        <v>5470</v>
      </c>
    </row>
    <row r="12" spans="1:9" x14ac:dyDescent="0.25">
      <c r="A12" t="s">
        <v>5471</v>
      </c>
      <c r="B12" t="s">
        <v>5456</v>
      </c>
      <c r="E12" t="s">
        <v>5302</v>
      </c>
      <c r="G12" t="s">
        <v>5472</v>
      </c>
    </row>
    <row r="13" spans="1:9" x14ac:dyDescent="0.25">
      <c r="A13" t="s">
        <v>5473</v>
      </c>
      <c r="B13" t="s">
        <v>5456</v>
      </c>
      <c r="E13" t="s">
        <v>3</v>
      </c>
      <c r="G13" t="s">
        <v>5304</v>
      </c>
    </row>
    <row r="14" spans="1:9" x14ac:dyDescent="0.25">
      <c r="A14" t="s">
        <v>5474</v>
      </c>
      <c r="B14" t="s">
        <v>5456</v>
      </c>
    </row>
    <row r="15" spans="1:9" x14ac:dyDescent="0.25">
      <c r="A15" t="s">
        <v>5475</v>
      </c>
      <c r="B15" t="s">
        <v>5456</v>
      </c>
    </row>
    <row r="16" spans="1:9" x14ac:dyDescent="0.25">
      <c r="A16" t="s">
        <v>5476</v>
      </c>
      <c r="B16" t="s">
        <v>5456</v>
      </c>
    </row>
    <row r="17" spans="1:2" x14ac:dyDescent="0.25">
      <c r="A17" t="s">
        <v>5477</v>
      </c>
      <c r="B17" t="s">
        <v>5456</v>
      </c>
    </row>
    <row r="18" spans="1:2" x14ac:dyDescent="0.25">
      <c r="A18" t="s">
        <v>5478</v>
      </c>
      <c r="B18" t="s">
        <v>5456</v>
      </c>
    </row>
    <row r="19" spans="1:2" x14ac:dyDescent="0.25">
      <c r="A19" t="s">
        <v>5479</v>
      </c>
      <c r="B19" t="s">
        <v>5456</v>
      </c>
    </row>
    <row r="20" spans="1:2" x14ac:dyDescent="0.25">
      <c r="A20" t="s">
        <v>5480</v>
      </c>
      <c r="B20" t="s">
        <v>5456</v>
      </c>
    </row>
    <row r="21" spans="1:2" x14ac:dyDescent="0.25">
      <c r="A21" t="s">
        <v>5481</v>
      </c>
      <c r="B21" t="s">
        <v>5456</v>
      </c>
    </row>
    <row r="22" spans="1:2" x14ac:dyDescent="0.25">
      <c r="A22" t="s">
        <v>5482</v>
      </c>
      <c r="B22" t="s">
        <v>5456</v>
      </c>
    </row>
    <row r="23" spans="1:2" x14ac:dyDescent="0.25">
      <c r="A23" t="s">
        <v>4591</v>
      </c>
      <c r="B23" t="s">
        <v>5456</v>
      </c>
    </row>
    <row r="24" spans="1:2" x14ac:dyDescent="0.25">
      <c r="A24" t="s">
        <v>5483</v>
      </c>
      <c r="B24" t="s">
        <v>5456</v>
      </c>
    </row>
    <row r="25" spans="1:2" x14ac:dyDescent="0.25">
      <c r="A25" t="s">
        <v>5484</v>
      </c>
      <c r="B25" t="s">
        <v>5456</v>
      </c>
    </row>
    <row r="26" spans="1:2" x14ac:dyDescent="0.25">
      <c r="A26" t="s">
        <v>5485</v>
      </c>
      <c r="B26" t="s">
        <v>5456</v>
      </c>
    </row>
    <row r="27" spans="1:2" x14ac:dyDescent="0.25">
      <c r="A27" t="s">
        <v>5486</v>
      </c>
      <c r="B27" t="s">
        <v>5456</v>
      </c>
    </row>
    <row r="28" spans="1:2" x14ac:dyDescent="0.25">
      <c r="A28" t="s">
        <v>5487</v>
      </c>
      <c r="B28" t="s">
        <v>5456</v>
      </c>
    </row>
    <row r="29" spans="1:2" x14ac:dyDescent="0.25">
      <c r="A29" t="s">
        <v>5488</v>
      </c>
      <c r="B29" t="s">
        <v>5456</v>
      </c>
    </row>
    <row r="30" spans="1:2" x14ac:dyDescent="0.25">
      <c r="A30" t="s">
        <v>5489</v>
      </c>
      <c r="B30" t="s">
        <v>5456</v>
      </c>
    </row>
    <row r="31" spans="1:2" x14ac:dyDescent="0.25">
      <c r="A31" t="s">
        <v>5490</v>
      </c>
      <c r="B31" t="s">
        <v>5456</v>
      </c>
    </row>
    <row r="32" spans="1:2" x14ac:dyDescent="0.25">
      <c r="A32" t="s">
        <v>5491</v>
      </c>
      <c r="B32" t="s">
        <v>5456</v>
      </c>
    </row>
    <row r="33" spans="1:2" x14ac:dyDescent="0.25">
      <c r="A33" t="s">
        <v>5492</v>
      </c>
      <c r="B33" t="s">
        <v>5456</v>
      </c>
    </row>
    <row r="34" spans="1:2" x14ac:dyDescent="0.25">
      <c r="A34" t="s">
        <v>5493</v>
      </c>
      <c r="B34" t="s">
        <v>5456</v>
      </c>
    </row>
    <row r="35" spans="1:2" x14ac:dyDescent="0.25">
      <c r="A35" t="s">
        <v>5494</v>
      </c>
      <c r="B35" t="s">
        <v>5456</v>
      </c>
    </row>
    <row r="36" spans="1:2" x14ac:dyDescent="0.25">
      <c r="A36" t="s">
        <v>5495</v>
      </c>
      <c r="B36" t="s">
        <v>5456</v>
      </c>
    </row>
    <row r="37" spans="1:2" x14ac:dyDescent="0.25">
      <c r="A37" t="s">
        <v>5496</v>
      </c>
      <c r="B37" t="s">
        <v>5456</v>
      </c>
    </row>
    <row r="38" spans="1:2" x14ac:dyDescent="0.25">
      <c r="A38" t="s">
        <v>5497</v>
      </c>
      <c r="B38" t="s">
        <v>5456</v>
      </c>
    </row>
    <row r="39" spans="1:2" x14ac:dyDescent="0.25">
      <c r="A39" t="s">
        <v>5498</v>
      </c>
      <c r="B39" t="s">
        <v>5456</v>
      </c>
    </row>
    <row r="40" spans="1:2" x14ac:dyDescent="0.25">
      <c r="A40" t="s">
        <v>5499</v>
      </c>
      <c r="B40" t="s">
        <v>5456</v>
      </c>
    </row>
    <row r="41" spans="1:2" x14ac:dyDescent="0.25">
      <c r="A41" t="s">
        <v>5500</v>
      </c>
      <c r="B41" t="s">
        <v>5456</v>
      </c>
    </row>
    <row r="42" spans="1:2" x14ac:dyDescent="0.25">
      <c r="A42" t="s">
        <v>5501</v>
      </c>
      <c r="B42" t="s">
        <v>5456</v>
      </c>
    </row>
    <row r="43" spans="1:2" x14ac:dyDescent="0.25">
      <c r="A43" t="s">
        <v>5502</v>
      </c>
      <c r="B43" t="s">
        <v>5456</v>
      </c>
    </row>
    <row r="44" spans="1:2" x14ac:dyDescent="0.25">
      <c r="A44" t="s">
        <v>5503</v>
      </c>
      <c r="B44" t="s">
        <v>5456</v>
      </c>
    </row>
    <row r="45" spans="1:2" x14ac:dyDescent="0.25">
      <c r="A45" t="s">
        <v>5504</v>
      </c>
      <c r="B45" t="s">
        <v>5456</v>
      </c>
    </row>
    <row r="46" spans="1:2" x14ac:dyDescent="0.25">
      <c r="A46" t="s">
        <v>5505</v>
      </c>
      <c r="B46" t="s">
        <v>5456</v>
      </c>
    </row>
    <row r="47" spans="1:2" x14ac:dyDescent="0.25">
      <c r="A47" t="s">
        <v>5506</v>
      </c>
      <c r="B47" t="s">
        <v>5456</v>
      </c>
    </row>
    <row r="48" spans="1:2" x14ac:dyDescent="0.25">
      <c r="A48" t="s">
        <v>4575</v>
      </c>
      <c r="B48" t="s">
        <v>5456</v>
      </c>
    </row>
    <row r="49" spans="1:2" x14ac:dyDescent="0.25">
      <c r="A49" t="s">
        <v>5507</v>
      </c>
      <c r="B49" t="s">
        <v>5456</v>
      </c>
    </row>
    <row r="50" spans="1:2" x14ac:dyDescent="0.25">
      <c r="A50" t="s">
        <v>4607</v>
      </c>
      <c r="B50" t="s">
        <v>5456</v>
      </c>
    </row>
    <row r="51" spans="1:2" x14ac:dyDescent="0.25">
      <c r="A51" t="s">
        <v>5508</v>
      </c>
      <c r="B51" t="s">
        <v>5456</v>
      </c>
    </row>
    <row r="52" spans="1:2" x14ac:dyDescent="0.25">
      <c r="A52" t="s">
        <v>5509</v>
      </c>
      <c r="B52" t="s">
        <v>5456</v>
      </c>
    </row>
    <row r="53" spans="1:2" x14ac:dyDescent="0.25">
      <c r="A53" t="s">
        <v>297</v>
      </c>
      <c r="B53" t="s">
        <v>5456</v>
      </c>
    </row>
    <row r="54" spans="1:2" x14ac:dyDescent="0.25">
      <c r="A54" t="s">
        <v>5510</v>
      </c>
      <c r="B54" t="s">
        <v>5456</v>
      </c>
    </row>
    <row r="56" spans="1:2" x14ac:dyDescent="0.25">
      <c r="A56" t="s">
        <v>5511</v>
      </c>
      <c r="B56" t="s">
        <v>5512</v>
      </c>
    </row>
    <row r="57" spans="1:2" x14ac:dyDescent="0.25">
      <c r="A57" t="s">
        <v>5513</v>
      </c>
      <c r="B57" t="s">
        <v>5512</v>
      </c>
    </row>
    <row r="58" spans="1:2" x14ac:dyDescent="0.25">
      <c r="A58" t="s">
        <v>5512</v>
      </c>
      <c r="B58" t="s">
        <v>5512</v>
      </c>
    </row>
    <row r="59" spans="1:2" x14ac:dyDescent="0.25">
      <c r="A59" t="s">
        <v>5514</v>
      </c>
      <c r="B59" t="s">
        <v>5512</v>
      </c>
    </row>
    <row r="60" spans="1:2" x14ac:dyDescent="0.25">
      <c r="A60" t="s">
        <v>5515</v>
      </c>
      <c r="B60" t="s">
        <v>5512</v>
      </c>
    </row>
    <row r="61" spans="1:2" x14ac:dyDescent="0.25">
      <c r="A61" t="s">
        <v>5516</v>
      </c>
      <c r="B61" t="s">
        <v>5512</v>
      </c>
    </row>
    <row r="62" spans="1:2" x14ac:dyDescent="0.25">
      <c r="A62" t="s">
        <v>5517</v>
      </c>
      <c r="B62" t="s">
        <v>5512</v>
      </c>
    </row>
    <row r="63" spans="1:2" x14ac:dyDescent="0.25">
      <c r="A63" t="s">
        <v>5518</v>
      </c>
      <c r="B63" t="s">
        <v>5512</v>
      </c>
    </row>
    <row r="64" spans="1:2" x14ac:dyDescent="0.25">
      <c r="A64" t="s">
        <v>5519</v>
      </c>
      <c r="B64" t="s">
        <v>5512</v>
      </c>
    </row>
    <row r="65" spans="1:2" x14ac:dyDescent="0.25">
      <c r="A65" t="s">
        <v>5520</v>
      </c>
      <c r="B65" t="s">
        <v>5512</v>
      </c>
    </row>
    <row r="66" spans="1:2" x14ac:dyDescent="0.25">
      <c r="A66" t="s">
        <v>5521</v>
      </c>
      <c r="B66" t="s">
        <v>5512</v>
      </c>
    </row>
    <row r="67" spans="1:2" x14ac:dyDescent="0.25">
      <c r="A67" t="s">
        <v>5522</v>
      </c>
      <c r="B67" t="s">
        <v>5512</v>
      </c>
    </row>
    <row r="68" spans="1:2" x14ac:dyDescent="0.25">
      <c r="A68" t="s">
        <v>4599</v>
      </c>
      <c r="B68" t="s">
        <v>5512</v>
      </c>
    </row>
    <row r="69" spans="1:2" x14ac:dyDescent="0.25">
      <c r="A69" t="s">
        <v>5523</v>
      </c>
      <c r="B69" t="s">
        <v>5512</v>
      </c>
    </row>
    <row r="70" spans="1:2" x14ac:dyDescent="0.25">
      <c r="A70" t="s">
        <v>5524</v>
      </c>
      <c r="B70" t="s">
        <v>5512</v>
      </c>
    </row>
    <row r="71" spans="1:2" x14ac:dyDescent="0.25">
      <c r="A71" t="s">
        <v>1123</v>
      </c>
      <c r="B71" t="s">
        <v>5512</v>
      </c>
    </row>
    <row r="72" spans="1:2" x14ac:dyDescent="0.25">
      <c r="A72" t="s">
        <v>5525</v>
      </c>
      <c r="B72" t="s">
        <v>5512</v>
      </c>
    </row>
    <row r="73" spans="1:2" x14ac:dyDescent="0.25">
      <c r="A73" t="s">
        <v>5526</v>
      </c>
      <c r="B73" t="s">
        <v>5512</v>
      </c>
    </row>
    <row r="74" spans="1:2" x14ac:dyDescent="0.25">
      <c r="A74" t="s">
        <v>4627</v>
      </c>
      <c r="B74" t="s">
        <v>5512</v>
      </c>
    </row>
    <row r="75" spans="1:2" x14ac:dyDescent="0.25">
      <c r="A75" t="s">
        <v>5527</v>
      </c>
      <c r="B75" t="s">
        <v>5512</v>
      </c>
    </row>
    <row r="76" spans="1:2" x14ac:dyDescent="0.25">
      <c r="A76" t="s">
        <v>5528</v>
      </c>
      <c r="B76" t="s">
        <v>5512</v>
      </c>
    </row>
    <row r="77" spans="1:2" x14ac:dyDescent="0.25">
      <c r="A77" t="s">
        <v>5529</v>
      </c>
      <c r="B77" t="s">
        <v>5512</v>
      </c>
    </row>
    <row r="78" spans="1:2" x14ac:dyDescent="0.25">
      <c r="A78" t="s">
        <v>5530</v>
      </c>
      <c r="B78" t="s">
        <v>5512</v>
      </c>
    </row>
    <row r="79" spans="1:2" x14ac:dyDescent="0.25">
      <c r="A79" t="s">
        <v>5531</v>
      </c>
      <c r="B79" t="s">
        <v>5512</v>
      </c>
    </row>
    <row r="80" spans="1:2" x14ac:dyDescent="0.25">
      <c r="A80" t="s">
        <v>5532</v>
      </c>
      <c r="B80" t="s">
        <v>5512</v>
      </c>
    </row>
    <row r="81" spans="1:2" x14ac:dyDescent="0.25">
      <c r="A81" t="s">
        <v>5533</v>
      </c>
      <c r="B81" t="s">
        <v>5512</v>
      </c>
    </row>
    <row r="82" spans="1:2" x14ac:dyDescent="0.25">
      <c r="A82" t="s">
        <v>68</v>
      </c>
      <c r="B82" t="s">
        <v>5512</v>
      </c>
    </row>
    <row r="83" spans="1:2" x14ac:dyDescent="0.25">
      <c r="A83" t="s">
        <v>5534</v>
      </c>
      <c r="B83" t="s">
        <v>5512</v>
      </c>
    </row>
    <row r="84" spans="1:2" x14ac:dyDescent="0.25">
      <c r="A84" t="s">
        <v>5535</v>
      </c>
      <c r="B84" t="s">
        <v>5512</v>
      </c>
    </row>
    <row r="85" spans="1:2" x14ac:dyDescent="0.25">
      <c r="A85" t="s">
        <v>5536</v>
      </c>
      <c r="B85" t="s">
        <v>5512</v>
      </c>
    </row>
    <row r="86" spans="1:2" x14ac:dyDescent="0.25">
      <c r="A86" t="s">
        <v>5537</v>
      </c>
      <c r="B86" t="s">
        <v>5512</v>
      </c>
    </row>
    <row r="87" spans="1:2" x14ac:dyDescent="0.25">
      <c r="A87" t="s">
        <v>5538</v>
      </c>
      <c r="B87" t="s">
        <v>5512</v>
      </c>
    </row>
    <row r="88" spans="1:2" x14ac:dyDescent="0.25">
      <c r="A88" t="s">
        <v>1530</v>
      </c>
      <c r="B88" t="s">
        <v>5512</v>
      </c>
    </row>
    <row r="89" spans="1:2" x14ac:dyDescent="0.25">
      <c r="A89" t="s">
        <v>5539</v>
      </c>
      <c r="B89" t="s">
        <v>5512</v>
      </c>
    </row>
    <row r="90" spans="1:2" x14ac:dyDescent="0.25">
      <c r="A90" t="s">
        <v>5540</v>
      </c>
      <c r="B90" t="s">
        <v>5512</v>
      </c>
    </row>
    <row r="91" spans="1:2" x14ac:dyDescent="0.25">
      <c r="A91" t="s">
        <v>5541</v>
      </c>
      <c r="B91" t="s">
        <v>5512</v>
      </c>
    </row>
    <row r="92" spans="1:2" x14ac:dyDescent="0.25">
      <c r="A92" t="s">
        <v>5542</v>
      </c>
      <c r="B92" t="s">
        <v>5512</v>
      </c>
    </row>
    <row r="93" spans="1:2" x14ac:dyDescent="0.25">
      <c r="A93" t="s">
        <v>5543</v>
      </c>
      <c r="B93" t="s">
        <v>5512</v>
      </c>
    </row>
    <row r="94" spans="1:2" x14ac:dyDescent="0.25">
      <c r="A94" t="s">
        <v>5544</v>
      </c>
      <c r="B94" t="s">
        <v>5512</v>
      </c>
    </row>
    <row r="95" spans="1:2" x14ac:dyDescent="0.25">
      <c r="A95" t="s">
        <v>5545</v>
      </c>
      <c r="B95" t="s">
        <v>5512</v>
      </c>
    </row>
    <row r="96" spans="1:2" x14ac:dyDescent="0.25">
      <c r="A96" t="s">
        <v>5546</v>
      </c>
      <c r="B96" t="s">
        <v>5512</v>
      </c>
    </row>
    <row r="97" spans="1:2" x14ac:dyDescent="0.25">
      <c r="A97" t="s">
        <v>4613</v>
      </c>
      <c r="B97" t="s">
        <v>5512</v>
      </c>
    </row>
    <row r="98" spans="1:2" x14ac:dyDescent="0.25">
      <c r="A98" t="s">
        <v>5547</v>
      </c>
      <c r="B98" t="s">
        <v>5512</v>
      </c>
    </row>
    <row r="99" spans="1:2" x14ac:dyDescent="0.25">
      <c r="A99" t="s">
        <v>210</v>
      </c>
      <c r="B99" t="s">
        <v>5512</v>
      </c>
    </row>
    <row r="100" spans="1:2" x14ac:dyDescent="0.25">
      <c r="A100" t="s">
        <v>5548</v>
      </c>
      <c r="B100" t="s">
        <v>5512</v>
      </c>
    </row>
    <row r="101" spans="1:2" x14ac:dyDescent="0.25">
      <c r="A101" t="s">
        <v>5549</v>
      </c>
      <c r="B101" t="s">
        <v>5512</v>
      </c>
    </row>
    <row r="102" spans="1:2" x14ac:dyDescent="0.25">
      <c r="A102" t="s">
        <v>5550</v>
      </c>
      <c r="B102" t="s">
        <v>5512</v>
      </c>
    </row>
    <row r="103" spans="1:2" x14ac:dyDescent="0.25">
      <c r="A103" t="s">
        <v>5551</v>
      </c>
      <c r="B103" t="s">
        <v>5512</v>
      </c>
    </row>
    <row r="104" spans="1:2" x14ac:dyDescent="0.25">
      <c r="A104" t="s">
        <v>5552</v>
      </c>
      <c r="B104" t="s">
        <v>5512</v>
      </c>
    </row>
    <row r="105" spans="1:2" x14ac:dyDescent="0.25">
      <c r="A105" t="s">
        <v>5553</v>
      </c>
      <c r="B105" t="s">
        <v>5512</v>
      </c>
    </row>
    <row r="106" spans="1:2" x14ac:dyDescent="0.25">
      <c r="A106" t="s">
        <v>5554</v>
      </c>
      <c r="B106" t="s">
        <v>5512</v>
      </c>
    </row>
    <row r="108" spans="1:2" x14ac:dyDescent="0.25">
      <c r="A108" t="s">
        <v>5555</v>
      </c>
      <c r="B108" t="s">
        <v>5556</v>
      </c>
    </row>
    <row r="109" spans="1:2" x14ac:dyDescent="0.25">
      <c r="A109" t="s">
        <v>5557</v>
      </c>
      <c r="B109" t="s">
        <v>5556</v>
      </c>
    </row>
    <row r="110" spans="1:2" x14ac:dyDescent="0.25">
      <c r="A110" t="s">
        <v>5558</v>
      </c>
      <c r="B110" t="s">
        <v>5556</v>
      </c>
    </row>
    <row r="111" spans="1:2" x14ac:dyDescent="0.25">
      <c r="A111" t="s">
        <v>5559</v>
      </c>
      <c r="B111" t="s">
        <v>5556</v>
      </c>
    </row>
    <row r="112" spans="1:2" x14ac:dyDescent="0.25">
      <c r="A112" t="s">
        <v>5560</v>
      </c>
      <c r="B112" t="s">
        <v>5556</v>
      </c>
    </row>
    <row r="113" spans="1:2" x14ac:dyDescent="0.25">
      <c r="A113" t="s">
        <v>5561</v>
      </c>
      <c r="B113" t="s">
        <v>5556</v>
      </c>
    </row>
    <row r="114" spans="1:2" x14ac:dyDescent="0.25">
      <c r="A114" t="s">
        <v>5562</v>
      </c>
      <c r="B114" t="s">
        <v>5556</v>
      </c>
    </row>
    <row r="115" spans="1:2" x14ac:dyDescent="0.25">
      <c r="A115" t="s">
        <v>5563</v>
      </c>
      <c r="B115" t="s">
        <v>5556</v>
      </c>
    </row>
    <row r="116" spans="1:2" x14ac:dyDescent="0.25">
      <c r="A116" t="s">
        <v>5564</v>
      </c>
      <c r="B116" t="s">
        <v>5556</v>
      </c>
    </row>
    <row r="117" spans="1:2" x14ac:dyDescent="0.25">
      <c r="A117" t="s">
        <v>5565</v>
      </c>
      <c r="B117" t="s">
        <v>5556</v>
      </c>
    </row>
    <row r="118" spans="1:2" x14ac:dyDescent="0.25">
      <c r="A118" t="s">
        <v>5565</v>
      </c>
      <c r="B118" t="s">
        <v>5556</v>
      </c>
    </row>
    <row r="119" spans="1:2" x14ac:dyDescent="0.25">
      <c r="A119" t="s">
        <v>5566</v>
      </c>
      <c r="B119" t="s">
        <v>5556</v>
      </c>
    </row>
    <row r="120" spans="1:2" x14ac:dyDescent="0.25">
      <c r="A120" t="s">
        <v>5567</v>
      </c>
      <c r="B120" t="s">
        <v>5556</v>
      </c>
    </row>
    <row r="121" spans="1:2" x14ac:dyDescent="0.25">
      <c r="A121" t="s">
        <v>5568</v>
      </c>
      <c r="B121" t="s">
        <v>5556</v>
      </c>
    </row>
    <row r="122" spans="1:2" x14ac:dyDescent="0.25">
      <c r="A122" t="s">
        <v>5569</v>
      </c>
      <c r="B122" t="s">
        <v>5556</v>
      </c>
    </row>
    <row r="123" spans="1:2" x14ac:dyDescent="0.25">
      <c r="A123" t="s">
        <v>5570</v>
      </c>
      <c r="B123" t="s">
        <v>5556</v>
      </c>
    </row>
    <row r="124" spans="1:2" x14ac:dyDescent="0.25">
      <c r="A124" t="s">
        <v>5571</v>
      </c>
      <c r="B124" t="s">
        <v>5556</v>
      </c>
    </row>
    <row r="125" spans="1:2" x14ac:dyDescent="0.25">
      <c r="A125" t="s">
        <v>5572</v>
      </c>
      <c r="B125" t="s">
        <v>5556</v>
      </c>
    </row>
    <row r="126" spans="1:2" x14ac:dyDescent="0.25">
      <c r="A126" t="s">
        <v>5573</v>
      </c>
      <c r="B126" t="s">
        <v>5556</v>
      </c>
    </row>
    <row r="127" spans="1:2" x14ac:dyDescent="0.25">
      <c r="A127" t="s">
        <v>5574</v>
      </c>
      <c r="B127" t="s">
        <v>5556</v>
      </c>
    </row>
    <row r="128" spans="1:2" x14ac:dyDescent="0.25">
      <c r="A128" t="s">
        <v>5575</v>
      </c>
      <c r="B128" t="s">
        <v>5556</v>
      </c>
    </row>
    <row r="129" spans="1:2" x14ac:dyDescent="0.25">
      <c r="A129" t="s">
        <v>5576</v>
      </c>
      <c r="B129" t="s">
        <v>5556</v>
      </c>
    </row>
    <row r="130" spans="1:2" x14ac:dyDescent="0.25">
      <c r="A130" t="s">
        <v>5577</v>
      </c>
      <c r="B130" t="s">
        <v>5556</v>
      </c>
    </row>
    <row r="131" spans="1:2" x14ac:dyDescent="0.25">
      <c r="A131" t="s">
        <v>5578</v>
      </c>
      <c r="B131" t="s">
        <v>5556</v>
      </c>
    </row>
    <row r="132" spans="1:2" x14ac:dyDescent="0.25">
      <c r="A132" t="s">
        <v>5579</v>
      </c>
      <c r="B132" t="s">
        <v>5556</v>
      </c>
    </row>
    <row r="133" spans="1:2" x14ac:dyDescent="0.25">
      <c r="A133" t="s">
        <v>5580</v>
      </c>
      <c r="B133" t="s">
        <v>5556</v>
      </c>
    </row>
    <row r="134" spans="1:2" x14ac:dyDescent="0.25">
      <c r="A134" t="s">
        <v>5581</v>
      </c>
      <c r="B134" t="s">
        <v>5556</v>
      </c>
    </row>
    <row r="135" spans="1:2" x14ac:dyDescent="0.25">
      <c r="A135" t="s">
        <v>5582</v>
      </c>
      <c r="B135" t="s">
        <v>5556</v>
      </c>
    </row>
    <row r="136" spans="1:2" x14ac:dyDescent="0.25">
      <c r="A136" t="s">
        <v>5583</v>
      </c>
      <c r="B136" t="s">
        <v>5556</v>
      </c>
    </row>
    <row r="137" spans="1:2" x14ac:dyDescent="0.25">
      <c r="A137" t="s">
        <v>5584</v>
      </c>
      <c r="B137" t="s">
        <v>5556</v>
      </c>
    </row>
    <row r="138" spans="1:2" x14ac:dyDescent="0.25">
      <c r="A138" t="s">
        <v>5585</v>
      </c>
      <c r="B138" t="s">
        <v>5556</v>
      </c>
    </row>
    <row r="139" spans="1:2" x14ac:dyDescent="0.25">
      <c r="A139" t="s">
        <v>5586</v>
      </c>
      <c r="B139" t="s">
        <v>5556</v>
      </c>
    </row>
    <row r="140" spans="1:2" x14ac:dyDescent="0.25">
      <c r="A140" t="s">
        <v>5587</v>
      </c>
      <c r="B140" t="s">
        <v>5556</v>
      </c>
    </row>
    <row r="141" spans="1:2" x14ac:dyDescent="0.25">
      <c r="A141" t="s">
        <v>5588</v>
      </c>
      <c r="B141" t="s">
        <v>5556</v>
      </c>
    </row>
    <row r="142" spans="1:2" x14ac:dyDescent="0.25">
      <c r="A142" t="s">
        <v>5589</v>
      </c>
      <c r="B142" t="s">
        <v>5556</v>
      </c>
    </row>
    <row r="143" spans="1:2" x14ac:dyDescent="0.25">
      <c r="A143" t="s">
        <v>5590</v>
      </c>
      <c r="B143" t="s">
        <v>5556</v>
      </c>
    </row>
    <row r="144" spans="1:2" x14ac:dyDescent="0.25">
      <c r="A144" t="s">
        <v>5591</v>
      </c>
      <c r="B144" t="s">
        <v>5556</v>
      </c>
    </row>
    <row r="145" spans="1:2" x14ac:dyDescent="0.25">
      <c r="A145" t="s">
        <v>5592</v>
      </c>
      <c r="B145" t="s">
        <v>5556</v>
      </c>
    </row>
    <row r="146" spans="1:2" x14ac:dyDescent="0.25">
      <c r="A146" t="s">
        <v>5593</v>
      </c>
      <c r="B146" t="s">
        <v>5556</v>
      </c>
    </row>
    <row r="147" spans="1:2" x14ac:dyDescent="0.25">
      <c r="A147" t="s">
        <v>5594</v>
      </c>
      <c r="B147" t="s">
        <v>5556</v>
      </c>
    </row>
    <row r="148" spans="1:2" x14ac:dyDescent="0.25">
      <c r="A148" t="s">
        <v>5595</v>
      </c>
      <c r="B148" t="s">
        <v>5556</v>
      </c>
    </row>
    <row r="149" spans="1:2" x14ac:dyDescent="0.25">
      <c r="A149" t="s">
        <v>5596</v>
      </c>
      <c r="B149" t="s">
        <v>5556</v>
      </c>
    </row>
    <row r="150" spans="1:2" x14ac:dyDescent="0.25">
      <c r="A150" t="s">
        <v>5597</v>
      </c>
      <c r="B150" t="s">
        <v>5556</v>
      </c>
    </row>
    <row r="151" spans="1:2" x14ac:dyDescent="0.25">
      <c r="A151" t="s">
        <v>5598</v>
      </c>
      <c r="B151" t="s">
        <v>5556</v>
      </c>
    </row>
    <row r="152" spans="1:2" x14ac:dyDescent="0.25">
      <c r="A152" t="s">
        <v>5599</v>
      </c>
      <c r="B152" t="s">
        <v>5556</v>
      </c>
    </row>
    <row r="153" spans="1:2" x14ac:dyDescent="0.25">
      <c r="A153" t="s">
        <v>5600</v>
      </c>
      <c r="B153" t="s">
        <v>5556</v>
      </c>
    </row>
    <row r="154" spans="1:2" x14ac:dyDescent="0.25">
      <c r="A154" t="s">
        <v>5601</v>
      </c>
      <c r="B154" t="s">
        <v>5556</v>
      </c>
    </row>
    <row r="155" spans="1:2" x14ac:dyDescent="0.25">
      <c r="A155" t="s">
        <v>5602</v>
      </c>
      <c r="B155" t="s">
        <v>5556</v>
      </c>
    </row>
    <row r="156" spans="1:2" x14ac:dyDescent="0.25">
      <c r="A156" t="s">
        <v>5603</v>
      </c>
      <c r="B156" t="s">
        <v>5556</v>
      </c>
    </row>
    <row r="157" spans="1:2" x14ac:dyDescent="0.25">
      <c r="A157" t="s">
        <v>5604</v>
      </c>
      <c r="B157" t="s">
        <v>5556</v>
      </c>
    </row>
    <row r="158" spans="1:2" x14ac:dyDescent="0.25">
      <c r="A158" t="s">
        <v>5605</v>
      </c>
      <c r="B158" t="s">
        <v>5556</v>
      </c>
    </row>
    <row r="159" spans="1:2" x14ac:dyDescent="0.25">
      <c r="A159" t="s">
        <v>5606</v>
      </c>
      <c r="B159" t="s">
        <v>5556</v>
      </c>
    </row>
    <row r="161" spans="1:2" x14ac:dyDescent="0.25">
      <c r="A161" t="s">
        <v>5607</v>
      </c>
      <c r="B161" t="s">
        <v>5608</v>
      </c>
    </row>
    <row r="162" spans="1:2" x14ac:dyDescent="0.25">
      <c r="A162" t="s">
        <v>5609</v>
      </c>
      <c r="B162" t="s">
        <v>5608</v>
      </c>
    </row>
    <row r="163" spans="1:2" x14ac:dyDescent="0.25">
      <c r="A163" t="s">
        <v>5610</v>
      </c>
      <c r="B163" t="s">
        <v>5608</v>
      </c>
    </row>
    <row r="164" spans="1:2" x14ac:dyDescent="0.25">
      <c r="A164" t="s">
        <v>5611</v>
      </c>
      <c r="B164" t="s">
        <v>5608</v>
      </c>
    </row>
    <row r="165" spans="1:2" x14ac:dyDescent="0.25">
      <c r="A165" t="s">
        <v>5612</v>
      </c>
      <c r="B165" t="s">
        <v>5608</v>
      </c>
    </row>
    <row r="166" spans="1:2" x14ac:dyDescent="0.25">
      <c r="A166" t="s">
        <v>5613</v>
      </c>
      <c r="B166" t="s">
        <v>5608</v>
      </c>
    </row>
    <row r="167" spans="1:2" x14ac:dyDescent="0.25">
      <c r="A167" t="s">
        <v>5614</v>
      </c>
      <c r="B167" t="s">
        <v>5608</v>
      </c>
    </row>
    <row r="168" spans="1:2" x14ac:dyDescent="0.25">
      <c r="A168" t="s">
        <v>5615</v>
      </c>
      <c r="B168" t="s">
        <v>5608</v>
      </c>
    </row>
    <row r="169" spans="1:2" x14ac:dyDescent="0.25">
      <c r="A169" t="s">
        <v>5616</v>
      </c>
      <c r="B169" t="s">
        <v>5608</v>
      </c>
    </row>
    <row r="170" spans="1:2" x14ac:dyDescent="0.25">
      <c r="A170" t="s">
        <v>5617</v>
      </c>
      <c r="B170" t="s">
        <v>5608</v>
      </c>
    </row>
    <row r="171" spans="1:2" x14ac:dyDescent="0.25">
      <c r="A171" t="s">
        <v>5618</v>
      </c>
      <c r="B171" t="s">
        <v>5608</v>
      </c>
    </row>
    <row r="172" spans="1:2" x14ac:dyDescent="0.25">
      <c r="A172" t="s">
        <v>5619</v>
      </c>
      <c r="B172" t="s">
        <v>5608</v>
      </c>
    </row>
    <row r="173" spans="1:2" x14ac:dyDescent="0.25">
      <c r="A173" t="s">
        <v>5620</v>
      </c>
      <c r="B173" t="s">
        <v>5608</v>
      </c>
    </row>
    <row r="174" spans="1:2" x14ac:dyDescent="0.25">
      <c r="A174" t="s">
        <v>5621</v>
      </c>
      <c r="B174" t="s">
        <v>5608</v>
      </c>
    </row>
    <row r="175" spans="1:2" x14ac:dyDescent="0.25">
      <c r="A175" t="s">
        <v>4566</v>
      </c>
      <c r="B175" t="s">
        <v>5608</v>
      </c>
    </row>
    <row r="176" spans="1:2" x14ac:dyDescent="0.25">
      <c r="A176" t="s">
        <v>5622</v>
      </c>
      <c r="B176" t="s">
        <v>5608</v>
      </c>
    </row>
    <row r="178" spans="1:2" x14ac:dyDescent="0.25">
      <c r="A178" t="s">
        <v>5623</v>
      </c>
      <c r="B178" t="s">
        <v>5624</v>
      </c>
    </row>
    <row r="179" spans="1:2" x14ac:dyDescent="0.25">
      <c r="A179" t="s">
        <v>5625</v>
      </c>
      <c r="B179" t="s">
        <v>5624</v>
      </c>
    </row>
    <row r="180" spans="1:2" x14ac:dyDescent="0.25">
      <c r="A180" t="s">
        <v>890</v>
      </c>
      <c r="B180" t="s">
        <v>5624</v>
      </c>
    </row>
    <row r="181" spans="1:2" x14ac:dyDescent="0.25">
      <c r="A181" t="s">
        <v>5626</v>
      </c>
      <c r="B181" t="s">
        <v>5624</v>
      </c>
    </row>
    <row r="182" spans="1:2" x14ac:dyDescent="0.25">
      <c r="A182" t="s">
        <v>5627</v>
      </c>
      <c r="B182" t="s">
        <v>5624</v>
      </c>
    </row>
    <row r="183" spans="1:2" x14ac:dyDescent="0.25">
      <c r="A183" t="s">
        <v>5628</v>
      </c>
      <c r="B183" t="s">
        <v>5624</v>
      </c>
    </row>
    <row r="184" spans="1:2" x14ac:dyDescent="0.25">
      <c r="A184" t="s">
        <v>5629</v>
      </c>
      <c r="B184" t="s">
        <v>5624</v>
      </c>
    </row>
    <row r="185" spans="1:2" x14ac:dyDescent="0.25">
      <c r="A185" t="s">
        <v>5630</v>
      </c>
      <c r="B185" t="s">
        <v>5624</v>
      </c>
    </row>
    <row r="186" spans="1:2" x14ac:dyDescent="0.25">
      <c r="A186" t="s">
        <v>5631</v>
      </c>
      <c r="B186" t="s">
        <v>5624</v>
      </c>
    </row>
    <row r="187" spans="1:2" x14ac:dyDescent="0.25">
      <c r="A187" t="s">
        <v>5632</v>
      </c>
      <c r="B187" t="s">
        <v>5624</v>
      </c>
    </row>
    <row r="188" spans="1:2" x14ac:dyDescent="0.25">
      <c r="A188" t="s">
        <v>5633</v>
      </c>
      <c r="B188" t="s">
        <v>5624</v>
      </c>
    </row>
    <row r="190" spans="1:2" x14ac:dyDescent="0.25">
      <c r="A190" t="s">
        <v>5634</v>
      </c>
      <c r="B190" t="s">
        <v>5635</v>
      </c>
    </row>
    <row r="191" spans="1:2" x14ac:dyDescent="0.25">
      <c r="A191" t="s">
        <v>5636</v>
      </c>
      <c r="B191" t="s">
        <v>5635</v>
      </c>
    </row>
    <row r="192" spans="1:2" x14ac:dyDescent="0.25">
      <c r="A192" t="s">
        <v>5637</v>
      </c>
      <c r="B192" t="s">
        <v>5635</v>
      </c>
    </row>
    <row r="193" spans="1:2" x14ac:dyDescent="0.25">
      <c r="A193" t="s">
        <v>5638</v>
      </c>
      <c r="B193" t="s">
        <v>5635</v>
      </c>
    </row>
    <row r="194" spans="1:2" x14ac:dyDescent="0.25">
      <c r="A194" t="s">
        <v>5639</v>
      </c>
      <c r="B194" t="s">
        <v>5635</v>
      </c>
    </row>
    <row r="195" spans="1:2" x14ac:dyDescent="0.25">
      <c r="A195" t="s">
        <v>5640</v>
      </c>
      <c r="B195" t="s">
        <v>5635</v>
      </c>
    </row>
    <row r="196" spans="1:2" x14ac:dyDescent="0.25">
      <c r="A196" t="s">
        <v>5641</v>
      </c>
      <c r="B196" t="s">
        <v>5635</v>
      </c>
    </row>
    <row r="197" spans="1:2" x14ac:dyDescent="0.25">
      <c r="A197" t="s">
        <v>5642</v>
      </c>
      <c r="B197" t="s">
        <v>5635</v>
      </c>
    </row>
    <row r="198" spans="1:2" x14ac:dyDescent="0.25">
      <c r="A198" t="s">
        <v>5643</v>
      </c>
      <c r="B198" t="s">
        <v>5635</v>
      </c>
    </row>
    <row r="200" spans="1:2" x14ac:dyDescent="0.25">
      <c r="A200" t="s">
        <v>4732</v>
      </c>
      <c r="B200" t="s">
        <v>4732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BD82E-1494-4D90-B7AF-2A5B581F1D5B}">
  <sheetPr>
    <tabColor theme="9" tint="0.59999389629810485"/>
  </sheetPr>
  <dimension ref="A1:T116"/>
  <sheetViews>
    <sheetView workbookViewId="0">
      <pane ySplit="1" topLeftCell="A2" activePane="bottomLeft" state="frozen"/>
      <selection pane="bottomLeft"/>
    </sheetView>
  </sheetViews>
  <sheetFormatPr defaultColWidth="8.85546875" defaultRowHeight="15" x14ac:dyDescent="0.25"/>
  <cols>
    <col min="1" max="1" width="8.42578125" style="27" customWidth="1"/>
    <col min="2" max="2" width="35.7109375" style="28" customWidth="1"/>
    <col min="3" max="3" width="5" style="28" bestFit="1" customWidth="1"/>
    <col min="4" max="6" width="5" style="28" customWidth="1"/>
    <col min="7" max="7" width="11.140625" style="28" bestFit="1" customWidth="1"/>
    <col min="8" max="8" width="10.7109375" style="28" customWidth="1"/>
    <col min="9" max="9" width="5" style="28" customWidth="1"/>
    <col min="10" max="10" width="18" style="11" bestFit="1" customWidth="1"/>
    <col min="11" max="11" width="8.42578125" style="22" bestFit="1" customWidth="1"/>
    <col min="12" max="12" width="27" style="21" customWidth="1"/>
    <col min="13" max="13" width="29.140625" style="31" bestFit="1" customWidth="1"/>
    <col min="14" max="14" width="5.42578125" style="22" bestFit="1" customWidth="1"/>
    <col min="15" max="15" width="11.85546875" style="11" customWidth="1"/>
    <col min="16" max="16" width="16.28515625" style="3" bestFit="1" customWidth="1"/>
    <col min="17" max="17" width="37.140625" style="4" bestFit="1" customWidth="1"/>
    <col min="19" max="19" width="9.42578125" bestFit="1" customWidth="1"/>
    <col min="22" max="22" width="16.7109375" bestFit="1" customWidth="1"/>
  </cols>
  <sheetData>
    <row r="1" spans="1:20" s="1" customFormat="1" ht="16.5" thickBot="1" x14ac:dyDescent="0.3">
      <c r="A1" s="23" t="s">
        <v>5</v>
      </c>
      <c r="B1" s="24" t="s">
        <v>6</v>
      </c>
      <c r="C1" s="24" t="s">
        <v>7</v>
      </c>
      <c r="D1" s="24" t="s">
        <v>8</v>
      </c>
      <c r="E1" s="24" t="s">
        <v>9</v>
      </c>
      <c r="F1" s="24" t="s">
        <v>10</v>
      </c>
      <c r="G1" s="24" t="s">
        <v>11</v>
      </c>
      <c r="H1" s="24" t="s">
        <v>12</v>
      </c>
      <c r="I1" s="24" t="s">
        <v>13</v>
      </c>
      <c r="J1" s="9" t="s">
        <v>14</v>
      </c>
      <c r="K1" s="16" t="s">
        <v>15</v>
      </c>
      <c r="L1" s="17" t="s">
        <v>16</v>
      </c>
      <c r="M1" s="29" t="s">
        <v>17</v>
      </c>
      <c r="N1" s="16" t="s">
        <v>19</v>
      </c>
      <c r="O1" s="242" t="s">
        <v>27</v>
      </c>
      <c r="P1" s="7" t="s">
        <v>3084</v>
      </c>
      <c r="Q1" s="8" t="s">
        <v>0</v>
      </c>
      <c r="S1" s="1" t="s">
        <v>27</v>
      </c>
      <c r="T1" s="1" t="s">
        <v>28</v>
      </c>
    </row>
    <row r="2" spans="1:20" x14ac:dyDescent="0.25">
      <c r="A2" s="25" t="s">
        <v>3085</v>
      </c>
      <c r="B2" s="26" t="s">
        <v>3086</v>
      </c>
      <c r="C2" s="26">
        <v>2023</v>
      </c>
      <c r="D2" s="26" t="s">
        <v>3087</v>
      </c>
      <c r="E2" s="26">
        <v>25</v>
      </c>
      <c r="F2" s="26"/>
      <c r="G2" s="26" t="s">
        <v>3088</v>
      </c>
      <c r="H2" s="26">
        <v>98</v>
      </c>
      <c r="I2" s="26" t="s">
        <v>3089</v>
      </c>
      <c r="J2" s="10" t="s">
        <v>34</v>
      </c>
      <c r="K2" s="20" t="str">
        <f t="shared" ref="K2:K33" si="0">IF(LEFT(I2,2)="10",HYPERLINK(_xlfn.CONCAT("https://doi.org/",I2),"Link"),IF(I2="","",HYPERLINK(I2,"Link")))</f>
        <v>Link</v>
      </c>
      <c r="L2" s="19" t="str">
        <f t="shared" ref="L2:L33" si="1">IF(A2&lt;&gt;"",IF(J2="No",_xlfn.CONCAT(IF(ISERROR(FIND(",",A2))=FALSE,LEFT(A2,FIND(",",A2)-1),A2),"-",C2,"-",H2),""),"")</f>
        <v/>
      </c>
      <c r="M2" s="30" t="str">
        <f t="shared" ref="M2:M33" si="2">IF(A2&lt;&gt;"",_xlfn.CONCAT("{",IF(ISERROR(FIND(",",A2))=FALSE,LEFT(A2,FIND(",",A2)-1),A2),", ",C2," #",H2,"}"),"")</f>
        <v>{Aggarwal, 2023 #98}</v>
      </c>
      <c r="N2" s="20" t="str">
        <f t="shared" ref="N2:N33" si="3">IF(J2="Yes",IF(O2&lt;&gt;"",HYPERLINK(_xlfn.CONCAT(VLOOKUP(O2,S:T,2,FALSE),"\",IF(ISERROR(FIND(",",A2))=FALSE,LEFT(A2,FIND(",",A2)-1),A2),"-",C2,"-",H2,".pdf"),"PDF"),""),"")</f>
        <v>PDF</v>
      </c>
      <c r="O2" s="406" t="s">
        <v>2</v>
      </c>
      <c r="P2" s="3" t="s">
        <v>3016</v>
      </c>
      <c r="Q2" s="6" t="s">
        <v>3090</v>
      </c>
      <c r="S2" t="s">
        <v>2</v>
      </c>
      <c r="T2" t="s">
        <v>3091</v>
      </c>
    </row>
    <row r="3" spans="1:20" x14ac:dyDescent="0.25">
      <c r="A3" s="25" t="s">
        <v>3092</v>
      </c>
      <c r="B3" s="26" t="s">
        <v>3093</v>
      </c>
      <c r="C3" s="26">
        <v>2025</v>
      </c>
      <c r="D3" s="26" t="s">
        <v>431</v>
      </c>
      <c r="E3" s="26">
        <v>39</v>
      </c>
      <c r="F3" s="26">
        <v>2</v>
      </c>
      <c r="G3" s="26" t="s">
        <v>3094</v>
      </c>
      <c r="H3" s="26">
        <v>17</v>
      </c>
      <c r="I3" s="26" t="s">
        <v>3095</v>
      </c>
      <c r="J3" s="10" t="s">
        <v>34</v>
      </c>
      <c r="K3" s="18" t="str">
        <f t="shared" si="0"/>
        <v>Link</v>
      </c>
      <c r="L3" s="19" t="str">
        <f t="shared" si="1"/>
        <v/>
      </c>
      <c r="M3" s="30" t="str">
        <f t="shared" si="2"/>
        <v>{Alcantara, 2025 #17}</v>
      </c>
      <c r="N3" s="20" t="str">
        <f t="shared" si="3"/>
        <v>PDF</v>
      </c>
      <c r="O3" s="11" t="s">
        <v>2</v>
      </c>
      <c r="P3" s="3" t="s">
        <v>3016</v>
      </c>
      <c r="Q3" s="6" t="s">
        <v>3096</v>
      </c>
    </row>
    <row r="4" spans="1:20" x14ac:dyDescent="0.25">
      <c r="A4" s="25" t="s">
        <v>3097</v>
      </c>
      <c r="B4" s="26" t="s">
        <v>3098</v>
      </c>
      <c r="C4" s="26">
        <v>2023</v>
      </c>
      <c r="D4" s="26" t="s">
        <v>3099</v>
      </c>
      <c r="E4" s="26">
        <v>47</v>
      </c>
      <c r="F4" s="26"/>
      <c r="G4" s="26" t="s">
        <v>3100</v>
      </c>
      <c r="H4" s="26">
        <v>102</v>
      </c>
      <c r="I4" s="26" t="s">
        <v>3101</v>
      </c>
      <c r="J4" s="10" t="s">
        <v>34</v>
      </c>
      <c r="K4" s="18" t="str">
        <f t="shared" si="0"/>
        <v>Link</v>
      </c>
      <c r="L4" s="19" t="str">
        <f t="shared" si="1"/>
        <v/>
      </c>
      <c r="M4" s="30" t="str">
        <f t="shared" si="2"/>
        <v>{Alvarado Echeona, 2023 #102}</v>
      </c>
      <c r="N4" s="20" t="str">
        <f t="shared" si="3"/>
        <v>PDF</v>
      </c>
      <c r="O4" s="11" t="s">
        <v>2</v>
      </c>
      <c r="P4" s="3" t="s">
        <v>3016</v>
      </c>
      <c r="Q4" s="6" t="s">
        <v>3102</v>
      </c>
    </row>
    <row r="5" spans="1:20" x14ac:dyDescent="0.25">
      <c r="A5" s="25" t="s">
        <v>3103</v>
      </c>
      <c r="B5" s="26" t="s">
        <v>3104</v>
      </c>
      <c r="C5" s="26">
        <v>2023</v>
      </c>
      <c r="D5" s="26" t="s">
        <v>670</v>
      </c>
      <c r="E5" s="26">
        <v>41</v>
      </c>
      <c r="F5" s="26">
        <v>1</v>
      </c>
      <c r="G5" s="76">
        <v>47209</v>
      </c>
      <c r="H5" s="26">
        <v>82</v>
      </c>
      <c r="I5" s="26" t="s">
        <v>3105</v>
      </c>
      <c r="J5" s="10" t="s">
        <v>34</v>
      </c>
      <c r="K5" s="18" t="str">
        <f t="shared" si="0"/>
        <v>Link</v>
      </c>
      <c r="L5" s="19" t="str">
        <f t="shared" si="1"/>
        <v/>
      </c>
      <c r="M5" s="30" t="str">
        <f t="shared" si="2"/>
        <v>{Amiri, 2023 #82}</v>
      </c>
      <c r="N5" s="20" t="str">
        <f t="shared" si="3"/>
        <v>PDF</v>
      </c>
      <c r="O5" s="11" t="s">
        <v>2</v>
      </c>
      <c r="P5" s="3" t="s">
        <v>3016</v>
      </c>
      <c r="Q5" s="6" t="s">
        <v>3106</v>
      </c>
    </row>
    <row r="6" spans="1:20" x14ac:dyDescent="0.25">
      <c r="A6" s="25" t="s">
        <v>3107</v>
      </c>
      <c r="B6" s="26" t="s">
        <v>3108</v>
      </c>
      <c r="C6" s="26">
        <v>2023</v>
      </c>
      <c r="D6" s="26" t="s">
        <v>3109</v>
      </c>
      <c r="E6" s="26">
        <v>6</v>
      </c>
      <c r="F6" s="26"/>
      <c r="G6" s="26" t="s">
        <v>3110</v>
      </c>
      <c r="H6" s="26">
        <v>54</v>
      </c>
      <c r="I6" s="26" t="s">
        <v>3111</v>
      </c>
      <c r="J6" s="10" t="s">
        <v>34</v>
      </c>
      <c r="K6" s="18" t="str">
        <f t="shared" si="0"/>
        <v>Link</v>
      </c>
      <c r="L6" s="19" t="str">
        <f t="shared" si="1"/>
        <v/>
      </c>
      <c r="M6" s="30" t="str">
        <f t="shared" si="2"/>
        <v>{Asfar, 2023 #54}</v>
      </c>
      <c r="N6" s="20" t="str">
        <f t="shared" si="3"/>
        <v>PDF</v>
      </c>
      <c r="O6" s="11" t="s">
        <v>2</v>
      </c>
      <c r="P6" s="3" t="s">
        <v>3016</v>
      </c>
      <c r="Q6" s="6" t="s">
        <v>3112</v>
      </c>
    </row>
    <row r="7" spans="1:20" x14ac:dyDescent="0.25">
      <c r="A7" s="25" t="s">
        <v>3113</v>
      </c>
      <c r="B7" s="26" t="s">
        <v>3114</v>
      </c>
      <c r="C7" s="26">
        <v>2024</v>
      </c>
      <c r="D7" s="26" t="s">
        <v>3115</v>
      </c>
      <c r="E7" s="26">
        <v>67</v>
      </c>
      <c r="F7" s="26">
        <v>8</v>
      </c>
      <c r="G7" s="26" t="s">
        <v>3116</v>
      </c>
      <c r="H7" s="26">
        <v>31</v>
      </c>
      <c r="I7" s="26" t="s">
        <v>3117</v>
      </c>
      <c r="J7" s="10" t="s">
        <v>34</v>
      </c>
      <c r="K7" s="18" t="str">
        <f t="shared" si="0"/>
        <v>Link</v>
      </c>
      <c r="L7" s="19" t="str">
        <f t="shared" si="1"/>
        <v/>
      </c>
      <c r="M7" s="30" t="str">
        <f t="shared" si="2"/>
        <v>{Ayaz, 2024 #31}</v>
      </c>
      <c r="N7" s="20" t="str">
        <f t="shared" si="3"/>
        <v>PDF</v>
      </c>
      <c r="O7" s="11" t="s">
        <v>2</v>
      </c>
      <c r="P7" s="3" t="s">
        <v>3016</v>
      </c>
      <c r="Q7" s="6" t="s">
        <v>3106</v>
      </c>
    </row>
    <row r="8" spans="1:20" x14ac:dyDescent="0.25">
      <c r="A8" s="25" t="s">
        <v>3118</v>
      </c>
      <c r="B8" s="26" t="s">
        <v>3119</v>
      </c>
      <c r="C8" s="26">
        <v>2023</v>
      </c>
      <c r="D8" s="26" t="s">
        <v>3120</v>
      </c>
      <c r="E8" s="26">
        <v>36</v>
      </c>
      <c r="F8" s="26">
        <v>3</v>
      </c>
      <c r="G8" s="26">
        <v>24</v>
      </c>
      <c r="H8" s="26">
        <v>99</v>
      </c>
      <c r="I8" s="26" t="s">
        <v>3121</v>
      </c>
      <c r="J8" s="10" t="s">
        <v>34</v>
      </c>
      <c r="K8" s="18" t="str">
        <f t="shared" si="0"/>
        <v>Link</v>
      </c>
      <c r="L8" s="19" t="str">
        <f t="shared" si="1"/>
        <v/>
      </c>
      <c r="M8" s="30" t="str">
        <f t="shared" si="2"/>
        <v>{Bashirian, 2023 #99}</v>
      </c>
      <c r="N8" s="20" t="str">
        <f t="shared" si="3"/>
        <v>PDF</v>
      </c>
      <c r="O8" s="11" t="s">
        <v>2</v>
      </c>
      <c r="P8" s="3" t="s">
        <v>3016</v>
      </c>
      <c r="Q8" s="6" t="s">
        <v>3122</v>
      </c>
    </row>
    <row r="9" spans="1:20" x14ac:dyDescent="0.25">
      <c r="A9" s="25" t="s">
        <v>3123</v>
      </c>
      <c r="B9" s="26" t="s">
        <v>3124</v>
      </c>
      <c r="C9" s="26">
        <v>2024</v>
      </c>
      <c r="D9" s="26" t="s">
        <v>3125</v>
      </c>
      <c r="E9" s="26">
        <v>19</v>
      </c>
      <c r="F9" s="26">
        <v>3</v>
      </c>
      <c r="G9" s="26" t="s">
        <v>3126</v>
      </c>
      <c r="H9" s="26">
        <v>96</v>
      </c>
      <c r="I9" s="26" t="s">
        <v>3127</v>
      </c>
      <c r="J9" s="10" t="s">
        <v>34</v>
      </c>
      <c r="K9" s="18" t="str">
        <f t="shared" si="0"/>
        <v>Link</v>
      </c>
      <c r="L9" s="19" t="str">
        <f t="shared" si="1"/>
        <v/>
      </c>
      <c r="M9" s="30" t="str">
        <f t="shared" si="2"/>
        <v>{Bell, 2024 #96}</v>
      </c>
      <c r="N9" s="20" t="str">
        <f t="shared" si="3"/>
        <v>PDF</v>
      </c>
      <c r="O9" s="11" t="s">
        <v>2</v>
      </c>
      <c r="P9" s="3" t="s">
        <v>3016</v>
      </c>
      <c r="Q9" s="6" t="s">
        <v>3128</v>
      </c>
    </row>
    <row r="10" spans="1:20" x14ac:dyDescent="0.25">
      <c r="A10" s="25" t="s">
        <v>3129</v>
      </c>
      <c r="B10" s="26" t="s">
        <v>3130</v>
      </c>
      <c r="C10" s="26">
        <v>2023</v>
      </c>
      <c r="D10" s="26" t="s">
        <v>1378</v>
      </c>
      <c r="E10" s="26">
        <v>9</v>
      </c>
      <c r="F10" s="26"/>
      <c r="G10" s="26">
        <v>2.05520762312116E+16</v>
      </c>
      <c r="H10" s="26">
        <v>65</v>
      </c>
      <c r="I10" s="26" t="s">
        <v>3131</v>
      </c>
      <c r="J10" s="10" t="s">
        <v>34</v>
      </c>
      <c r="K10" s="18" t="str">
        <f t="shared" si="0"/>
        <v>Link</v>
      </c>
      <c r="L10" s="19" t="str">
        <f t="shared" si="1"/>
        <v/>
      </c>
      <c r="M10" s="30" t="str">
        <f t="shared" si="2"/>
        <v>{Bendotti, 2023 #65}</v>
      </c>
      <c r="N10" s="20" t="str">
        <f t="shared" si="3"/>
        <v>PDF</v>
      </c>
      <c r="O10" s="10" t="s">
        <v>2</v>
      </c>
      <c r="P10" s="3" t="s">
        <v>3016</v>
      </c>
      <c r="Q10" s="6" t="s">
        <v>3132</v>
      </c>
    </row>
    <row r="11" spans="1:20" x14ac:dyDescent="0.25">
      <c r="A11" s="25" t="s">
        <v>3133</v>
      </c>
      <c r="B11" s="26" t="s">
        <v>3134</v>
      </c>
      <c r="C11" s="26">
        <v>2024</v>
      </c>
      <c r="D11" s="26" t="s">
        <v>3135</v>
      </c>
      <c r="E11" s="26">
        <v>17</v>
      </c>
      <c r="F11" s="26"/>
      <c r="G11" s="26" t="s">
        <v>3136</v>
      </c>
      <c r="H11" s="26">
        <v>11</v>
      </c>
      <c r="I11" s="26" t="s">
        <v>3137</v>
      </c>
      <c r="J11" s="10" t="s">
        <v>34</v>
      </c>
      <c r="K11" s="18" t="str">
        <f t="shared" si="0"/>
        <v>Link</v>
      </c>
      <c r="L11" s="19" t="str">
        <f t="shared" si="1"/>
        <v/>
      </c>
      <c r="M11" s="30" t="str">
        <f t="shared" si="2"/>
        <v>{Bergman Rasmussen, 2024 #11}</v>
      </c>
      <c r="N11" s="20" t="str">
        <f t="shared" si="3"/>
        <v>PDF</v>
      </c>
      <c r="O11" s="11" t="s">
        <v>2</v>
      </c>
      <c r="P11" s="3" t="s">
        <v>3016</v>
      </c>
      <c r="Q11" s="6" t="s">
        <v>3106</v>
      </c>
    </row>
    <row r="12" spans="1:20" x14ac:dyDescent="0.25">
      <c r="A12" s="25" t="s">
        <v>3138</v>
      </c>
      <c r="B12" s="26" t="s">
        <v>3139</v>
      </c>
      <c r="C12" s="26">
        <v>2024</v>
      </c>
      <c r="D12" s="26" t="s">
        <v>227</v>
      </c>
      <c r="E12" s="26">
        <v>51</v>
      </c>
      <c r="F12" s="26">
        <v>1</v>
      </c>
      <c r="G12" s="26" t="s">
        <v>3140</v>
      </c>
      <c r="H12" s="26">
        <v>35</v>
      </c>
      <c r="I12" s="26" t="s">
        <v>3141</v>
      </c>
      <c r="J12" s="10" t="s">
        <v>34</v>
      </c>
      <c r="K12" s="18" t="str">
        <f t="shared" si="0"/>
        <v>Link</v>
      </c>
      <c r="L12" s="19" t="str">
        <f t="shared" si="1"/>
        <v/>
      </c>
      <c r="M12" s="30" t="str">
        <f t="shared" si="2"/>
        <v>{Bezzina, 2024 #35}</v>
      </c>
      <c r="N12" s="20" t="str">
        <f t="shared" si="3"/>
        <v>PDF</v>
      </c>
      <c r="O12" s="11" t="s">
        <v>2</v>
      </c>
      <c r="P12" s="3" t="s">
        <v>3016</v>
      </c>
      <c r="Q12" s="6" t="s">
        <v>3102</v>
      </c>
    </row>
    <row r="13" spans="1:20" x14ac:dyDescent="0.25">
      <c r="A13" s="25" t="s">
        <v>3142</v>
      </c>
      <c r="B13" s="26" t="s">
        <v>3143</v>
      </c>
      <c r="C13" s="26">
        <v>2024</v>
      </c>
      <c r="D13" s="26" t="s">
        <v>3144</v>
      </c>
      <c r="E13" s="26">
        <v>16</v>
      </c>
      <c r="F13" s="26"/>
      <c r="G13" s="26" t="s">
        <v>3145</v>
      </c>
      <c r="H13" s="26">
        <v>87</v>
      </c>
      <c r="I13" s="26" t="s">
        <v>3146</v>
      </c>
      <c r="J13" s="10" t="s">
        <v>34</v>
      </c>
      <c r="K13" s="18" t="str">
        <f t="shared" si="0"/>
        <v>Link</v>
      </c>
      <c r="L13" s="19" t="str">
        <f t="shared" si="1"/>
        <v/>
      </c>
      <c r="M13" s="30" t="str">
        <f t="shared" si="2"/>
        <v>{Bhandari, 2024 #87}</v>
      </c>
      <c r="N13" s="20" t="str">
        <f t="shared" si="3"/>
        <v>PDF</v>
      </c>
      <c r="O13" s="11" t="s">
        <v>2</v>
      </c>
      <c r="P13" s="3" t="s">
        <v>3016</v>
      </c>
      <c r="Q13" s="6" t="s">
        <v>3090</v>
      </c>
    </row>
    <row r="14" spans="1:20" x14ac:dyDescent="0.25">
      <c r="A14" s="25" t="s">
        <v>3147</v>
      </c>
      <c r="B14" s="26" t="s">
        <v>3148</v>
      </c>
      <c r="C14" s="26">
        <v>2023</v>
      </c>
      <c r="D14" s="26" t="s">
        <v>3149</v>
      </c>
      <c r="E14" s="26">
        <v>99</v>
      </c>
      <c r="F14" s="26"/>
      <c r="G14" s="26">
        <v>102233</v>
      </c>
      <c r="H14" s="26">
        <v>72</v>
      </c>
      <c r="I14" s="26" t="s">
        <v>3150</v>
      </c>
      <c r="J14" s="10" t="s">
        <v>34</v>
      </c>
      <c r="K14" s="18" t="str">
        <f t="shared" si="0"/>
        <v>Link</v>
      </c>
      <c r="L14" s="19" t="str">
        <f t="shared" si="1"/>
        <v/>
      </c>
      <c r="M14" s="30" t="str">
        <f t="shared" si="2"/>
        <v>{Bo, 2023 #72}</v>
      </c>
      <c r="N14" s="20" t="str">
        <f t="shared" si="3"/>
        <v>PDF</v>
      </c>
      <c r="O14" s="11" t="s">
        <v>2</v>
      </c>
      <c r="P14" s="3" t="s">
        <v>3016</v>
      </c>
      <c r="Q14" s="6" t="s">
        <v>3151</v>
      </c>
    </row>
    <row r="15" spans="1:20" x14ac:dyDescent="0.25">
      <c r="A15" s="25" t="s">
        <v>3152</v>
      </c>
      <c r="B15" s="26" t="s">
        <v>3153</v>
      </c>
      <c r="C15" s="26">
        <v>2025</v>
      </c>
      <c r="D15" s="26" t="s">
        <v>3109</v>
      </c>
      <c r="E15" s="26">
        <v>1</v>
      </c>
      <c r="F15" s="26"/>
      <c r="G15" s="26" t="s">
        <v>3154</v>
      </c>
      <c r="H15" s="26">
        <v>14</v>
      </c>
      <c r="I15" s="26" t="s">
        <v>3155</v>
      </c>
      <c r="J15" s="10" t="s">
        <v>34</v>
      </c>
      <c r="K15" s="18" t="str">
        <f t="shared" si="0"/>
        <v>Link</v>
      </c>
      <c r="L15" s="19" t="str">
        <f t="shared" si="1"/>
        <v/>
      </c>
      <c r="M15" s="30" t="str">
        <f t="shared" si="2"/>
        <v>{Butler, 2025 #14}</v>
      </c>
      <c r="N15" s="20" t="str">
        <f t="shared" si="3"/>
        <v>PDF</v>
      </c>
      <c r="O15" s="11" t="s">
        <v>2</v>
      </c>
      <c r="P15" s="3" t="s">
        <v>3016</v>
      </c>
      <c r="Q15" s="6" t="s">
        <v>3106</v>
      </c>
    </row>
    <row r="16" spans="1:20" x14ac:dyDescent="0.25">
      <c r="A16" s="25" t="s">
        <v>3156</v>
      </c>
      <c r="B16" s="26" t="s">
        <v>3157</v>
      </c>
      <c r="C16" s="26">
        <v>2024</v>
      </c>
      <c r="D16" s="26" t="s">
        <v>724</v>
      </c>
      <c r="E16" s="26">
        <v>21</v>
      </c>
      <c r="F16" s="26">
        <v>6</v>
      </c>
      <c r="G16" s="26"/>
      <c r="H16" s="26">
        <v>42</v>
      </c>
      <c r="I16" s="26" t="s">
        <v>3158</v>
      </c>
      <c r="J16" s="10" t="s">
        <v>34</v>
      </c>
      <c r="K16" s="18" t="str">
        <f t="shared" si="0"/>
        <v>Link</v>
      </c>
      <c r="L16" s="19" t="str">
        <f t="shared" si="1"/>
        <v/>
      </c>
      <c r="M16" s="30" t="str">
        <f t="shared" si="2"/>
        <v>{Carrillo-Sierra, 2024 #42}</v>
      </c>
      <c r="N16" s="20" t="str">
        <f t="shared" si="3"/>
        <v>PDF</v>
      </c>
      <c r="O16" s="11" t="s">
        <v>2</v>
      </c>
      <c r="P16" s="3" t="s">
        <v>3016</v>
      </c>
      <c r="Q16" s="6" t="s">
        <v>3106</v>
      </c>
    </row>
    <row r="17" spans="1:17" x14ac:dyDescent="0.25">
      <c r="A17" s="25" t="s">
        <v>3159</v>
      </c>
      <c r="B17" s="26" t="s">
        <v>3160</v>
      </c>
      <c r="C17" s="26">
        <v>2024</v>
      </c>
      <c r="D17" s="26" t="s">
        <v>3161</v>
      </c>
      <c r="E17" s="26">
        <v>43</v>
      </c>
      <c r="F17" s="26">
        <v>9</v>
      </c>
      <c r="G17" s="26" t="s">
        <v>3162</v>
      </c>
      <c r="H17" s="26">
        <v>113</v>
      </c>
      <c r="I17" s="26" t="s">
        <v>3163</v>
      </c>
      <c r="J17" s="10" t="s">
        <v>34</v>
      </c>
      <c r="K17" s="18" t="str">
        <f t="shared" si="0"/>
        <v>Link</v>
      </c>
      <c r="L17" s="19" t="str">
        <f t="shared" si="1"/>
        <v/>
      </c>
      <c r="M17" s="30" t="str">
        <f t="shared" si="2"/>
        <v>{Chhabra, 2024 #113}</v>
      </c>
      <c r="N17" s="20" t="str">
        <f t="shared" si="3"/>
        <v>PDF</v>
      </c>
      <c r="O17" s="11" t="s">
        <v>2</v>
      </c>
      <c r="P17" s="3" t="s">
        <v>3016</v>
      </c>
      <c r="Q17" s="6" t="s">
        <v>3106</v>
      </c>
    </row>
    <row r="18" spans="1:17" x14ac:dyDescent="0.25">
      <c r="A18" s="25" t="s">
        <v>3164</v>
      </c>
      <c r="B18" s="26" t="s">
        <v>3165</v>
      </c>
      <c r="C18" s="26">
        <v>2023</v>
      </c>
      <c r="D18" s="26" t="s">
        <v>3166</v>
      </c>
      <c r="E18" s="26">
        <v>43</v>
      </c>
      <c r="F18" s="26">
        <v>4</v>
      </c>
      <c r="G18" s="26" t="s">
        <v>3167</v>
      </c>
      <c r="H18" s="26">
        <v>70</v>
      </c>
      <c r="I18" s="26" t="s">
        <v>3168</v>
      </c>
      <c r="J18" s="10" t="s">
        <v>3169</v>
      </c>
      <c r="K18" s="18" t="str">
        <f t="shared" si="0"/>
        <v>Link</v>
      </c>
      <c r="L18" s="19" t="str">
        <f t="shared" si="1"/>
        <v>Coleman-2023-70</v>
      </c>
      <c r="M18" s="30" t="str">
        <f t="shared" si="2"/>
        <v>{Coleman, 2023 #70}</v>
      </c>
      <c r="N18" s="20" t="str">
        <f t="shared" si="3"/>
        <v/>
      </c>
      <c r="O18" s="11" t="s">
        <v>2</v>
      </c>
      <c r="P18" s="3" t="s">
        <v>3016</v>
      </c>
      <c r="Q18" s="6" t="s">
        <v>3170</v>
      </c>
    </row>
    <row r="19" spans="1:17" x14ac:dyDescent="0.25">
      <c r="A19" s="25" t="s">
        <v>3171</v>
      </c>
      <c r="B19" s="26" t="s">
        <v>3172</v>
      </c>
      <c r="C19" s="26">
        <v>2024</v>
      </c>
      <c r="D19" s="26" t="s">
        <v>3173</v>
      </c>
      <c r="E19" s="26">
        <v>24</v>
      </c>
      <c r="F19" s="26">
        <v>1</v>
      </c>
      <c r="G19" s="26">
        <v>897</v>
      </c>
      <c r="H19" s="26">
        <v>16</v>
      </c>
      <c r="I19" s="26" t="s">
        <v>3174</v>
      </c>
      <c r="J19" s="10" t="s">
        <v>34</v>
      </c>
      <c r="K19" s="18" t="str">
        <f t="shared" si="0"/>
        <v>Link</v>
      </c>
      <c r="L19" s="19" t="str">
        <f t="shared" si="1"/>
        <v/>
      </c>
      <c r="M19" s="30" t="str">
        <f t="shared" si="2"/>
        <v>{Derissen, 2024 #16}</v>
      </c>
      <c r="N19" s="20" t="str">
        <f t="shared" si="3"/>
        <v>PDF</v>
      </c>
      <c r="O19" s="11" t="s">
        <v>2</v>
      </c>
      <c r="P19" s="3" t="s">
        <v>3016</v>
      </c>
      <c r="Q19" s="6" t="s">
        <v>3106</v>
      </c>
    </row>
    <row r="20" spans="1:17" x14ac:dyDescent="0.25">
      <c r="A20" s="25" t="s">
        <v>3175</v>
      </c>
      <c r="B20" s="26" t="s">
        <v>3176</v>
      </c>
      <c r="C20" s="26">
        <v>2024</v>
      </c>
      <c r="D20" s="26" t="s">
        <v>1537</v>
      </c>
      <c r="E20" s="26">
        <v>58</v>
      </c>
      <c r="F20" s="26">
        <v>9</v>
      </c>
      <c r="G20" s="26" t="s">
        <v>3177</v>
      </c>
      <c r="H20" s="26">
        <v>29</v>
      </c>
      <c r="I20" s="26" t="s">
        <v>3178</v>
      </c>
      <c r="J20" s="10" t="s">
        <v>34</v>
      </c>
      <c r="K20" s="18" t="str">
        <f t="shared" si="0"/>
        <v>Link</v>
      </c>
      <c r="L20" s="19" t="str">
        <f t="shared" si="1"/>
        <v/>
      </c>
      <c r="M20" s="30" t="str">
        <f t="shared" si="2"/>
        <v>{Dhumal, 2024 #29}</v>
      </c>
      <c r="N20" s="20" t="str">
        <f t="shared" si="3"/>
        <v>PDF</v>
      </c>
      <c r="O20" s="11" t="s">
        <v>2</v>
      </c>
      <c r="P20" s="3" t="s">
        <v>3016</v>
      </c>
      <c r="Q20" s="6" t="s">
        <v>3106</v>
      </c>
    </row>
    <row r="21" spans="1:17" x14ac:dyDescent="0.25">
      <c r="A21" s="25" t="s">
        <v>3179</v>
      </c>
      <c r="B21" s="26" t="s">
        <v>3180</v>
      </c>
      <c r="C21" s="26">
        <v>2025</v>
      </c>
      <c r="D21" s="26" t="s">
        <v>3181</v>
      </c>
      <c r="E21" s="26">
        <v>42</v>
      </c>
      <c r="F21" s="26">
        <v>1</v>
      </c>
      <c r="G21" s="26" t="s">
        <v>3182</v>
      </c>
      <c r="H21" s="26">
        <v>9</v>
      </c>
      <c r="I21" s="26" t="s">
        <v>3183</v>
      </c>
      <c r="J21" s="10" t="s">
        <v>34</v>
      </c>
      <c r="K21" s="18" t="str">
        <f t="shared" si="0"/>
        <v>Link</v>
      </c>
      <c r="L21" s="19" t="str">
        <f t="shared" si="1"/>
        <v/>
      </c>
      <c r="M21" s="30" t="str">
        <f t="shared" si="2"/>
        <v>{DiCasmirro, 2025 #9}</v>
      </c>
      <c r="N21" s="20" t="str">
        <f t="shared" si="3"/>
        <v>PDF</v>
      </c>
      <c r="O21" s="11" t="s">
        <v>2</v>
      </c>
      <c r="P21" s="3" t="s">
        <v>3016</v>
      </c>
      <c r="Q21" s="6" t="s">
        <v>3132</v>
      </c>
    </row>
    <row r="22" spans="1:17" x14ac:dyDescent="0.25">
      <c r="A22" s="25" t="s">
        <v>3184</v>
      </c>
      <c r="B22" s="26" t="s">
        <v>3185</v>
      </c>
      <c r="C22" s="26">
        <v>2024</v>
      </c>
      <c r="D22" s="26" t="s">
        <v>44</v>
      </c>
      <c r="E22" s="26">
        <v>119</v>
      </c>
      <c r="F22" s="26">
        <v>8</v>
      </c>
      <c r="G22" s="26" t="s">
        <v>3186</v>
      </c>
      <c r="H22" s="26">
        <v>40</v>
      </c>
      <c r="I22" s="26" t="s">
        <v>3187</v>
      </c>
      <c r="J22" s="10" t="s">
        <v>34</v>
      </c>
      <c r="K22" s="18" t="str">
        <f t="shared" si="0"/>
        <v>Link</v>
      </c>
      <c r="L22" s="19" t="str">
        <f t="shared" si="1"/>
        <v/>
      </c>
      <c r="M22" s="30" t="str">
        <f t="shared" si="2"/>
        <v>{Doody, 2024 #40}</v>
      </c>
      <c r="N22" s="20" t="str">
        <f t="shared" si="3"/>
        <v>PDF</v>
      </c>
      <c r="O22" s="11" t="s">
        <v>2</v>
      </c>
      <c r="P22" s="3" t="s">
        <v>3016</v>
      </c>
      <c r="Q22" s="6" t="s">
        <v>3106</v>
      </c>
    </row>
    <row r="23" spans="1:17" x14ac:dyDescent="0.25">
      <c r="A23" s="25" t="s">
        <v>3188</v>
      </c>
      <c r="B23" s="26" t="s">
        <v>3189</v>
      </c>
      <c r="C23" s="26">
        <v>2024</v>
      </c>
      <c r="D23" s="26" t="s">
        <v>3190</v>
      </c>
      <c r="E23" s="26">
        <v>9</v>
      </c>
      <c r="F23" s="26">
        <v>1</v>
      </c>
      <c r="G23" s="76">
        <v>11689</v>
      </c>
      <c r="H23" s="26">
        <v>105</v>
      </c>
      <c r="I23" s="26" t="s">
        <v>3191</v>
      </c>
      <c r="J23" s="10" t="s">
        <v>34</v>
      </c>
      <c r="K23" s="18" t="str">
        <f t="shared" si="0"/>
        <v>Link</v>
      </c>
      <c r="L23" s="19" t="str">
        <f t="shared" si="1"/>
        <v/>
      </c>
      <c r="M23" s="30" t="str">
        <f t="shared" si="2"/>
        <v>{Egan, 2024 #105}</v>
      </c>
      <c r="N23" s="20" t="str">
        <f t="shared" si="3"/>
        <v>PDF</v>
      </c>
      <c r="O23" s="11" t="s">
        <v>2</v>
      </c>
      <c r="P23" s="3" t="s">
        <v>3016</v>
      </c>
      <c r="Q23" s="6" t="s">
        <v>3106</v>
      </c>
    </row>
    <row r="24" spans="1:17" x14ac:dyDescent="0.25">
      <c r="A24" s="25" t="s">
        <v>3192</v>
      </c>
      <c r="B24" s="26" t="s">
        <v>3193</v>
      </c>
      <c r="C24" s="26">
        <v>2023</v>
      </c>
      <c r="D24" s="26" t="s">
        <v>3194</v>
      </c>
      <c r="E24" s="26">
        <v>58</v>
      </c>
      <c r="F24" s="26">
        <v>10</v>
      </c>
      <c r="G24" s="26" t="s">
        <v>3195</v>
      </c>
      <c r="H24" s="26">
        <v>58</v>
      </c>
      <c r="I24" s="26" t="s">
        <v>3196</v>
      </c>
      <c r="J24" s="10" t="s">
        <v>34</v>
      </c>
      <c r="K24" s="18" t="str">
        <f t="shared" si="0"/>
        <v>Link</v>
      </c>
      <c r="L24" s="19" t="str">
        <f t="shared" si="1"/>
        <v/>
      </c>
      <c r="M24" s="30" t="str">
        <f t="shared" si="2"/>
        <v>{Eghdami, 2023 #58}</v>
      </c>
      <c r="N24" s="20" t="str">
        <f t="shared" si="3"/>
        <v>PDF</v>
      </c>
      <c r="O24" s="11" t="s">
        <v>2</v>
      </c>
      <c r="P24" s="3" t="s">
        <v>3016</v>
      </c>
      <c r="Q24" s="6" t="s">
        <v>3106</v>
      </c>
    </row>
    <row r="25" spans="1:17" x14ac:dyDescent="0.25">
      <c r="A25" s="25" t="s">
        <v>3197</v>
      </c>
      <c r="B25" s="26" t="s">
        <v>3198</v>
      </c>
      <c r="C25" s="26">
        <v>2024</v>
      </c>
      <c r="D25" s="26" t="s">
        <v>3199</v>
      </c>
      <c r="E25" s="26"/>
      <c r="F25" s="26"/>
      <c r="G25" s="26"/>
      <c r="H25" s="26">
        <v>84</v>
      </c>
      <c r="I25" s="26" t="s">
        <v>3200</v>
      </c>
      <c r="J25" s="10" t="s">
        <v>34</v>
      </c>
      <c r="K25" s="18" t="str">
        <f t="shared" si="0"/>
        <v>Link</v>
      </c>
      <c r="L25" s="19" t="str">
        <f t="shared" si="1"/>
        <v/>
      </c>
      <c r="M25" s="30" t="str">
        <f t="shared" si="2"/>
        <v>{Everitt, 2024 #84}</v>
      </c>
      <c r="N25" s="20" t="str">
        <f t="shared" si="3"/>
        <v>PDF</v>
      </c>
      <c r="O25" s="11" t="s">
        <v>2</v>
      </c>
      <c r="P25" s="3" t="s">
        <v>3016</v>
      </c>
      <c r="Q25" s="6" t="s">
        <v>3201</v>
      </c>
    </row>
    <row r="26" spans="1:17" x14ac:dyDescent="0.25">
      <c r="A26" s="25" t="s">
        <v>3202</v>
      </c>
      <c r="B26" s="26" t="s">
        <v>3203</v>
      </c>
      <c r="C26" s="26">
        <v>2023</v>
      </c>
      <c r="D26" s="26" t="s">
        <v>102</v>
      </c>
      <c r="E26" s="26">
        <v>25</v>
      </c>
      <c r="F26" s="26"/>
      <c r="G26" s="26" t="s">
        <v>3204</v>
      </c>
      <c r="H26" s="26">
        <v>48</v>
      </c>
      <c r="I26" s="26" t="s">
        <v>3205</v>
      </c>
      <c r="J26" s="10" t="s">
        <v>34</v>
      </c>
      <c r="K26" s="18" t="str">
        <f t="shared" si="0"/>
        <v>Link</v>
      </c>
      <c r="L26" s="19" t="str">
        <f t="shared" si="1"/>
        <v/>
      </c>
      <c r="M26" s="30" t="str">
        <f t="shared" si="2"/>
        <v>{Fang, 2023 #48}</v>
      </c>
      <c r="N26" s="20" t="str">
        <f t="shared" si="3"/>
        <v>PDF</v>
      </c>
      <c r="O26" s="11" t="s">
        <v>2</v>
      </c>
      <c r="P26" s="3" t="s">
        <v>3016</v>
      </c>
      <c r="Q26" s="6" t="s">
        <v>3106</v>
      </c>
    </row>
    <row r="27" spans="1:17" x14ac:dyDescent="0.25">
      <c r="A27" s="25" t="s">
        <v>3206</v>
      </c>
      <c r="B27" s="26" t="s">
        <v>3207</v>
      </c>
      <c r="C27" s="26">
        <v>2024</v>
      </c>
      <c r="D27" s="26" t="s">
        <v>3208</v>
      </c>
      <c r="E27" s="26"/>
      <c r="F27" s="26"/>
      <c r="G27" s="76">
        <v>1.3591053241284E+16</v>
      </c>
      <c r="H27" s="26">
        <v>5</v>
      </c>
      <c r="I27" s="26" t="s">
        <v>3209</v>
      </c>
      <c r="J27" s="10" t="s">
        <v>34</v>
      </c>
      <c r="K27" s="18" t="str">
        <f t="shared" si="0"/>
        <v>Link</v>
      </c>
      <c r="L27" s="19" t="str">
        <f t="shared" si="1"/>
        <v/>
      </c>
      <c r="M27" s="30" t="str">
        <f t="shared" si="2"/>
        <v>{Fogarty, 2024 #5}</v>
      </c>
      <c r="N27" s="20" t="str">
        <f t="shared" si="3"/>
        <v>PDF</v>
      </c>
      <c r="O27" s="11" t="s">
        <v>2</v>
      </c>
      <c r="P27" s="3" t="s">
        <v>3016</v>
      </c>
      <c r="Q27" s="6" t="s">
        <v>3106</v>
      </c>
    </row>
    <row r="28" spans="1:17" x14ac:dyDescent="0.25">
      <c r="A28" s="25" t="s">
        <v>3210</v>
      </c>
      <c r="B28" s="26" t="s">
        <v>3211</v>
      </c>
      <c r="C28" s="26">
        <v>2023</v>
      </c>
      <c r="D28" s="26" t="s">
        <v>695</v>
      </c>
      <c r="E28" s="26">
        <v>140</v>
      </c>
      <c r="F28" s="26"/>
      <c r="G28" s="26">
        <v>107606</v>
      </c>
      <c r="H28" s="26">
        <v>80</v>
      </c>
      <c r="I28" s="26" t="s">
        <v>3212</v>
      </c>
      <c r="J28" s="10" t="s">
        <v>34</v>
      </c>
      <c r="K28" s="18" t="str">
        <f t="shared" si="0"/>
        <v>Link</v>
      </c>
      <c r="L28" s="19" t="str">
        <f t="shared" si="1"/>
        <v/>
      </c>
      <c r="M28" s="30" t="str">
        <f t="shared" si="2"/>
        <v>{Garcia-Fernandez, 2023 #80}</v>
      </c>
      <c r="N28" s="20" t="str">
        <f t="shared" si="3"/>
        <v>PDF</v>
      </c>
      <c r="O28" s="11" t="s">
        <v>2</v>
      </c>
      <c r="P28" s="3" t="s">
        <v>3016</v>
      </c>
      <c r="Q28" s="6" t="s">
        <v>3106</v>
      </c>
    </row>
    <row r="29" spans="1:17" x14ac:dyDescent="0.25">
      <c r="A29" s="25" t="s">
        <v>3213</v>
      </c>
      <c r="B29" s="26" t="s">
        <v>3214</v>
      </c>
      <c r="C29" s="26">
        <v>2024</v>
      </c>
      <c r="D29" s="26" t="s">
        <v>748</v>
      </c>
      <c r="E29" s="26">
        <v>25</v>
      </c>
      <c r="F29" s="26">
        <v>7</v>
      </c>
      <c r="G29" s="26" t="s">
        <v>3215</v>
      </c>
      <c r="H29" s="26">
        <v>23</v>
      </c>
      <c r="I29" s="26" t="s">
        <v>3216</v>
      </c>
      <c r="J29" s="10" t="s">
        <v>34</v>
      </c>
      <c r="K29" s="18" t="str">
        <f t="shared" si="0"/>
        <v>Link</v>
      </c>
      <c r="L29" s="19" t="str">
        <f t="shared" si="1"/>
        <v/>
      </c>
      <c r="M29" s="30" t="str">
        <f t="shared" si="2"/>
        <v>{Gardner, 2024 #23}</v>
      </c>
      <c r="N29" s="20" t="str">
        <f t="shared" si="3"/>
        <v>PDF</v>
      </c>
      <c r="O29" s="11" t="s">
        <v>2</v>
      </c>
      <c r="P29" s="3" t="s">
        <v>3016</v>
      </c>
      <c r="Q29" s="6" t="s">
        <v>3106</v>
      </c>
    </row>
    <row r="30" spans="1:17" x14ac:dyDescent="0.25">
      <c r="A30" s="25" t="s">
        <v>3217</v>
      </c>
      <c r="B30" s="26" t="s">
        <v>3218</v>
      </c>
      <c r="C30" s="26">
        <v>2024</v>
      </c>
      <c r="D30" s="26" t="s">
        <v>3219</v>
      </c>
      <c r="E30" s="26">
        <v>56</v>
      </c>
      <c r="F30" s="26">
        <v>1</v>
      </c>
      <c r="G30" s="26">
        <v>2271942</v>
      </c>
      <c r="H30" s="26">
        <v>24</v>
      </c>
      <c r="I30" s="26" t="s">
        <v>3220</v>
      </c>
      <c r="J30" s="10" t="s">
        <v>34</v>
      </c>
      <c r="K30" s="18" t="str">
        <f t="shared" si="0"/>
        <v>Link</v>
      </c>
      <c r="L30" s="19" t="str">
        <f t="shared" si="1"/>
        <v/>
      </c>
      <c r="M30" s="30" t="str">
        <f t="shared" si="2"/>
        <v>{Goh, 2024 #24}</v>
      </c>
      <c r="N30" s="20" t="str">
        <f t="shared" si="3"/>
        <v>PDF</v>
      </c>
      <c r="O30" s="11" t="s">
        <v>2</v>
      </c>
      <c r="P30" s="3" t="s">
        <v>3016</v>
      </c>
      <c r="Q30" s="6" t="s">
        <v>3106</v>
      </c>
    </row>
    <row r="31" spans="1:17" x14ac:dyDescent="0.25">
      <c r="A31" s="25" t="s">
        <v>3221</v>
      </c>
      <c r="B31" s="26" t="s">
        <v>3222</v>
      </c>
      <c r="C31" s="26">
        <v>2023</v>
      </c>
      <c r="D31" s="26" t="s">
        <v>3223</v>
      </c>
      <c r="E31" s="26">
        <v>17</v>
      </c>
      <c r="F31" s="26">
        <v>2</v>
      </c>
      <c r="G31" s="26" t="s">
        <v>3224</v>
      </c>
      <c r="H31" s="26">
        <v>100</v>
      </c>
      <c r="I31" s="26" t="s">
        <v>3225</v>
      </c>
      <c r="J31" s="10" t="s">
        <v>34</v>
      </c>
      <c r="K31" s="18" t="str">
        <f t="shared" si="0"/>
        <v>Link</v>
      </c>
      <c r="L31" s="19" t="str">
        <f t="shared" si="1"/>
        <v/>
      </c>
      <c r="M31" s="30" t="str">
        <f t="shared" si="2"/>
        <v>{Grech, 2023 #100}</v>
      </c>
      <c r="N31" s="20" t="str">
        <f t="shared" si="3"/>
        <v>PDF</v>
      </c>
      <c r="O31" s="11" t="s">
        <v>2</v>
      </c>
      <c r="P31" s="3" t="s">
        <v>3016</v>
      </c>
      <c r="Q31" s="6" t="s">
        <v>3106</v>
      </c>
    </row>
    <row r="32" spans="1:17" x14ac:dyDescent="0.25">
      <c r="A32" s="25" t="s">
        <v>3221</v>
      </c>
      <c r="B32" s="26" t="s">
        <v>3226</v>
      </c>
      <c r="C32" s="26">
        <v>2023</v>
      </c>
      <c r="D32" s="26" t="s">
        <v>2995</v>
      </c>
      <c r="E32" s="26">
        <v>21</v>
      </c>
      <c r="F32" s="26"/>
      <c r="G32" s="26">
        <v>57</v>
      </c>
      <c r="H32" s="26">
        <v>62</v>
      </c>
      <c r="I32" s="26" t="s">
        <v>3227</v>
      </c>
      <c r="J32" s="10" t="s">
        <v>34</v>
      </c>
      <c r="K32" s="18" t="str">
        <f t="shared" si="0"/>
        <v>Link</v>
      </c>
      <c r="L32" s="19" t="str">
        <f t="shared" si="1"/>
        <v/>
      </c>
      <c r="M32" s="30" t="str">
        <f t="shared" si="2"/>
        <v>{Grech, 2023 #62}</v>
      </c>
      <c r="N32" s="20" t="str">
        <f t="shared" si="3"/>
        <v>PDF</v>
      </c>
      <c r="O32" s="11" t="s">
        <v>2</v>
      </c>
      <c r="P32" s="3" t="s">
        <v>3016</v>
      </c>
      <c r="Q32" s="6" t="s">
        <v>3106</v>
      </c>
    </row>
    <row r="33" spans="1:17" x14ac:dyDescent="0.25">
      <c r="A33" s="25" t="s">
        <v>3228</v>
      </c>
      <c r="B33" s="26" t="s">
        <v>3229</v>
      </c>
      <c r="C33" s="26">
        <v>2023</v>
      </c>
      <c r="D33" s="26" t="s">
        <v>102</v>
      </c>
      <c r="E33" s="26">
        <v>25</v>
      </c>
      <c r="F33" s="26"/>
      <c r="G33" s="26" t="s">
        <v>3230</v>
      </c>
      <c r="H33" s="26">
        <v>77</v>
      </c>
      <c r="I33" s="26" t="s">
        <v>3231</v>
      </c>
      <c r="J33" s="10" t="s">
        <v>34</v>
      </c>
      <c r="K33" s="18" t="str">
        <f t="shared" si="0"/>
        <v>Link</v>
      </c>
      <c r="L33" s="19" t="str">
        <f t="shared" si="1"/>
        <v/>
      </c>
      <c r="M33" s="30" t="str">
        <f t="shared" si="2"/>
        <v>{Guo, 2023 #77}</v>
      </c>
      <c r="N33" s="20" t="str">
        <f t="shared" si="3"/>
        <v>PDF</v>
      </c>
      <c r="O33" s="11" t="s">
        <v>2</v>
      </c>
      <c r="P33" s="3" t="s">
        <v>3016</v>
      </c>
      <c r="Q33" s="6" t="s">
        <v>3106</v>
      </c>
    </row>
    <row r="34" spans="1:17" x14ac:dyDescent="0.25">
      <c r="A34" s="25" t="s">
        <v>3232</v>
      </c>
      <c r="B34" s="26" t="s">
        <v>3233</v>
      </c>
      <c r="C34" s="26">
        <v>2023</v>
      </c>
      <c r="D34" s="26" t="s">
        <v>78</v>
      </c>
      <c r="E34" s="26">
        <v>25</v>
      </c>
      <c r="F34" s="26">
        <v>7</v>
      </c>
      <c r="G34" s="26" t="s">
        <v>3234</v>
      </c>
      <c r="H34" s="26">
        <v>115</v>
      </c>
      <c r="I34" s="26" t="s">
        <v>3235</v>
      </c>
      <c r="J34" s="10" t="s">
        <v>34</v>
      </c>
      <c r="K34" s="18" t="str">
        <f t="shared" ref="K34:K65" si="4">IF(LEFT(I34,2)="10",HYPERLINK(_xlfn.CONCAT("https://doi.org/",I34),"Link"),IF(I34="","",HYPERLINK(I34,"Link")))</f>
        <v>Link</v>
      </c>
      <c r="L34" s="19" t="str">
        <f t="shared" ref="L34:L65" si="5">IF(A34&lt;&gt;"",IF(J34="No",_xlfn.CONCAT(IF(ISERROR(FIND(",",A34))=FALSE,LEFT(A34,FIND(",",A34)-1),A34),"-",C34,"-",H34),""),"")</f>
        <v/>
      </c>
      <c r="M34" s="30" t="str">
        <f t="shared" ref="M34:M65" si="6">IF(A34&lt;&gt;"",_xlfn.CONCAT("{",IF(ISERROR(FIND(",",A34))=FALSE,LEFT(A34,FIND(",",A34)-1),A34),", ",C34," #",H34,"}"),"")</f>
        <v>{He, 2023 #115}</v>
      </c>
      <c r="N34" s="20" t="str">
        <f t="shared" ref="N34:N65" si="7">IF(J34="Yes",IF(O34&lt;&gt;"",HYPERLINK(_xlfn.CONCAT(VLOOKUP(O34,S:T,2,FALSE),"\",IF(ISERROR(FIND(",",A34))=FALSE,LEFT(A34,FIND(",",A34)-1),A34),"-",C34,"-",H34,".pdf"),"PDF"),""),"")</f>
        <v>PDF</v>
      </c>
      <c r="O34" s="11" t="s">
        <v>2</v>
      </c>
      <c r="P34" s="3" t="s">
        <v>3016</v>
      </c>
      <c r="Q34" s="6" t="s">
        <v>3106</v>
      </c>
    </row>
    <row r="35" spans="1:17" x14ac:dyDescent="0.25">
      <c r="A35" s="25" t="s">
        <v>3236</v>
      </c>
      <c r="B35" s="26" t="s">
        <v>3237</v>
      </c>
      <c r="C35" s="26">
        <v>2024</v>
      </c>
      <c r="D35" s="26" t="s">
        <v>3087</v>
      </c>
      <c r="E35" s="26">
        <v>26</v>
      </c>
      <c r="F35" s="26"/>
      <c r="G35" s="26"/>
      <c r="H35" s="26">
        <v>107</v>
      </c>
      <c r="I35" s="26" t="s">
        <v>3238</v>
      </c>
      <c r="J35" s="10" t="s">
        <v>34</v>
      </c>
      <c r="K35" s="18" t="str">
        <f t="shared" si="4"/>
        <v>Link</v>
      </c>
      <c r="L35" s="19" t="str">
        <f t="shared" si="5"/>
        <v/>
      </c>
      <c r="M35" s="30" t="str">
        <f t="shared" si="6"/>
        <v>{Hichborn, 2024 #107}</v>
      </c>
      <c r="N35" s="20" t="str">
        <f t="shared" si="7"/>
        <v>PDF</v>
      </c>
      <c r="O35" s="11" t="s">
        <v>2</v>
      </c>
      <c r="P35" s="3" t="s">
        <v>3016</v>
      </c>
      <c r="Q35" s="6" t="s">
        <v>3106</v>
      </c>
    </row>
    <row r="36" spans="1:17" x14ac:dyDescent="0.25">
      <c r="A36" s="25" t="s">
        <v>3239</v>
      </c>
      <c r="B36" s="26" t="s">
        <v>3240</v>
      </c>
      <c r="C36" s="26">
        <v>2023</v>
      </c>
      <c r="D36" s="26" t="s">
        <v>3241</v>
      </c>
      <c r="E36" s="26">
        <v>81</v>
      </c>
      <c r="F36" s="26">
        <v>1</v>
      </c>
      <c r="G36" s="26">
        <v>101</v>
      </c>
      <c r="H36" s="26">
        <v>61</v>
      </c>
      <c r="I36" s="26" t="s">
        <v>3242</v>
      </c>
      <c r="J36" s="10" t="s">
        <v>34</v>
      </c>
      <c r="K36" s="18" t="str">
        <f t="shared" si="4"/>
        <v>Link</v>
      </c>
      <c r="L36" s="19" t="str">
        <f t="shared" si="5"/>
        <v/>
      </c>
      <c r="M36" s="30" t="str">
        <f t="shared" si="6"/>
        <v>{Huang, 2023 #61}</v>
      </c>
      <c r="N36" s="20" t="str">
        <f t="shared" si="7"/>
        <v>PDF</v>
      </c>
      <c r="O36" s="11" t="s">
        <v>2</v>
      </c>
      <c r="P36" s="3" t="s">
        <v>3016</v>
      </c>
      <c r="Q36" s="6" t="s">
        <v>3106</v>
      </c>
    </row>
    <row r="37" spans="1:17" x14ac:dyDescent="0.25">
      <c r="A37" s="25" t="s">
        <v>3243</v>
      </c>
      <c r="B37" s="26" t="s">
        <v>3244</v>
      </c>
      <c r="C37" s="26">
        <v>2024</v>
      </c>
      <c r="D37" s="26" t="s">
        <v>3245</v>
      </c>
      <c r="E37" s="26">
        <v>26</v>
      </c>
      <c r="F37" s="26">
        <v>3</v>
      </c>
      <c r="G37" s="26" t="s">
        <v>3246</v>
      </c>
      <c r="H37" s="26">
        <v>22</v>
      </c>
      <c r="I37" s="26" t="s">
        <v>3247</v>
      </c>
      <c r="J37" s="10" t="s">
        <v>3169</v>
      </c>
      <c r="K37" s="18" t="str">
        <f t="shared" si="4"/>
        <v>Link</v>
      </c>
      <c r="L37" s="19" t="str">
        <f t="shared" si="5"/>
        <v>Huang-2024-22</v>
      </c>
      <c r="M37" s="30" t="str">
        <f t="shared" si="6"/>
        <v>{Huang, 2024 #22}</v>
      </c>
      <c r="N37" s="20" t="str">
        <f t="shared" si="7"/>
        <v/>
      </c>
      <c r="O37" s="11" t="s">
        <v>2</v>
      </c>
      <c r="P37" s="3" t="s">
        <v>3016</v>
      </c>
      <c r="Q37" s="6" t="s">
        <v>3170</v>
      </c>
    </row>
    <row r="38" spans="1:17" x14ac:dyDescent="0.25">
      <c r="A38" s="25" t="s">
        <v>3248</v>
      </c>
      <c r="B38" s="26" t="s">
        <v>3249</v>
      </c>
      <c r="C38" s="26">
        <v>2024</v>
      </c>
      <c r="D38" s="26" t="s">
        <v>73</v>
      </c>
      <c r="E38" s="26"/>
      <c r="F38" s="26"/>
      <c r="G38" s="26"/>
      <c r="H38" s="26">
        <v>4</v>
      </c>
      <c r="I38" s="26" t="s">
        <v>3250</v>
      </c>
      <c r="J38" s="10" t="s">
        <v>34</v>
      </c>
      <c r="K38" s="18" t="str">
        <f t="shared" si="4"/>
        <v>Link</v>
      </c>
      <c r="L38" s="19" t="str">
        <f t="shared" si="5"/>
        <v/>
      </c>
      <c r="M38" s="30" t="str">
        <f t="shared" si="6"/>
        <v>{Huddlestone, 2024 #4}</v>
      </c>
      <c r="N38" s="20" t="str">
        <f t="shared" si="7"/>
        <v>PDF</v>
      </c>
      <c r="O38" s="11" t="s">
        <v>2</v>
      </c>
      <c r="P38" s="3" t="s">
        <v>3016</v>
      </c>
      <c r="Q38" s="6" t="s">
        <v>3106</v>
      </c>
    </row>
    <row r="39" spans="1:17" x14ac:dyDescent="0.25">
      <c r="A39" s="25" t="s">
        <v>3251</v>
      </c>
      <c r="B39" s="26" t="s">
        <v>3252</v>
      </c>
      <c r="C39" s="26">
        <v>2023</v>
      </c>
      <c r="D39" s="26" t="s">
        <v>3253</v>
      </c>
      <c r="E39" s="26">
        <v>39</v>
      </c>
      <c r="F39" s="26">
        <v>9</v>
      </c>
      <c r="G39" s="26" t="s">
        <v>3254</v>
      </c>
      <c r="H39" s="26">
        <v>108</v>
      </c>
      <c r="I39" s="26" t="s">
        <v>3255</v>
      </c>
      <c r="J39" s="10" t="s">
        <v>34</v>
      </c>
      <c r="K39" s="18" t="str">
        <f t="shared" si="4"/>
        <v>Link</v>
      </c>
      <c r="L39" s="19" t="str">
        <f t="shared" si="5"/>
        <v/>
      </c>
      <c r="M39" s="30" t="str">
        <f t="shared" si="6"/>
        <v>{Huerne, 2023 #108}</v>
      </c>
      <c r="N39" s="20" t="str">
        <f t="shared" si="7"/>
        <v>PDF</v>
      </c>
      <c r="O39" s="11" t="s">
        <v>2</v>
      </c>
      <c r="P39" s="3" t="s">
        <v>3016</v>
      </c>
      <c r="Q39" s="6" t="s">
        <v>3106</v>
      </c>
    </row>
    <row r="40" spans="1:17" x14ac:dyDescent="0.25">
      <c r="A40" s="25" t="s">
        <v>3256</v>
      </c>
      <c r="B40" s="26" t="s">
        <v>3257</v>
      </c>
      <c r="C40" s="26">
        <v>2024</v>
      </c>
      <c r="D40" s="26" t="s">
        <v>120</v>
      </c>
      <c r="E40" s="26">
        <v>14</v>
      </c>
      <c r="F40" s="26">
        <v>7</v>
      </c>
      <c r="G40" s="26" t="s">
        <v>3258</v>
      </c>
      <c r="H40" s="26">
        <v>32</v>
      </c>
      <c r="I40" s="26" t="s">
        <v>3259</v>
      </c>
      <c r="J40" s="10" t="s">
        <v>34</v>
      </c>
      <c r="K40" s="18" t="str">
        <f t="shared" si="4"/>
        <v>Link</v>
      </c>
      <c r="L40" s="19" t="str">
        <f t="shared" si="5"/>
        <v/>
      </c>
      <c r="M40" s="30" t="str">
        <f t="shared" si="6"/>
        <v>{Khan, 2024 #32}</v>
      </c>
      <c r="N40" s="20" t="str">
        <f t="shared" si="7"/>
        <v>PDF</v>
      </c>
      <c r="O40" s="11" t="s">
        <v>2</v>
      </c>
      <c r="P40" s="3" t="s">
        <v>3016</v>
      </c>
      <c r="Q40" s="6" t="s">
        <v>3106</v>
      </c>
    </row>
    <row r="41" spans="1:17" x14ac:dyDescent="0.25">
      <c r="A41" s="25" t="s">
        <v>3260</v>
      </c>
      <c r="B41" s="26" t="s">
        <v>3261</v>
      </c>
      <c r="C41" s="26">
        <v>2023</v>
      </c>
      <c r="D41" s="26" t="s">
        <v>408</v>
      </c>
      <c r="E41" s="26">
        <v>31</v>
      </c>
      <c r="F41" s="26">
        <v>2</v>
      </c>
      <c r="G41" s="26" t="s">
        <v>3262</v>
      </c>
      <c r="H41" s="26">
        <v>67</v>
      </c>
      <c r="I41" s="26" t="s">
        <v>3263</v>
      </c>
      <c r="J41" s="10" t="s">
        <v>34</v>
      </c>
      <c r="K41" s="18" t="str">
        <f t="shared" si="4"/>
        <v>Link</v>
      </c>
      <c r="L41" s="19" t="str">
        <f t="shared" si="5"/>
        <v/>
      </c>
      <c r="M41" s="30" t="str">
        <f t="shared" si="6"/>
        <v>{Klemperer, 2023 #67}</v>
      </c>
      <c r="N41" s="20" t="str">
        <f t="shared" si="7"/>
        <v>PDF</v>
      </c>
      <c r="O41" s="11" t="s">
        <v>2</v>
      </c>
      <c r="P41" s="3" t="s">
        <v>3016</v>
      </c>
      <c r="Q41" s="6" t="s">
        <v>3106</v>
      </c>
    </row>
    <row r="42" spans="1:17" x14ac:dyDescent="0.25">
      <c r="A42" s="25" t="s">
        <v>3264</v>
      </c>
      <c r="B42" s="26" t="s">
        <v>3265</v>
      </c>
      <c r="C42" s="26">
        <v>2023</v>
      </c>
      <c r="D42" s="26" t="s">
        <v>336</v>
      </c>
      <c r="E42" s="26">
        <v>176</v>
      </c>
      <c r="F42" s="26"/>
      <c r="G42" s="26">
        <v>107654</v>
      </c>
      <c r="H42" s="26">
        <v>47</v>
      </c>
      <c r="I42" s="26" t="s">
        <v>3266</v>
      </c>
      <c r="J42" s="10" t="s">
        <v>34</v>
      </c>
      <c r="K42" s="18" t="str">
        <f t="shared" si="4"/>
        <v>Link</v>
      </c>
      <c r="L42" s="19" t="str">
        <f t="shared" si="5"/>
        <v/>
      </c>
      <c r="M42" s="30" t="str">
        <f t="shared" si="6"/>
        <v>{Kock, 2023 #47}</v>
      </c>
      <c r="N42" s="20" t="str">
        <f t="shared" si="7"/>
        <v>PDF</v>
      </c>
      <c r="O42" s="11" t="s">
        <v>2</v>
      </c>
      <c r="P42" s="3" t="s">
        <v>3016</v>
      </c>
      <c r="Q42" s="6" t="s">
        <v>3106</v>
      </c>
    </row>
    <row r="43" spans="1:17" x14ac:dyDescent="0.25">
      <c r="A43" s="25" t="s">
        <v>3267</v>
      </c>
      <c r="B43" s="26" t="s">
        <v>3268</v>
      </c>
      <c r="C43" s="26">
        <v>2023</v>
      </c>
      <c r="D43" s="26" t="s">
        <v>44</v>
      </c>
      <c r="E43" s="26">
        <v>118</v>
      </c>
      <c r="F43" s="26">
        <v>10</v>
      </c>
      <c r="G43" s="26" t="s">
        <v>3269</v>
      </c>
      <c r="H43" s="26">
        <v>73</v>
      </c>
      <c r="I43" s="26" t="s">
        <v>3270</v>
      </c>
      <c r="J43" s="10" t="s">
        <v>34</v>
      </c>
      <c r="K43" s="18" t="str">
        <f t="shared" si="4"/>
        <v>Link</v>
      </c>
      <c r="L43" s="19" t="str">
        <f t="shared" si="5"/>
        <v/>
      </c>
      <c r="M43" s="30" t="str">
        <f t="shared" si="6"/>
        <v>{Kraiss, 2023 #73}</v>
      </c>
      <c r="N43" s="20" t="str">
        <f t="shared" si="7"/>
        <v>PDF</v>
      </c>
      <c r="O43" s="11" t="s">
        <v>2</v>
      </c>
      <c r="P43" s="3" t="s">
        <v>3016</v>
      </c>
      <c r="Q43" s="6" t="s">
        <v>3271</v>
      </c>
    </row>
    <row r="44" spans="1:17" x14ac:dyDescent="0.25">
      <c r="A44" s="25" t="s">
        <v>3272</v>
      </c>
      <c r="B44" s="26" t="s">
        <v>3273</v>
      </c>
      <c r="C44" s="26">
        <v>2025</v>
      </c>
      <c r="D44" s="26" t="s">
        <v>44</v>
      </c>
      <c r="E44" s="26">
        <v>120</v>
      </c>
      <c r="F44" s="26">
        <v>2</v>
      </c>
      <c r="G44" s="26" t="s">
        <v>3274</v>
      </c>
      <c r="H44" s="26">
        <v>15</v>
      </c>
      <c r="I44" s="26" t="s">
        <v>3275</v>
      </c>
      <c r="J44" s="10" t="s">
        <v>34</v>
      </c>
      <c r="K44" s="18" t="str">
        <f t="shared" si="4"/>
        <v>Link</v>
      </c>
      <c r="L44" s="19" t="str">
        <f t="shared" si="5"/>
        <v/>
      </c>
      <c r="M44" s="30" t="str">
        <f t="shared" si="6"/>
        <v>{Lahiri, 2025 #15}</v>
      </c>
      <c r="N44" s="20" t="str">
        <f t="shared" si="7"/>
        <v>PDF</v>
      </c>
      <c r="O44" s="11" t="s">
        <v>2</v>
      </c>
      <c r="P44" s="3" t="s">
        <v>3016</v>
      </c>
      <c r="Q44" s="6" t="s">
        <v>3106</v>
      </c>
    </row>
    <row r="45" spans="1:17" x14ac:dyDescent="0.25">
      <c r="A45" s="25" t="s">
        <v>3276</v>
      </c>
      <c r="B45" s="26" t="s">
        <v>3277</v>
      </c>
      <c r="C45" s="26">
        <v>2024</v>
      </c>
      <c r="D45" s="26" t="s">
        <v>3278</v>
      </c>
      <c r="E45" s="26">
        <v>34</v>
      </c>
      <c r="F45" s="26">
        <v>1</v>
      </c>
      <c r="G45" s="26"/>
      <c r="H45" s="26">
        <v>38</v>
      </c>
      <c r="I45" s="26" t="s">
        <v>3279</v>
      </c>
      <c r="J45" s="10" t="s">
        <v>34</v>
      </c>
      <c r="K45" s="18" t="str">
        <f t="shared" si="4"/>
        <v>Link</v>
      </c>
      <c r="L45" s="19" t="str">
        <f t="shared" si="5"/>
        <v/>
      </c>
      <c r="M45" s="30" t="str">
        <f t="shared" si="6"/>
        <v>{Lai, 2024 #38}</v>
      </c>
      <c r="N45" s="20" t="str">
        <f t="shared" si="7"/>
        <v>PDF</v>
      </c>
      <c r="O45" s="11" t="s">
        <v>2</v>
      </c>
      <c r="P45" s="3" t="s">
        <v>3016</v>
      </c>
      <c r="Q45" s="6" t="s">
        <v>3280</v>
      </c>
    </row>
    <row r="46" spans="1:17" x14ac:dyDescent="0.25">
      <c r="A46" s="25" t="s">
        <v>3281</v>
      </c>
      <c r="B46" s="26" t="s">
        <v>3282</v>
      </c>
      <c r="C46" s="26">
        <v>2023</v>
      </c>
      <c r="D46" s="26" t="s">
        <v>1282</v>
      </c>
      <c r="E46" s="26">
        <v>24</v>
      </c>
      <c r="F46" s="26">
        <v>3</v>
      </c>
      <c r="G46" s="26" t="s">
        <v>3283</v>
      </c>
      <c r="H46" s="26">
        <v>79</v>
      </c>
      <c r="I46" s="26" t="s">
        <v>3284</v>
      </c>
      <c r="J46" s="10" t="s">
        <v>34</v>
      </c>
      <c r="K46" s="18" t="str">
        <f t="shared" si="4"/>
        <v>Link</v>
      </c>
      <c r="L46" s="19" t="str">
        <f t="shared" si="5"/>
        <v/>
      </c>
      <c r="M46" s="30" t="str">
        <f t="shared" si="6"/>
        <v>{Lei, 2023 #79}</v>
      </c>
      <c r="N46" s="20" t="str">
        <f t="shared" si="7"/>
        <v>PDF</v>
      </c>
      <c r="O46" s="11" t="s">
        <v>2</v>
      </c>
      <c r="P46" s="3" t="s">
        <v>3016</v>
      </c>
      <c r="Q46" s="6" t="s">
        <v>3106</v>
      </c>
    </row>
    <row r="47" spans="1:17" x14ac:dyDescent="0.25">
      <c r="A47" s="25" t="s">
        <v>3285</v>
      </c>
      <c r="B47" s="26" t="s">
        <v>3286</v>
      </c>
      <c r="C47" s="26">
        <v>2024</v>
      </c>
      <c r="D47" s="26" t="s">
        <v>44</v>
      </c>
      <c r="E47" s="26">
        <v>119</v>
      </c>
      <c r="F47" s="26">
        <v>4</v>
      </c>
      <c r="G47" s="26" t="s">
        <v>3287</v>
      </c>
      <c r="H47" s="26">
        <v>43</v>
      </c>
      <c r="I47" s="26" t="s">
        <v>3288</v>
      </c>
      <c r="J47" s="10" t="s">
        <v>34</v>
      </c>
      <c r="K47" s="18" t="str">
        <f t="shared" si="4"/>
        <v>Link</v>
      </c>
      <c r="L47" s="19" t="str">
        <f t="shared" si="5"/>
        <v/>
      </c>
      <c r="M47" s="30" t="str">
        <f t="shared" si="6"/>
        <v>{Leinberger-Jabari, 2024 #43}</v>
      </c>
      <c r="N47" s="20" t="str">
        <f t="shared" si="7"/>
        <v>PDF</v>
      </c>
      <c r="O47" s="11" t="s">
        <v>2</v>
      </c>
      <c r="P47" s="3" t="s">
        <v>3016</v>
      </c>
      <c r="Q47" s="6" t="s">
        <v>3106</v>
      </c>
    </row>
    <row r="48" spans="1:17" x14ac:dyDescent="0.25">
      <c r="A48" s="25" t="s">
        <v>3289</v>
      </c>
      <c r="B48" s="26" t="s">
        <v>3290</v>
      </c>
      <c r="C48" s="26">
        <v>2024</v>
      </c>
      <c r="D48" s="26" t="s">
        <v>3291</v>
      </c>
      <c r="E48" s="26">
        <v>18</v>
      </c>
      <c r="F48" s="26">
        <v>4</v>
      </c>
      <c r="G48" s="26" t="s">
        <v>3292</v>
      </c>
      <c r="H48" s="26">
        <v>19</v>
      </c>
      <c r="I48" s="26" t="s">
        <v>3293</v>
      </c>
      <c r="J48" s="10" t="s">
        <v>34</v>
      </c>
      <c r="K48" s="18" t="str">
        <f t="shared" si="4"/>
        <v>Link</v>
      </c>
      <c r="L48" s="19" t="str">
        <f t="shared" si="5"/>
        <v/>
      </c>
      <c r="M48" s="30" t="str">
        <f t="shared" si="6"/>
        <v>{Leppin, 2024 #19}</v>
      </c>
      <c r="N48" s="20" t="str">
        <f t="shared" si="7"/>
        <v>PDF</v>
      </c>
      <c r="O48" s="11" t="s">
        <v>2</v>
      </c>
      <c r="P48" s="3" t="s">
        <v>3016</v>
      </c>
      <c r="Q48" s="6" t="s">
        <v>3106</v>
      </c>
    </row>
    <row r="49" spans="1:17" x14ac:dyDescent="0.25">
      <c r="A49" s="25" t="s">
        <v>3294</v>
      </c>
      <c r="B49" s="26" t="s">
        <v>3295</v>
      </c>
      <c r="C49" s="26">
        <v>2023</v>
      </c>
      <c r="D49" s="26" t="s">
        <v>3296</v>
      </c>
      <c r="E49" s="26">
        <v>136</v>
      </c>
      <c r="F49" s="26">
        <v>8</v>
      </c>
      <c r="G49" s="26" t="s">
        <v>3297</v>
      </c>
      <c r="H49" s="26">
        <v>75</v>
      </c>
      <c r="I49" s="26" t="s">
        <v>3298</v>
      </c>
      <c r="J49" s="10" t="s">
        <v>34</v>
      </c>
      <c r="K49" s="18" t="str">
        <f t="shared" si="4"/>
        <v>Link</v>
      </c>
      <c r="L49" s="19" t="str">
        <f t="shared" si="5"/>
        <v/>
      </c>
      <c r="M49" s="30" t="str">
        <f t="shared" si="6"/>
        <v>{Levett, 2023 #75}</v>
      </c>
      <c r="N49" s="20" t="str">
        <f t="shared" si="7"/>
        <v>PDF</v>
      </c>
      <c r="O49" s="11" t="s">
        <v>2</v>
      </c>
      <c r="P49" s="3" t="s">
        <v>3016</v>
      </c>
      <c r="Q49" s="6" t="s">
        <v>3106</v>
      </c>
    </row>
    <row r="50" spans="1:17" x14ac:dyDescent="0.25">
      <c r="A50" s="25" t="s">
        <v>3299</v>
      </c>
      <c r="B50" s="26" t="s">
        <v>3300</v>
      </c>
      <c r="C50" s="26">
        <v>2024</v>
      </c>
      <c r="D50" s="26" t="s">
        <v>676</v>
      </c>
      <c r="E50" s="26">
        <v>68</v>
      </c>
      <c r="F50" s="26"/>
      <c r="G50" s="26">
        <v>102412</v>
      </c>
      <c r="H50" s="26">
        <v>12</v>
      </c>
      <c r="I50" s="26" t="s">
        <v>3301</v>
      </c>
      <c r="J50" s="10" t="s">
        <v>34</v>
      </c>
      <c r="K50" s="18" t="str">
        <f t="shared" si="4"/>
        <v>Link</v>
      </c>
      <c r="L50" s="19" t="str">
        <f t="shared" si="5"/>
        <v/>
      </c>
      <c r="M50" s="30" t="str">
        <f t="shared" si="6"/>
        <v>{Li, 2024 #12}</v>
      </c>
      <c r="N50" s="20" t="str">
        <f t="shared" si="7"/>
        <v>PDF</v>
      </c>
      <c r="O50" s="11" t="s">
        <v>2</v>
      </c>
      <c r="P50" s="3" t="s">
        <v>3016</v>
      </c>
      <c r="Q50" s="6" t="s">
        <v>3106</v>
      </c>
    </row>
    <row r="51" spans="1:17" x14ac:dyDescent="0.25">
      <c r="A51" s="25" t="s">
        <v>3302</v>
      </c>
      <c r="B51" s="26" t="s">
        <v>3303</v>
      </c>
      <c r="C51" s="26">
        <v>2024</v>
      </c>
      <c r="D51" s="26" t="s">
        <v>147</v>
      </c>
      <c r="E51" s="26">
        <v>29</v>
      </c>
      <c r="F51" s="26">
        <v>3</v>
      </c>
      <c r="G51" s="26" t="s">
        <v>3304</v>
      </c>
      <c r="H51" s="26">
        <v>33</v>
      </c>
      <c r="I51" s="26" t="s">
        <v>3305</v>
      </c>
      <c r="J51" s="10" t="s">
        <v>34</v>
      </c>
      <c r="K51" s="18" t="str">
        <f t="shared" si="4"/>
        <v>Link</v>
      </c>
      <c r="L51" s="19" t="str">
        <f t="shared" si="5"/>
        <v/>
      </c>
      <c r="M51" s="30" t="str">
        <f t="shared" si="6"/>
        <v>{Li, 2024 #33}</v>
      </c>
      <c r="N51" s="20" t="str">
        <f t="shared" si="7"/>
        <v>PDF</v>
      </c>
      <c r="O51" s="11" t="s">
        <v>2</v>
      </c>
      <c r="P51" s="3" t="s">
        <v>3016</v>
      </c>
      <c r="Q51" s="6" t="s">
        <v>3106</v>
      </c>
    </row>
    <row r="52" spans="1:17" x14ac:dyDescent="0.25">
      <c r="A52" s="25" t="s">
        <v>3306</v>
      </c>
      <c r="B52" s="26" t="s">
        <v>3307</v>
      </c>
      <c r="C52" s="26">
        <v>2023</v>
      </c>
      <c r="D52" s="26" t="s">
        <v>3308</v>
      </c>
      <c r="E52" s="26">
        <v>14</v>
      </c>
      <c r="F52" s="26"/>
      <c r="G52" s="26">
        <v>1167283</v>
      </c>
      <c r="H52" s="26">
        <v>66</v>
      </c>
      <c r="I52" s="26" t="s">
        <v>3309</v>
      </c>
      <c r="J52" s="10" t="s">
        <v>34</v>
      </c>
      <c r="K52" s="18" t="str">
        <f t="shared" si="4"/>
        <v>Link</v>
      </c>
      <c r="L52" s="19" t="str">
        <f t="shared" si="5"/>
        <v/>
      </c>
      <c r="M52" s="30" t="str">
        <f t="shared" si="6"/>
        <v>{Luo, 2023 #66}</v>
      </c>
      <c r="N52" s="20" t="str">
        <f t="shared" si="7"/>
        <v>PDF</v>
      </c>
      <c r="O52" s="11" t="s">
        <v>2</v>
      </c>
      <c r="P52" s="3" t="s">
        <v>3016</v>
      </c>
      <c r="Q52" s="6" t="s">
        <v>3106</v>
      </c>
    </row>
    <row r="53" spans="1:17" x14ac:dyDescent="0.25">
      <c r="A53" s="25" t="s">
        <v>3310</v>
      </c>
      <c r="B53" s="26" t="s">
        <v>3311</v>
      </c>
      <c r="C53" s="26">
        <v>2023</v>
      </c>
      <c r="D53" s="26" t="s">
        <v>3312</v>
      </c>
      <c r="E53" s="26">
        <v>53</v>
      </c>
      <c r="F53" s="26">
        <v>11</v>
      </c>
      <c r="G53" s="26" t="s">
        <v>3313</v>
      </c>
      <c r="H53" s="26">
        <v>71</v>
      </c>
      <c r="I53" s="26" t="s">
        <v>3314</v>
      </c>
      <c r="J53" s="10" t="s">
        <v>34</v>
      </c>
      <c r="K53" s="18" t="str">
        <f t="shared" si="4"/>
        <v>Link</v>
      </c>
      <c r="L53" s="19" t="str">
        <f t="shared" si="5"/>
        <v/>
      </c>
      <c r="M53" s="30" t="str">
        <f t="shared" si="6"/>
        <v>{Martinez Agulleiro, 2023 #71}</v>
      </c>
      <c r="N53" s="20" t="str">
        <f t="shared" si="7"/>
        <v>PDF</v>
      </c>
      <c r="O53" s="11" t="s">
        <v>2</v>
      </c>
      <c r="P53" s="3" t="s">
        <v>3016</v>
      </c>
      <c r="Q53" s="6" t="s">
        <v>3106</v>
      </c>
    </row>
    <row r="54" spans="1:17" x14ac:dyDescent="0.25">
      <c r="A54" s="25" t="s">
        <v>3315</v>
      </c>
      <c r="B54" s="26" t="s">
        <v>3316</v>
      </c>
      <c r="C54" s="26">
        <v>2023</v>
      </c>
      <c r="D54" s="26" t="s">
        <v>73</v>
      </c>
      <c r="E54" s="26">
        <v>25</v>
      </c>
      <c r="F54" s="26">
        <v>6</v>
      </c>
      <c r="G54" s="26" t="s">
        <v>3317</v>
      </c>
      <c r="H54" s="26">
        <v>68</v>
      </c>
      <c r="I54" s="26" t="s">
        <v>3318</v>
      </c>
      <c r="J54" s="10" t="s">
        <v>34</v>
      </c>
      <c r="K54" s="18" t="str">
        <f t="shared" si="4"/>
        <v>Link</v>
      </c>
      <c r="L54" s="19" t="str">
        <f t="shared" si="5"/>
        <v/>
      </c>
      <c r="M54" s="30" t="str">
        <f t="shared" si="6"/>
        <v>{McQuoid, 2023 #68}</v>
      </c>
      <c r="N54" s="20" t="str">
        <f t="shared" si="7"/>
        <v>PDF</v>
      </c>
      <c r="O54" s="11" t="s">
        <v>2</v>
      </c>
      <c r="P54" s="3" t="s">
        <v>3016</v>
      </c>
      <c r="Q54" s="6" t="s">
        <v>3106</v>
      </c>
    </row>
    <row r="55" spans="1:17" x14ac:dyDescent="0.25">
      <c r="A55" s="25" t="s">
        <v>3319</v>
      </c>
      <c r="B55" s="26" t="s">
        <v>3320</v>
      </c>
      <c r="C55" s="26">
        <v>2024</v>
      </c>
      <c r="D55" s="26" t="s">
        <v>3109</v>
      </c>
      <c r="E55" s="26">
        <v>8</v>
      </c>
      <c r="F55" s="26"/>
      <c r="G55" s="26" t="s">
        <v>3321</v>
      </c>
      <c r="H55" s="26">
        <v>21</v>
      </c>
      <c r="I55" s="26" t="s">
        <v>3322</v>
      </c>
      <c r="J55" s="10" t="s">
        <v>34</v>
      </c>
      <c r="K55" s="18" t="str">
        <f t="shared" si="4"/>
        <v>Link</v>
      </c>
      <c r="L55" s="19" t="str">
        <f t="shared" si="5"/>
        <v/>
      </c>
      <c r="M55" s="30" t="str">
        <f t="shared" si="6"/>
        <v>{Mdege, 2024 #21}</v>
      </c>
      <c r="N55" s="20" t="str">
        <f t="shared" si="7"/>
        <v>PDF</v>
      </c>
      <c r="O55" s="11" t="s">
        <v>2</v>
      </c>
      <c r="P55" s="3" t="s">
        <v>3016</v>
      </c>
      <c r="Q55" s="6" t="s">
        <v>3323</v>
      </c>
    </row>
    <row r="56" spans="1:17" x14ac:dyDescent="0.25">
      <c r="A56" s="25" t="s">
        <v>3324</v>
      </c>
      <c r="B56" s="26" t="s">
        <v>3325</v>
      </c>
      <c r="C56" s="26">
        <v>2023</v>
      </c>
      <c r="D56" s="26" t="s">
        <v>73</v>
      </c>
      <c r="E56" s="26">
        <v>25</v>
      </c>
      <c r="F56" s="26">
        <v>9</v>
      </c>
      <c r="G56" s="26" t="s">
        <v>3326</v>
      </c>
      <c r="H56" s="26">
        <v>76</v>
      </c>
      <c r="I56" s="26" t="s">
        <v>3327</v>
      </c>
      <c r="J56" s="10" t="s">
        <v>34</v>
      </c>
      <c r="K56" s="18" t="str">
        <f t="shared" si="4"/>
        <v>Link</v>
      </c>
      <c r="L56" s="19" t="str">
        <f t="shared" si="5"/>
        <v/>
      </c>
      <c r="M56" s="30" t="str">
        <f t="shared" si="6"/>
        <v>{Mersha, 2023 #76}</v>
      </c>
      <c r="N56" s="20" t="str">
        <f t="shared" si="7"/>
        <v>PDF</v>
      </c>
      <c r="O56" s="11" t="s">
        <v>2</v>
      </c>
      <c r="P56" s="3" t="s">
        <v>3016</v>
      </c>
      <c r="Q56" s="6" t="s">
        <v>3106</v>
      </c>
    </row>
    <row r="57" spans="1:17" x14ac:dyDescent="0.25">
      <c r="A57" s="25" t="s">
        <v>3328</v>
      </c>
      <c r="B57" s="26" t="s">
        <v>3329</v>
      </c>
      <c r="C57" s="26">
        <v>2024</v>
      </c>
      <c r="D57" s="26" t="s">
        <v>336</v>
      </c>
      <c r="E57" s="26">
        <v>186</v>
      </c>
      <c r="F57" s="26"/>
      <c r="G57" s="26">
        <v>108099</v>
      </c>
      <c r="H57" s="26">
        <v>28</v>
      </c>
      <c r="I57" s="26" t="s">
        <v>3330</v>
      </c>
      <c r="J57" s="10" t="s">
        <v>34</v>
      </c>
      <c r="K57" s="18" t="str">
        <f t="shared" si="4"/>
        <v>Link</v>
      </c>
      <c r="L57" s="19" t="str">
        <f t="shared" si="5"/>
        <v/>
      </c>
      <c r="M57" s="30" t="str">
        <f t="shared" si="6"/>
        <v>{Mersha, 2024 #28}</v>
      </c>
      <c r="N57" s="20" t="str">
        <f t="shared" si="7"/>
        <v>PDF</v>
      </c>
      <c r="O57" s="11" t="s">
        <v>2</v>
      </c>
      <c r="P57" s="3" t="s">
        <v>3016</v>
      </c>
      <c r="Q57" s="6" t="s">
        <v>3331</v>
      </c>
    </row>
    <row r="58" spans="1:17" x14ac:dyDescent="0.25">
      <c r="A58" s="25" t="s">
        <v>3332</v>
      </c>
      <c r="B58" s="26" t="s">
        <v>3333</v>
      </c>
      <c r="C58" s="26">
        <v>2024</v>
      </c>
      <c r="D58" s="26" t="s">
        <v>90</v>
      </c>
      <c r="E58" s="26">
        <v>66</v>
      </c>
      <c r="F58" s="26">
        <v>2</v>
      </c>
      <c r="G58" s="26" t="s">
        <v>3334</v>
      </c>
      <c r="H58" s="26">
        <v>36</v>
      </c>
      <c r="I58" s="26" t="s">
        <v>3335</v>
      </c>
      <c r="J58" s="10" t="s">
        <v>34</v>
      </c>
      <c r="K58" s="18" t="str">
        <f t="shared" si="4"/>
        <v>Link</v>
      </c>
      <c r="L58" s="19" t="str">
        <f t="shared" si="5"/>
        <v/>
      </c>
      <c r="M58" s="30" t="str">
        <f t="shared" si="6"/>
        <v>{Mylocopos, 2024 #36}</v>
      </c>
      <c r="N58" s="20" t="str">
        <f t="shared" si="7"/>
        <v>PDF</v>
      </c>
      <c r="O58" s="11" t="s">
        <v>2</v>
      </c>
      <c r="P58" s="3" t="s">
        <v>3016</v>
      </c>
      <c r="Q58" s="6" t="s">
        <v>3106</v>
      </c>
    </row>
    <row r="59" spans="1:17" x14ac:dyDescent="0.25">
      <c r="A59" s="25" t="s">
        <v>3336</v>
      </c>
      <c r="B59" s="26" t="s">
        <v>3337</v>
      </c>
      <c r="C59" s="26">
        <v>2023</v>
      </c>
      <c r="D59" s="26" t="s">
        <v>3338</v>
      </c>
      <c r="E59" s="26">
        <v>4</v>
      </c>
      <c r="F59" s="26">
        <v>1</v>
      </c>
      <c r="G59" s="26">
        <v>146</v>
      </c>
      <c r="H59" s="26">
        <v>64</v>
      </c>
      <c r="I59" s="26" t="s">
        <v>3339</v>
      </c>
      <c r="J59" s="10" t="s">
        <v>34</v>
      </c>
      <c r="K59" s="18" t="str">
        <f t="shared" si="4"/>
        <v>Link</v>
      </c>
      <c r="L59" s="19" t="str">
        <f t="shared" si="5"/>
        <v/>
      </c>
      <c r="M59" s="30" t="str">
        <f t="shared" si="6"/>
        <v>{Nagasawa, 2023 #64}</v>
      </c>
      <c r="N59" s="20" t="str">
        <f t="shared" si="7"/>
        <v>PDF</v>
      </c>
      <c r="O59" s="11" t="s">
        <v>2</v>
      </c>
      <c r="P59" s="3" t="s">
        <v>3016</v>
      </c>
      <c r="Q59" s="6" t="s">
        <v>3340</v>
      </c>
    </row>
    <row r="60" spans="1:17" x14ac:dyDescent="0.25">
      <c r="A60" s="25" t="s">
        <v>3341</v>
      </c>
      <c r="B60" s="26" t="s">
        <v>3342</v>
      </c>
      <c r="C60" s="26">
        <v>2023</v>
      </c>
      <c r="D60" s="26" t="s">
        <v>3343</v>
      </c>
      <c r="E60" s="26">
        <v>9</v>
      </c>
      <c r="F60" s="26">
        <v>7</v>
      </c>
      <c r="G60" s="26" t="s">
        <v>3344</v>
      </c>
      <c r="H60" s="26">
        <v>59</v>
      </c>
      <c r="I60" s="26" t="s">
        <v>3345</v>
      </c>
      <c r="J60" s="10" t="s">
        <v>34</v>
      </c>
      <c r="K60" s="18" t="str">
        <f t="shared" si="4"/>
        <v>Link</v>
      </c>
      <c r="L60" s="19" t="str">
        <f t="shared" si="5"/>
        <v/>
      </c>
      <c r="M60" s="30" t="str">
        <f t="shared" si="6"/>
        <v>{Nasr, 2023 #59}</v>
      </c>
      <c r="N60" s="20" t="str">
        <f t="shared" si="7"/>
        <v>PDF</v>
      </c>
      <c r="O60" s="11" t="s">
        <v>2</v>
      </c>
      <c r="P60" s="3" t="s">
        <v>3016</v>
      </c>
      <c r="Q60" s="6" t="s">
        <v>3106</v>
      </c>
    </row>
    <row r="61" spans="1:17" x14ac:dyDescent="0.25">
      <c r="A61" s="25" t="s">
        <v>3346</v>
      </c>
      <c r="B61" s="26" t="s">
        <v>3347</v>
      </c>
      <c r="C61" s="26">
        <v>2023</v>
      </c>
      <c r="D61" s="26" t="s">
        <v>3348</v>
      </c>
      <c r="E61" s="26">
        <v>20</v>
      </c>
      <c r="F61" s="26">
        <v>3</v>
      </c>
      <c r="G61" s="26">
        <v>1675</v>
      </c>
      <c r="H61" s="26">
        <v>101</v>
      </c>
      <c r="I61" s="26" t="s">
        <v>3349</v>
      </c>
      <c r="J61" s="10" t="s">
        <v>34</v>
      </c>
      <c r="K61" s="18" t="str">
        <f t="shared" si="4"/>
        <v>Link</v>
      </c>
      <c r="L61" s="19" t="str">
        <f t="shared" si="5"/>
        <v/>
      </c>
      <c r="M61" s="30" t="str">
        <f t="shared" si="6"/>
        <v>{Nurchis, 2023 #101}</v>
      </c>
      <c r="N61" s="20" t="str">
        <f t="shared" si="7"/>
        <v>PDF</v>
      </c>
      <c r="O61" s="11" t="s">
        <v>2</v>
      </c>
      <c r="P61" s="3" t="s">
        <v>3016</v>
      </c>
      <c r="Q61" s="6" t="s">
        <v>3106</v>
      </c>
    </row>
    <row r="62" spans="1:17" x14ac:dyDescent="0.25">
      <c r="A62" s="25" t="s">
        <v>3350</v>
      </c>
      <c r="B62" s="26" t="s">
        <v>3351</v>
      </c>
      <c r="C62" s="26">
        <v>2023</v>
      </c>
      <c r="D62" s="26" t="s">
        <v>650</v>
      </c>
      <c r="E62" s="26">
        <v>23</v>
      </c>
      <c r="F62" s="26">
        <v>1</v>
      </c>
      <c r="G62" s="26">
        <v>1233</v>
      </c>
      <c r="H62" s="26">
        <v>51</v>
      </c>
      <c r="I62" s="26" t="s">
        <v>3352</v>
      </c>
      <c r="J62" s="10" t="s">
        <v>34</v>
      </c>
      <c r="K62" s="18" t="str">
        <f t="shared" si="4"/>
        <v>Link</v>
      </c>
      <c r="L62" s="19" t="str">
        <f t="shared" si="5"/>
        <v/>
      </c>
      <c r="M62" s="30" t="str">
        <f t="shared" si="6"/>
        <v>{Park, 2023 #51}</v>
      </c>
      <c r="N62" s="20" t="str">
        <f t="shared" si="7"/>
        <v>PDF</v>
      </c>
      <c r="O62" s="11" t="s">
        <v>2</v>
      </c>
      <c r="P62" s="3" t="s">
        <v>3016</v>
      </c>
      <c r="Q62" s="6" t="s">
        <v>3106</v>
      </c>
    </row>
    <row r="63" spans="1:17" x14ac:dyDescent="0.25">
      <c r="A63" s="25" t="s">
        <v>3353</v>
      </c>
      <c r="B63" s="26" t="s">
        <v>3354</v>
      </c>
      <c r="C63" s="26">
        <v>2024</v>
      </c>
      <c r="D63" s="26" t="s">
        <v>3355</v>
      </c>
      <c r="E63" s="26">
        <v>11</v>
      </c>
      <c r="F63" s="26">
        <v>4</v>
      </c>
      <c r="G63" s="26" t="s">
        <v>3356</v>
      </c>
      <c r="H63" s="26">
        <v>26</v>
      </c>
      <c r="I63" s="26" t="s">
        <v>3357</v>
      </c>
      <c r="J63" s="10" t="s">
        <v>34</v>
      </c>
      <c r="K63" s="18" t="str">
        <f t="shared" si="4"/>
        <v>Link</v>
      </c>
      <c r="L63" s="19" t="str">
        <f t="shared" si="5"/>
        <v/>
      </c>
      <c r="M63" s="30" t="str">
        <f t="shared" si="6"/>
        <v>{Perez, 2024 #26}</v>
      </c>
      <c r="N63" s="20" t="str">
        <f t="shared" si="7"/>
        <v>PDF</v>
      </c>
      <c r="O63" s="11" t="s">
        <v>2</v>
      </c>
      <c r="P63" s="3" t="s">
        <v>3016</v>
      </c>
      <c r="Q63" s="6" t="s">
        <v>3340</v>
      </c>
    </row>
    <row r="64" spans="1:17" x14ac:dyDescent="0.25">
      <c r="A64" s="25" t="s">
        <v>3358</v>
      </c>
      <c r="B64" s="26" t="s">
        <v>3359</v>
      </c>
      <c r="C64" s="26">
        <v>2023</v>
      </c>
      <c r="D64" s="26" t="s">
        <v>3360</v>
      </c>
      <c r="E64" s="26">
        <v>151</v>
      </c>
      <c r="F64" s="26"/>
      <c r="G64" s="26"/>
      <c r="H64" s="26">
        <v>114</v>
      </c>
      <c r="I64" s="26" t="s">
        <v>3361</v>
      </c>
      <c r="J64" s="10" t="s">
        <v>34</v>
      </c>
      <c r="K64" s="18" t="str">
        <f t="shared" si="4"/>
        <v>Link</v>
      </c>
      <c r="L64" s="19" t="str">
        <f t="shared" si="5"/>
        <v/>
      </c>
      <c r="M64" s="30" t="str">
        <f t="shared" si="6"/>
        <v>{Poquet, 2023 #114}</v>
      </c>
      <c r="N64" s="20" t="str">
        <f t="shared" si="7"/>
        <v>PDF</v>
      </c>
      <c r="O64" s="11" t="s">
        <v>2</v>
      </c>
      <c r="P64" s="3" t="s">
        <v>3016</v>
      </c>
      <c r="Q64" s="6" t="s">
        <v>3106</v>
      </c>
    </row>
    <row r="65" spans="1:17" x14ac:dyDescent="0.25">
      <c r="A65" s="25" t="s">
        <v>3362</v>
      </c>
      <c r="B65" s="26" t="s">
        <v>3363</v>
      </c>
      <c r="C65" s="26">
        <v>2024</v>
      </c>
      <c r="D65" s="26" t="s">
        <v>396</v>
      </c>
      <c r="E65" s="26"/>
      <c r="F65" s="26"/>
      <c r="G65" s="26"/>
      <c r="H65" s="26">
        <v>6</v>
      </c>
      <c r="I65" s="26" t="s">
        <v>3364</v>
      </c>
      <c r="J65" s="10" t="s">
        <v>34</v>
      </c>
      <c r="K65" s="18" t="str">
        <f t="shared" si="4"/>
        <v>Link</v>
      </c>
      <c r="L65" s="19" t="str">
        <f t="shared" si="5"/>
        <v/>
      </c>
      <c r="M65" s="30" t="str">
        <f t="shared" si="6"/>
        <v>{Puljevic, 2024 #6}</v>
      </c>
      <c r="N65" s="20" t="str">
        <f t="shared" si="7"/>
        <v>PDF</v>
      </c>
      <c r="O65" s="11" t="s">
        <v>2</v>
      </c>
      <c r="P65" s="3" t="s">
        <v>3016</v>
      </c>
      <c r="Q65" s="6" t="s">
        <v>3106</v>
      </c>
    </row>
    <row r="66" spans="1:17" x14ac:dyDescent="0.25">
      <c r="A66" s="27" t="s">
        <v>3365</v>
      </c>
      <c r="B66" s="28" t="s">
        <v>3366</v>
      </c>
      <c r="C66" s="28">
        <v>2024</v>
      </c>
      <c r="D66" s="28" t="s">
        <v>3367</v>
      </c>
      <c r="H66" s="28">
        <v>1</v>
      </c>
      <c r="I66" s="28" t="s">
        <v>3368</v>
      </c>
      <c r="J66" s="10" t="s">
        <v>34</v>
      </c>
      <c r="K66" s="18" t="str">
        <f t="shared" ref="K66:K97" si="8">IF(LEFT(I66,2)="10",HYPERLINK(_xlfn.CONCAT("https://doi.org/",I66),"Link"),IF(I66="","",HYPERLINK(I66,"Link")))</f>
        <v>Link</v>
      </c>
      <c r="L66" s="19" t="str">
        <f t="shared" ref="L66:L97" si="9">IF(A66&lt;&gt;"",IF(J66="No",_xlfn.CONCAT(IF(ISERROR(FIND(",",A66))=FALSE,LEFT(A66,FIND(",",A66)-1),A66),"-",C66,"-",H66),""),"")</f>
        <v/>
      </c>
      <c r="M66" s="30" t="str">
        <f t="shared" ref="M66:M97" si="10">IF(A66&lt;&gt;"",_xlfn.CONCAT("{",IF(ISERROR(FIND(",",A66))=FALSE,LEFT(A66,FIND(",",A66)-1),A66),", ",C66," #",H66,"}"),"")</f>
        <v>{Rifat, 2024 #1}</v>
      </c>
      <c r="N66" s="20" t="str">
        <f t="shared" ref="N66:N97" si="11">IF(J66="Yes",IF(O66&lt;&gt;"",HYPERLINK(_xlfn.CONCAT(VLOOKUP(O66,S:T,2,FALSE),"\",IF(ISERROR(FIND(",",A66))=FALSE,LEFT(A66,FIND(",",A66)-1),A66),"-",C66,"-",H66,".pdf"),"PDF"),""),"")</f>
        <v>PDF</v>
      </c>
      <c r="O66" s="11" t="s">
        <v>2</v>
      </c>
      <c r="P66" s="3" t="s">
        <v>3016</v>
      </c>
      <c r="Q66" s="6" t="s">
        <v>3106</v>
      </c>
    </row>
    <row r="67" spans="1:17" x14ac:dyDescent="0.25">
      <c r="A67" s="27" t="s">
        <v>3369</v>
      </c>
      <c r="B67" s="28" t="s">
        <v>3370</v>
      </c>
      <c r="C67" s="28">
        <v>2023</v>
      </c>
      <c r="D67" s="28" t="s">
        <v>73</v>
      </c>
      <c r="E67" s="28">
        <v>25</v>
      </c>
      <c r="F67" s="28">
        <v>1</v>
      </c>
      <c r="G67" s="80">
        <v>45964</v>
      </c>
      <c r="H67" s="28">
        <v>69</v>
      </c>
      <c r="I67" s="28" t="s">
        <v>3371</v>
      </c>
      <c r="J67" s="10" t="s">
        <v>34</v>
      </c>
      <c r="K67" s="18" t="str">
        <f t="shared" si="8"/>
        <v>Link</v>
      </c>
      <c r="L67" s="19" t="str">
        <f t="shared" si="9"/>
        <v/>
      </c>
      <c r="M67" s="30" t="str">
        <f t="shared" si="10"/>
        <v>{Rusk, 2023 #69}</v>
      </c>
      <c r="N67" s="20" t="str">
        <f t="shared" si="11"/>
        <v>PDF</v>
      </c>
      <c r="O67" s="11" t="s">
        <v>2</v>
      </c>
      <c r="P67" s="3" t="s">
        <v>3016</v>
      </c>
      <c r="Q67" s="6" t="s">
        <v>3106</v>
      </c>
    </row>
    <row r="68" spans="1:17" x14ac:dyDescent="0.25">
      <c r="A68" s="27" t="s">
        <v>3372</v>
      </c>
      <c r="B68" s="28" t="s">
        <v>3373</v>
      </c>
      <c r="C68" s="28">
        <v>2024</v>
      </c>
      <c r="D68" s="28" t="s">
        <v>3374</v>
      </c>
      <c r="G68" s="28">
        <v>1.05984052312259E+16</v>
      </c>
      <c r="H68" s="28">
        <v>7</v>
      </c>
      <c r="I68" s="81" t="s">
        <v>3375</v>
      </c>
      <c r="J68" s="10" t="s">
        <v>34</v>
      </c>
      <c r="K68" s="18" t="str">
        <f t="shared" si="8"/>
        <v>Link</v>
      </c>
      <c r="L68" s="19" t="str">
        <f t="shared" si="9"/>
        <v/>
      </c>
      <c r="M68" s="30" t="str">
        <f t="shared" si="10"/>
        <v>{Russell, 2024 #7}</v>
      </c>
      <c r="N68" s="20" t="str">
        <f t="shared" si="11"/>
        <v>PDF</v>
      </c>
      <c r="O68" s="11" t="s">
        <v>2</v>
      </c>
      <c r="P68" s="3" t="s">
        <v>3016</v>
      </c>
      <c r="Q68" s="6" t="s">
        <v>3106</v>
      </c>
    </row>
    <row r="69" spans="1:17" x14ac:dyDescent="0.25">
      <c r="A69" s="27" t="s">
        <v>3376</v>
      </c>
      <c r="B69" s="28" t="s">
        <v>3377</v>
      </c>
      <c r="C69" s="28">
        <v>2024</v>
      </c>
      <c r="D69" s="28" t="s">
        <v>3378</v>
      </c>
      <c r="E69" s="28">
        <v>39</v>
      </c>
      <c r="G69" s="28">
        <v>100463</v>
      </c>
      <c r="H69" s="28">
        <v>44</v>
      </c>
      <c r="I69" s="28" t="s">
        <v>3379</v>
      </c>
      <c r="J69" s="10" t="s">
        <v>34</v>
      </c>
      <c r="K69" s="18" t="str">
        <f t="shared" si="8"/>
        <v>Link</v>
      </c>
      <c r="L69" s="19" t="str">
        <f t="shared" si="9"/>
        <v/>
      </c>
      <c r="M69" s="30" t="str">
        <f t="shared" si="10"/>
        <v>{Scholten, 2024 #44}</v>
      </c>
      <c r="N69" s="20" t="str">
        <f t="shared" si="11"/>
        <v>PDF</v>
      </c>
      <c r="O69" s="11" t="s">
        <v>2</v>
      </c>
      <c r="P69" s="3" t="s">
        <v>3016</v>
      </c>
      <c r="Q69" s="6" t="s">
        <v>3106</v>
      </c>
    </row>
    <row r="70" spans="1:17" x14ac:dyDescent="0.25">
      <c r="A70" s="27" t="s">
        <v>3380</v>
      </c>
      <c r="B70" s="28" t="s">
        <v>3381</v>
      </c>
      <c r="C70" s="28">
        <v>2024</v>
      </c>
      <c r="D70" s="28" t="s">
        <v>695</v>
      </c>
      <c r="E70" s="28">
        <v>149</v>
      </c>
      <c r="G70" s="28">
        <v>107905</v>
      </c>
      <c r="H70" s="28">
        <v>49</v>
      </c>
      <c r="I70" s="28" t="s">
        <v>3382</v>
      </c>
      <c r="J70" s="10" t="s">
        <v>34</v>
      </c>
      <c r="K70" s="18" t="str">
        <f t="shared" si="8"/>
        <v>Link</v>
      </c>
      <c r="L70" s="19" t="str">
        <f t="shared" si="9"/>
        <v/>
      </c>
      <c r="M70" s="30" t="str">
        <f t="shared" si="10"/>
        <v>{Schulz, 2024 #49}</v>
      </c>
      <c r="N70" s="20" t="str">
        <f t="shared" si="11"/>
        <v>PDF</v>
      </c>
      <c r="O70" s="11" t="s">
        <v>2</v>
      </c>
      <c r="P70" s="3" t="s">
        <v>3016</v>
      </c>
      <c r="Q70" s="6" t="s">
        <v>3383</v>
      </c>
    </row>
    <row r="71" spans="1:17" x14ac:dyDescent="0.25">
      <c r="A71" s="27" t="s">
        <v>3384</v>
      </c>
      <c r="B71" s="28" t="s">
        <v>3385</v>
      </c>
      <c r="C71" s="28">
        <v>2023</v>
      </c>
      <c r="D71" s="28" t="s">
        <v>2995</v>
      </c>
      <c r="E71" s="28">
        <v>21</v>
      </c>
      <c r="G71" s="28">
        <v>73</v>
      </c>
      <c r="H71" s="28">
        <v>60</v>
      </c>
      <c r="I71" s="28" t="s">
        <v>3386</v>
      </c>
      <c r="J71" s="10" t="s">
        <v>34</v>
      </c>
      <c r="K71" s="18" t="str">
        <f t="shared" si="8"/>
        <v>Link</v>
      </c>
      <c r="L71" s="19" t="str">
        <f t="shared" si="9"/>
        <v/>
      </c>
      <c r="M71" s="30" t="str">
        <f t="shared" si="10"/>
        <v>{Setchoduk, 2023 #60}</v>
      </c>
      <c r="N71" s="20" t="str">
        <f t="shared" si="11"/>
        <v>PDF</v>
      </c>
      <c r="O71" s="11" t="s">
        <v>2</v>
      </c>
      <c r="P71" s="3" t="s">
        <v>3016</v>
      </c>
      <c r="Q71" s="6" t="s">
        <v>3106</v>
      </c>
    </row>
    <row r="72" spans="1:17" x14ac:dyDescent="0.25">
      <c r="A72" s="27" t="s">
        <v>3387</v>
      </c>
      <c r="B72" s="28" t="s">
        <v>3388</v>
      </c>
      <c r="C72" s="28">
        <v>2023</v>
      </c>
      <c r="D72" s="28" t="s">
        <v>73</v>
      </c>
      <c r="E72" s="28">
        <v>25</v>
      </c>
      <c r="F72" s="28">
        <v>11</v>
      </c>
      <c r="G72" s="28" t="s">
        <v>3389</v>
      </c>
      <c r="H72" s="28">
        <v>56</v>
      </c>
      <c r="I72" s="28" t="s">
        <v>3390</v>
      </c>
      <c r="J72" s="10" t="s">
        <v>34</v>
      </c>
      <c r="K72" s="18" t="str">
        <f t="shared" si="8"/>
        <v>Link</v>
      </c>
      <c r="L72" s="19" t="str">
        <f t="shared" si="9"/>
        <v/>
      </c>
      <c r="M72" s="30" t="str">
        <f t="shared" si="10"/>
        <v>{Trigg, 2023 #56}</v>
      </c>
      <c r="N72" s="20" t="str">
        <f t="shared" si="11"/>
        <v>PDF</v>
      </c>
      <c r="O72" s="11" t="s">
        <v>2</v>
      </c>
      <c r="P72" s="3" t="s">
        <v>3016</v>
      </c>
      <c r="Q72" s="6" t="s">
        <v>3106</v>
      </c>
    </row>
    <row r="73" spans="1:17" x14ac:dyDescent="0.25">
      <c r="A73" s="27" t="s">
        <v>3391</v>
      </c>
      <c r="B73" s="28" t="s">
        <v>3392</v>
      </c>
      <c r="C73" s="28">
        <v>2023</v>
      </c>
      <c r="D73" s="28" t="s">
        <v>3393</v>
      </c>
      <c r="E73" s="28">
        <v>116</v>
      </c>
      <c r="F73" s="28">
        <v>4</v>
      </c>
      <c r="G73" s="28" t="s">
        <v>3394</v>
      </c>
      <c r="H73" s="28">
        <v>110</v>
      </c>
      <c r="I73" s="28" t="s">
        <v>3395</v>
      </c>
      <c r="J73" s="10" t="s">
        <v>3169</v>
      </c>
      <c r="K73" s="18" t="str">
        <f t="shared" si="8"/>
        <v>Link</v>
      </c>
      <c r="L73" s="19" t="str">
        <f t="shared" si="9"/>
        <v>Venkatesh-2023-110</v>
      </c>
      <c r="M73" s="30" t="str">
        <f t="shared" si="10"/>
        <v>{Venkatesh, 2023 #110}</v>
      </c>
      <c r="N73" s="20" t="str">
        <f t="shared" si="11"/>
        <v/>
      </c>
      <c r="O73" s="11" t="s">
        <v>2</v>
      </c>
      <c r="P73" s="3" t="s">
        <v>3016</v>
      </c>
      <c r="Q73" s="6" t="s">
        <v>3170</v>
      </c>
    </row>
    <row r="74" spans="1:17" x14ac:dyDescent="0.25">
      <c r="A74" s="27" t="s">
        <v>3396</v>
      </c>
      <c r="B74" s="28" t="s">
        <v>3397</v>
      </c>
      <c r="C74" s="28">
        <v>2024</v>
      </c>
      <c r="D74" s="28" t="s">
        <v>695</v>
      </c>
      <c r="E74" s="28">
        <v>148</v>
      </c>
      <c r="G74" s="28">
        <v>107854</v>
      </c>
      <c r="H74" s="28">
        <v>8</v>
      </c>
      <c r="I74" s="28" t="s">
        <v>3398</v>
      </c>
      <c r="J74" s="10" t="s">
        <v>34</v>
      </c>
      <c r="K74" s="18" t="str">
        <f t="shared" si="8"/>
        <v>Link</v>
      </c>
      <c r="L74" s="19" t="str">
        <f t="shared" si="9"/>
        <v/>
      </c>
      <c r="M74" s="30" t="str">
        <f t="shared" si="10"/>
        <v>{Vila-Farinas, 2024 #8}</v>
      </c>
      <c r="N74" s="20" t="str">
        <f t="shared" si="11"/>
        <v>PDF</v>
      </c>
      <c r="O74" s="11" t="s">
        <v>2</v>
      </c>
      <c r="P74" s="3" t="s">
        <v>3016</v>
      </c>
      <c r="Q74" s="6" t="s">
        <v>3106</v>
      </c>
    </row>
    <row r="75" spans="1:17" x14ac:dyDescent="0.25">
      <c r="A75" s="27" t="s">
        <v>3399</v>
      </c>
      <c r="B75" s="28" t="s">
        <v>3400</v>
      </c>
      <c r="C75" s="28">
        <v>2024</v>
      </c>
      <c r="D75" s="28" t="s">
        <v>3120</v>
      </c>
      <c r="E75" s="28">
        <v>37</v>
      </c>
      <c r="F75" s="28">
        <v>3</v>
      </c>
      <c r="G75" s="28">
        <v>33</v>
      </c>
      <c r="H75" s="28">
        <v>93</v>
      </c>
      <c r="I75" s="28" t="s">
        <v>3401</v>
      </c>
      <c r="J75" s="10" t="s">
        <v>34</v>
      </c>
      <c r="K75" s="18" t="str">
        <f t="shared" si="8"/>
        <v>Link</v>
      </c>
      <c r="L75" s="19" t="str">
        <f t="shared" si="9"/>
        <v/>
      </c>
      <c r="M75" s="30" t="str">
        <f t="shared" si="10"/>
        <v>{Vlachou, 2024 #93}</v>
      </c>
      <c r="N75" s="20" t="str">
        <f t="shared" si="11"/>
        <v>PDF</v>
      </c>
      <c r="O75" s="11" t="s">
        <v>2</v>
      </c>
      <c r="P75" s="3" t="s">
        <v>3016</v>
      </c>
      <c r="Q75" s="6" t="s">
        <v>3106</v>
      </c>
    </row>
    <row r="76" spans="1:17" x14ac:dyDescent="0.25">
      <c r="A76" s="27" t="s">
        <v>3402</v>
      </c>
      <c r="B76" s="28" t="s">
        <v>3403</v>
      </c>
      <c r="C76" s="28">
        <v>2024</v>
      </c>
      <c r="D76" s="28" t="s">
        <v>3404</v>
      </c>
      <c r="E76" s="28">
        <v>13</v>
      </c>
      <c r="F76" s="28">
        <v>1</v>
      </c>
      <c r="G76" s="28">
        <v>168</v>
      </c>
      <c r="H76" s="28">
        <v>41</v>
      </c>
      <c r="I76" s="28" t="s">
        <v>3405</v>
      </c>
      <c r="J76" s="10" t="s">
        <v>34</v>
      </c>
      <c r="K76" s="18" t="str">
        <f t="shared" si="8"/>
        <v>Link</v>
      </c>
      <c r="L76" s="19" t="str">
        <f t="shared" si="9"/>
        <v/>
      </c>
      <c r="M76" s="30" t="str">
        <f t="shared" si="10"/>
        <v>{Vyas, 2024 #41}</v>
      </c>
      <c r="N76" s="20" t="str">
        <f t="shared" si="11"/>
        <v>PDF</v>
      </c>
      <c r="O76" s="11" t="s">
        <v>2</v>
      </c>
      <c r="P76" s="3" t="s">
        <v>3016</v>
      </c>
      <c r="Q76" s="6" t="s">
        <v>3106</v>
      </c>
    </row>
    <row r="77" spans="1:17" x14ac:dyDescent="0.25">
      <c r="A77" s="27" t="s">
        <v>3406</v>
      </c>
      <c r="B77" s="28" t="s">
        <v>3407</v>
      </c>
      <c r="C77" s="28">
        <v>2024</v>
      </c>
      <c r="D77" s="28" t="s">
        <v>3408</v>
      </c>
      <c r="E77" s="28">
        <v>36</v>
      </c>
      <c r="F77" s="28">
        <v>3</v>
      </c>
      <c r="G77" s="28" t="s">
        <v>3409</v>
      </c>
      <c r="H77" s="28">
        <v>111</v>
      </c>
      <c r="I77" s="28" t="s">
        <v>3410</v>
      </c>
      <c r="J77" s="10" t="s">
        <v>34</v>
      </c>
      <c r="K77" s="18" t="str">
        <f t="shared" si="8"/>
        <v>Link</v>
      </c>
      <c r="L77" s="19" t="str">
        <f t="shared" si="9"/>
        <v/>
      </c>
      <c r="M77" s="30" t="str">
        <f t="shared" si="10"/>
        <v>{Waghmare, 2024 #111}</v>
      </c>
      <c r="N77" s="20" t="str">
        <f t="shared" si="11"/>
        <v>PDF</v>
      </c>
      <c r="O77" s="11" t="s">
        <v>2</v>
      </c>
      <c r="P77" s="3" t="s">
        <v>3016</v>
      </c>
      <c r="Q77" s="6" t="s">
        <v>3106</v>
      </c>
    </row>
    <row r="78" spans="1:17" x14ac:dyDescent="0.25">
      <c r="A78" s="27" t="s">
        <v>3411</v>
      </c>
      <c r="B78" s="28" t="s">
        <v>3412</v>
      </c>
      <c r="C78" s="28">
        <v>2023</v>
      </c>
      <c r="D78" s="28" t="s">
        <v>3355</v>
      </c>
      <c r="H78" s="28">
        <v>104</v>
      </c>
      <c r="I78" s="28" t="s">
        <v>3413</v>
      </c>
      <c r="J78" s="10" t="s">
        <v>34</v>
      </c>
      <c r="K78" s="18" t="str">
        <f t="shared" si="8"/>
        <v>Link</v>
      </c>
      <c r="L78" s="19" t="str">
        <f t="shared" si="9"/>
        <v/>
      </c>
      <c r="M78" s="30" t="str">
        <f t="shared" si="10"/>
        <v>{Wen, 2023 #104}</v>
      </c>
      <c r="N78" s="20" t="str">
        <f t="shared" si="11"/>
        <v>PDF</v>
      </c>
      <c r="O78" s="11" t="s">
        <v>2</v>
      </c>
      <c r="P78" s="3" t="s">
        <v>3016</v>
      </c>
      <c r="Q78" s="6" t="s">
        <v>3106</v>
      </c>
    </row>
    <row r="79" spans="1:17" x14ac:dyDescent="0.25">
      <c r="A79" s="27" t="s">
        <v>3414</v>
      </c>
      <c r="B79" s="28" t="s">
        <v>3415</v>
      </c>
      <c r="C79" s="28">
        <v>2023</v>
      </c>
      <c r="D79" s="28" t="s">
        <v>695</v>
      </c>
      <c r="E79" s="28">
        <v>145</v>
      </c>
      <c r="G79" s="28">
        <v>107762</v>
      </c>
      <c r="H79" s="28">
        <v>57</v>
      </c>
      <c r="I79" s="28" t="s">
        <v>3416</v>
      </c>
      <c r="J79" s="10" t="s">
        <v>34</v>
      </c>
      <c r="K79" s="18" t="str">
        <f t="shared" si="8"/>
        <v>Link</v>
      </c>
      <c r="L79" s="19" t="str">
        <f t="shared" si="9"/>
        <v/>
      </c>
      <c r="M79" s="30" t="str">
        <f t="shared" si="10"/>
        <v>{Wuerstl, 2023 #57}</v>
      </c>
      <c r="N79" s="20" t="str">
        <f t="shared" si="11"/>
        <v>PDF</v>
      </c>
      <c r="O79" s="11" t="s">
        <v>2</v>
      </c>
      <c r="P79" s="3" t="s">
        <v>3016</v>
      </c>
      <c r="Q79" s="6" t="s">
        <v>3106</v>
      </c>
    </row>
    <row r="80" spans="1:17" x14ac:dyDescent="0.25">
      <c r="A80" s="27" t="s">
        <v>3417</v>
      </c>
      <c r="B80" s="28" t="s">
        <v>3418</v>
      </c>
      <c r="C80" s="28">
        <v>2023</v>
      </c>
      <c r="D80" s="28" t="s">
        <v>3419</v>
      </c>
      <c r="E80" s="28">
        <v>32</v>
      </c>
      <c r="F80" s="28">
        <v>8</v>
      </c>
      <c r="G80" s="28" t="s">
        <v>3420</v>
      </c>
      <c r="H80" s="28">
        <v>74</v>
      </c>
      <c r="I80" s="28" t="s">
        <v>3421</v>
      </c>
      <c r="J80" s="10" t="s">
        <v>34</v>
      </c>
      <c r="K80" s="18" t="str">
        <f t="shared" si="8"/>
        <v>Link</v>
      </c>
      <c r="L80" s="19" t="str">
        <f t="shared" si="9"/>
        <v/>
      </c>
      <c r="M80" s="30" t="str">
        <f t="shared" si="10"/>
        <v>{Yingst, 2023 #74}</v>
      </c>
      <c r="N80" s="20" t="str">
        <f t="shared" si="11"/>
        <v>PDF</v>
      </c>
      <c r="O80" s="11" t="s">
        <v>2</v>
      </c>
      <c r="P80" s="3" t="s">
        <v>3016</v>
      </c>
      <c r="Q80" s="6" t="s">
        <v>3106</v>
      </c>
    </row>
    <row r="81" spans="1:17" x14ac:dyDescent="0.25">
      <c r="A81" s="27" t="s">
        <v>3422</v>
      </c>
      <c r="B81" s="28" t="s">
        <v>3423</v>
      </c>
      <c r="C81" s="28">
        <v>2023</v>
      </c>
      <c r="D81" s="28" t="s">
        <v>73</v>
      </c>
      <c r="E81" s="28">
        <v>25</v>
      </c>
      <c r="F81" s="28">
        <v>9</v>
      </c>
      <c r="G81" s="28" t="s">
        <v>3424</v>
      </c>
      <c r="H81" s="28">
        <v>78</v>
      </c>
      <c r="I81" s="28" t="s">
        <v>3425</v>
      </c>
      <c r="J81" s="10" t="s">
        <v>34</v>
      </c>
      <c r="K81" s="18" t="str">
        <f t="shared" si="8"/>
        <v>Link</v>
      </c>
      <c r="L81" s="19" t="str">
        <f t="shared" si="9"/>
        <v/>
      </c>
      <c r="M81" s="30" t="str">
        <f t="shared" si="10"/>
        <v>{Yuan, 2023 #78}</v>
      </c>
      <c r="N81" s="20" t="str">
        <f t="shared" si="11"/>
        <v>PDF</v>
      </c>
      <c r="O81" s="11" t="s">
        <v>2</v>
      </c>
      <c r="P81" s="3" t="s">
        <v>3016</v>
      </c>
      <c r="Q81" s="6" t="s">
        <v>3106</v>
      </c>
    </row>
    <row r="82" spans="1:17" x14ac:dyDescent="0.25">
      <c r="A82" s="27" t="s">
        <v>3426</v>
      </c>
      <c r="B82" s="28" t="s">
        <v>3427</v>
      </c>
      <c r="C82" s="28">
        <v>2023</v>
      </c>
      <c r="D82" s="28" t="s">
        <v>3428</v>
      </c>
      <c r="E82" s="28">
        <v>14</v>
      </c>
      <c r="G82" s="28">
        <v>1221898</v>
      </c>
      <c r="H82" s="28">
        <v>13</v>
      </c>
      <c r="I82" s="28" t="s">
        <v>3429</v>
      </c>
      <c r="J82" s="10" t="s">
        <v>34</v>
      </c>
      <c r="K82" s="18" t="str">
        <f t="shared" si="8"/>
        <v>Link</v>
      </c>
      <c r="L82" s="19" t="str">
        <f t="shared" si="9"/>
        <v/>
      </c>
      <c r="M82" s="30" t="str">
        <f t="shared" si="10"/>
        <v>{Zhou, 2023 #13}</v>
      </c>
      <c r="N82" s="20" t="str">
        <f t="shared" si="11"/>
        <v>PDF</v>
      </c>
      <c r="O82" s="11" t="s">
        <v>2</v>
      </c>
      <c r="P82" s="3" t="s">
        <v>3016</v>
      </c>
      <c r="Q82" s="6" t="s">
        <v>3106</v>
      </c>
    </row>
    <row r="83" spans="1:17" x14ac:dyDescent="0.25">
      <c r="A83" s="27" t="s">
        <v>3430</v>
      </c>
      <c r="B83" s="28" t="s">
        <v>3431</v>
      </c>
      <c r="C83" s="28">
        <v>2023</v>
      </c>
      <c r="D83" s="28" t="s">
        <v>254</v>
      </c>
      <c r="E83" s="28">
        <v>11</v>
      </c>
      <c r="G83" s="28" t="s">
        <v>3432</v>
      </c>
      <c r="H83" s="28">
        <v>55</v>
      </c>
      <c r="I83" s="28" t="s">
        <v>3433</v>
      </c>
      <c r="J83" s="10" t="s">
        <v>34</v>
      </c>
      <c r="K83" s="18" t="str">
        <f t="shared" si="8"/>
        <v>Link</v>
      </c>
      <c r="L83" s="19" t="str">
        <f t="shared" si="9"/>
        <v/>
      </c>
      <c r="M83" s="30" t="str">
        <f t="shared" si="10"/>
        <v>{Zhou, 2023 #55}</v>
      </c>
      <c r="N83" s="20" t="str">
        <f t="shared" si="11"/>
        <v>PDF</v>
      </c>
      <c r="O83" s="11" t="s">
        <v>2</v>
      </c>
      <c r="P83" s="3" t="s">
        <v>3016</v>
      </c>
      <c r="Q83" s="6" t="s">
        <v>3106</v>
      </c>
    </row>
    <row r="84" spans="1:17" ht="15.75" x14ac:dyDescent="0.25">
      <c r="A84" s="27" t="s">
        <v>3434</v>
      </c>
      <c r="B84" s="28" t="s">
        <v>3435</v>
      </c>
      <c r="C84" s="28">
        <v>2024</v>
      </c>
      <c r="D84" s="28" t="s">
        <v>3436</v>
      </c>
      <c r="E84" s="28">
        <v>226</v>
      </c>
      <c r="G84" s="28" t="s">
        <v>3437</v>
      </c>
      <c r="H84" s="28">
        <v>45</v>
      </c>
      <c r="I84" s="28" t="s">
        <v>3438</v>
      </c>
      <c r="J84" s="10" t="s">
        <v>34</v>
      </c>
      <c r="K84" s="18" t="str">
        <f t="shared" si="8"/>
        <v>Link</v>
      </c>
      <c r="L84" s="19" t="str">
        <f t="shared" si="9"/>
        <v/>
      </c>
      <c r="M84" s="30" t="str">
        <f t="shared" si="10"/>
        <v>{Adhikari, 2024 #45}</v>
      </c>
      <c r="N84" s="20" t="str">
        <f t="shared" si="11"/>
        <v>PDF</v>
      </c>
      <c r="O84" s="262" t="s">
        <v>2</v>
      </c>
      <c r="P84" s="3" t="s">
        <v>36</v>
      </c>
      <c r="Q84" s="6" t="s">
        <v>3439</v>
      </c>
    </row>
    <row r="85" spans="1:17" x14ac:dyDescent="0.25">
      <c r="A85" s="27" t="s">
        <v>3440</v>
      </c>
      <c r="B85" s="28" t="s">
        <v>3441</v>
      </c>
      <c r="C85" s="28">
        <v>2023</v>
      </c>
      <c r="D85" s="28" t="s">
        <v>1651</v>
      </c>
      <c r="E85" s="28">
        <v>6</v>
      </c>
      <c r="F85" s="28">
        <v>7</v>
      </c>
      <c r="G85" s="28" t="s">
        <v>3442</v>
      </c>
      <c r="H85" s="28">
        <v>52</v>
      </c>
      <c r="I85" s="28" t="s">
        <v>3443</v>
      </c>
      <c r="J85" s="10" t="s">
        <v>34</v>
      </c>
      <c r="K85" s="18" t="str">
        <f t="shared" si="8"/>
        <v>Link</v>
      </c>
      <c r="L85" s="19" t="str">
        <f t="shared" si="9"/>
        <v/>
      </c>
      <c r="M85" s="30" t="str">
        <f t="shared" si="10"/>
        <v>{Akter, 2023 #52}</v>
      </c>
      <c r="N85" s="20" t="str">
        <f t="shared" si="11"/>
        <v>PDF</v>
      </c>
      <c r="O85" s="241" t="s">
        <v>2</v>
      </c>
      <c r="P85" s="3" t="s">
        <v>36</v>
      </c>
      <c r="Q85" s="6" t="s">
        <v>3444</v>
      </c>
    </row>
    <row r="86" spans="1:17" x14ac:dyDescent="0.25">
      <c r="A86" s="27" t="s">
        <v>3445</v>
      </c>
      <c r="B86" s="28" t="s">
        <v>3446</v>
      </c>
      <c r="C86" s="28">
        <v>2024</v>
      </c>
      <c r="D86" s="28" t="s">
        <v>3447</v>
      </c>
      <c r="E86" s="28">
        <v>8</v>
      </c>
      <c r="F86" s="28">
        <v>12</v>
      </c>
      <c r="G86" s="28" t="s">
        <v>3448</v>
      </c>
      <c r="H86" s="28">
        <v>18</v>
      </c>
      <c r="I86" s="28" t="s">
        <v>3449</v>
      </c>
      <c r="J86" s="10" t="s">
        <v>34</v>
      </c>
      <c r="K86" s="18" t="str">
        <f t="shared" si="8"/>
        <v>Link</v>
      </c>
      <c r="L86" s="19" t="str">
        <f t="shared" si="9"/>
        <v/>
      </c>
      <c r="M86" s="30" t="str">
        <f t="shared" si="10"/>
        <v>{Akter, 2024 #18}</v>
      </c>
      <c r="N86" s="20" t="str">
        <f t="shared" si="11"/>
        <v>PDF</v>
      </c>
      <c r="O86" s="11" t="s">
        <v>2</v>
      </c>
      <c r="P86" s="3" t="s">
        <v>36</v>
      </c>
      <c r="Q86" s="6" t="s">
        <v>3450</v>
      </c>
    </row>
    <row r="87" spans="1:17" x14ac:dyDescent="0.25">
      <c r="A87" s="27" t="s">
        <v>3092</v>
      </c>
      <c r="B87" s="28" t="s">
        <v>3093</v>
      </c>
      <c r="C87" s="28">
        <v>2024</v>
      </c>
      <c r="D87" s="28" t="s">
        <v>431</v>
      </c>
      <c r="G87" s="28">
        <v>8901171241293410</v>
      </c>
      <c r="H87" s="28">
        <v>90</v>
      </c>
      <c r="I87" s="28" t="s">
        <v>3095</v>
      </c>
      <c r="J87" s="10" t="s">
        <v>34</v>
      </c>
      <c r="K87" s="18" t="str">
        <f t="shared" si="8"/>
        <v>Link</v>
      </c>
      <c r="L87" s="19" t="str">
        <f t="shared" si="9"/>
        <v/>
      </c>
      <c r="M87" s="30" t="str">
        <f t="shared" si="10"/>
        <v>{Alcantara, 2024 #90}</v>
      </c>
      <c r="N87" s="20" t="str">
        <f t="shared" si="11"/>
        <v>PDF</v>
      </c>
      <c r="O87" s="11" t="s">
        <v>2</v>
      </c>
      <c r="P87" s="3" t="s">
        <v>36</v>
      </c>
      <c r="Q87" s="6" t="s">
        <v>3451</v>
      </c>
    </row>
    <row r="88" spans="1:17" x14ac:dyDescent="0.25">
      <c r="A88" s="27" t="s">
        <v>3452</v>
      </c>
      <c r="B88" s="28" t="s">
        <v>3453</v>
      </c>
      <c r="C88" s="28">
        <v>2024</v>
      </c>
      <c r="D88" s="28" t="s">
        <v>3454</v>
      </c>
      <c r="E88" s="28">
        <v>15</v>
      </c>
      <c r="G88" s="28">
        <v>1293062</v>
      </c>
      <c r="H88" s="28">
        <v>94</v>
      </c>
      <c r="I88" s="28" t="s">
        <v>3455</v>
      </c>
      <c r="J88" s="10" t="s">
        <v>34</v>
      </c>
      <c r="K88" s="18" t="str">
        <f t="shared" si="8"/>
        <v>Link</v>
      </c>
      <c r="L88" s="19" t="str">
        <f t="shared" si="9"/>
        <v/>
      </c>
      <c r="M88" s="30" t="str">
        <f t="shared" si="10"/>
        <v>{Alshehri, 2024 #94}</v>
      </c>
      <c r="N88" s="20" t="str">
        <f t="shared" si="11"/>
        <v>PDF</v>
      </c>
      <c r="O88" s="11" t="s">
        <v>2</v>
      </c>
      <c r="P88" s="3" t="s">
        <v>36</v>
      </c>
      <c r="Q88" s="6" t="s">
        <v>3456</v>
      </c>
    </row>
    <row r="89" spans="1:17" x14ac:dyDescent="0.25">
      <c r="A89" s="27" t="s">
        <v>3097</v>
      </c>
      <c r="B89" s="28" t="s">
        <v>3457</v>
      </c>
      <c r="C89" s="28">
        <v>2023</v>
      </c>
      <c r="D89" s="28" t="s">
        <v>3458</v>
      </c>
      <c r="E89" s="28">
        <v>47</v>
      </c>
      <c r="G89" s="28" t="s">
        <v>3100</v>
      </c>
      <c r="H89" s="28">
        <v>63</v>
      </c>
      <c r="I89" s="28" t="s">
        <v>3101</v>
      </c>
      <c r="J89" s="10" t="s">
        <v>34</v>
      </c>
      <c r="K89" s="18" t="str">
        <f t="shared" si="8"/>
        <v>Link</v>
      </c>
      <c r="L89" s="19" t="str">
        <f t="shared" si="9"/>
        <v/>
      </c>
      <c r="M89" s="30" t="str">
        <f t="shared" si="10"/>
        <v>{Alvarado Echeona, 2023 #63}</v>
      </c>
      <c r="N89" s="20" t="str">
        <f t="shared" si="11"/>
        <v>PDF</v>
      </c>
      <c r="O89" s="11" t="s">
        <v>2</v>
      </c>
      <c r="P89" s="3" t="s">
        <v>36</v>
      </c>
      <c r="Q89" s="6" t="s">
        <v>3459</v>
      </c>
    </row>
    <row r="90" spans="1:17" x14ac:dyDescent="0.25">
      <c r="A90" s="27" t="s">
        <v>3460</v>
      </c>
      <c r="B90" s="28" t="s">
        <v>3461</v>
      </c>
      <c r="C90" s="28">
        <v>2023</v>
      </c>
      <c r="D90" s="28" t="s">
        <v>3462</v>
      </c>
      <c r="E90" s="28">
        <v>63</v>
      </c>
      <c r="F90" s="28">
        <v>6</v>
      </c>
      <c r="G90" s="28" t="s">
        <v>3463</v>
      </c>
      <c r="H90" s="28">
        <v>34</v>
      </c>
      <c r="I90" s="28" t="s">
        <v>3464</v>
      </c>
      <c r="J90" s="10" t="s">
        <v>34</v>
      </c>
      <c r="K90" s="18" t="str">
        <f t="shared" si="8"/>
        <v>Link</v>
      </c>
      <c r="L90" s="19" t="str">
        <f t="shared" si="9"/>
        <v/>
      </c>
      <c r="M90" s="30" t="str">
        <f t="shared" si="10"/>
        <v>{Bailey, 2023 #34}</v>
      </c>
      <c r="N90" s="20" t="str">
        <f t="shared" si="11"/>
        <v>PDF</v>
      </c>
      <c r="O90" s="11" t="s">
        <v>2</v>
      </c>
      <c r="P90" s="3" t="s">
        <v>36</v>
      </c>
      <c r="Q90" s="6" t="s">
        <v>3450</v>
      </c>
    </row>
    <row r="91" spans="1:17" x14ac:dyDescent="0.25">
      <c r="A91" s="27" t="s">
        <v>3465</v>
      </c>
      <c r="B91" s="28" t="s">
        <v>3466</v>
      </c>
      <c r="C91" s="28">
        <v>2024</v>
      </c>
      <c r="D91" s="28" t="s">
        <v>3467</v>
      </c>
      <c r="H91" s="28">
        <v>109</v>
      </c>
      <c r="I91" s="28" t="s">
        <v>3468</v>
      </c>
      <c r="J91" s="10" t="s">
        <v>34</v>
      </c>
      <c r="K91" s="18" t="str">
        <f t="shared" si="8"/>
        <v>Link</v>
      </c>
      <c r="L91" s="19" t="str">
        <f t="shared" si="9"/>
        <v/>
      </c>
      <c r="M91" s="30" t="str">
        <f t="shared" si="10"/>
        <v>{Bantwal, 2024 #109}</v>
      </c>
      <c r="N91" s="20" t="str">
        <f t="shared" si="11"/>
        <v>PDF</v>
      </c>
      <c r="O91" s="11" t="s">
        <v>2</v>
      </c>
      <c r="P91" s="3" t="s">
        <v>36</v>
      </c>
      <c r="Q91" s="6" t="s">
        <v>3469</v>
      </c>
    </row>
    <row r="92" spans="1:17" x14ac:dyDescent="0.25">
      <c r="A92" s="27" t="s">
        <v>3470</v>
      </c>
      <c r="B92" s="28" t="s">
        <v>3471</v>
      </c>
      <c r="C92" s="28">
        <v>2023</v>
      </c>
      <c r="D92" s="28" t="s">
        <v>3109</v>
      </c>
      <c r="E92" s="28">
        <v>11</v>
      </c>
      <c r="G92" s="28" t="s">
        <v>3472</v>
      </c>
      <c r="H92" s="28">
        <v>46</v>
      </c>
      <c r="I92" s="28" t="s">
        <v>3473</v>
      </c>
      <c r="J92" s="10" t="s">
        <v>34</v>
      </c>
      <c r="K92" s="18" t="str">
        <f t="shared" si="8"/>
        <v>Link</v>
      </c>
      <c r="L92" s="19" t="str">
        <f t="shared" si="9"/>
        <v/>
      </c>
      <c r="M92" s="30" t="str">
        <f t="shared" si="10"/>
        <v>{Barnes, 2023 #46}</v>
      </c>
      <c r="N92" s="20" t="str">
        <f t="shared" si="11"/>
        <v>PDF</v>
      </c>
      <c r="O92" s="11" t="s">
        <v>2</v>
      </c>
      <c r="P92" s="3" t="s">
        <v>36</v>
      </c>
      <c r="Q92" s="6" t="s">
        <v>3474</v>
      </c>
    </row>
    <row r="93" spans="1:17" x14ac:dyDescent="0.25">
      <c r="A93" s="27" t="s">
        <v>3475</v>
      </c>
      <c r="B93" s="28" t="s">
        <v>3476</v>
      </c>
      <c r="C93" s="28">
        <v>2024</v>
      </c>
      <c r="D93" s="28" t="s">
        <v>396</v>
      </c>
      <c r="E93" s="28">
        <v>33</v>
      </c>
      <c r="F93" s="28">
        <v>3</v>
      </c>
      <c r="G93" s="28" t="s">
        <v>3477</v>
      </c>
      <c r="H93" s="28">
        <v>39</v>
      </c>
      <c r="I93" s="28" t="s">
        <v>3478</v>
      </c>
      <c r="J93" s="10" t="s">
        <v>34</v>
      </c>
      <c r="K93" s="18" t="str">
        <f t="shared" si="8"/>
        <v>Link</v>
      </c>
      <c r="L93" s="19" t="str">
        <f t="shared" si="9"/>
        <v/>
      </c>
      <c r="M93" s="30" t="str">
        <f t="shared" si="10"/>
        <v>{Braznell, 2024 #39}</v>
      </c>
      <c r="N93" s="20" t="str">
        <f t="shared" si="11"/>
        <v>PDF</v>
      </c>
      <c r="O93" s="11" t="s">
        <v>2</v>
      </c>
      <c r="P93" s="3" t="s">
        <v>36</v>
      </c>
      <c r="Q93" s="6" t="s">
        <v>3479</v>
      </c>
    </row>
    <row r="94" spans="1:17" x14ac:dyDescent="0.25">
      <c r="A94" s="27" t="s">
        <v>3480</v>
      </c>
      <c r="B94" s="28" t="s">
        <v>3153</v>
      </c>
      <c r="C94" s="28">
        <v>2024</v>
      </c>
      <c r="D94" s="28" t="s">
        <v>1299</v>
      </c>
      <c r="E94" s="28">
        <v>2024</v>
      </c>
      <c r="F94" s="28">
        <v>5</v>
      </c>
      <c r="G94" s="28" t="s">
        <v>3154</v>
      </c>
      <c r="H94" s="28">
        <v>95</v>
      </c>
      <c r="I94" s="28" t="s">
        <v>3481</v>
      </c>
      <c r="J94" s="10" t="s">
        <v>34</v>
      </c>
      <c r="K94" s="18" t="str">
        <f t="shared" si="8"/>
        <v>Link</v>
      </c>
      <c r="L94" s="19" t="str">
        <f t="shared" si="9"/>
        <v/>
      </c>
      <c r="M94" s="30" t="str">
        <f t="shared" si="10"/>
        <v>{Butler, 2024 #95}</v>
      </c>
      <c r="N94" s="20" t="str">
        <f t="shared" si="11"/>
        <v>PDF</v>
      </c>
      <c r="O94" s="11" t="s">
        <v>2</v>
      </c>
      <c r="P94" s="3" t="s">
        <v>36</v>
      </c>
      <c r="Q94" s="6" t="s">
        <v>3061</v>
      </c>
    </row>
    <row r="95" spans="1:17" x14ac:dyDescent="0.25">
      <c r="A95" s="27" t="s">
        <v>3482</v>
      </c>
      <c r="B95" s="28" t="s">
        <v>3483</v>
      </c>
      <c r="C95" s="28">
        <v>2024</v>
      </c>
      <c r="D95" s="28" t="s">
        <v>3484</v>
      </c>
      <c r="E95" s="28">
        <v>39</v>
      </c>
      <c r="F95" s="28">
        <v>9</v>
      </c>
      <c r="G95" s="28" t="s">
        <v>3485</v>
      </c>
      <c r="H95" s="28">
        <v>27</v>
      </c>
      <c r="I95" s="28" t="s">
        <v>3486</v>
      </c>
      <c r="J95" s="10" t="s">
        <v>34</v>
      </c>
      <c r="K95" s="18" t="str">
        <f t="shared" si="8"/>
        <v>Link</v>
      </c>
      <c r="L95" s="19" t="str">
        <f t="shared" si="9"/>
        <v/>
      </c>
      <c r="M95" s="30" t="str">
        <f t="shared" si="10"/>
        <v>{Cheng, 2024 #27}</v>
      </c>
      <c r="N95" s="20" t="str">
        <f t="shared" si="11"/>
        <v>PDF</v>
      </c>
      <c r="O95" s="11" t="s">
        <v>2</v>
      </c>
      <c r="P95" s="3" t="s">
        <v>36</v>
      </c>
      <c r="Q95" s="6" t="s">
        <v>3439</v>
      </c>
    </row>
    <row r="96" spans="1:17" x14ac:dyDescent="0.25">
      <c r="A96" s="27" t="s">
        <v>3487</v>
      </c>
      <c r="B96" s="28" t="s">
        <v>3488</v>
      </c>
      <c r="C96" s="28">
        <v>2023</v>
      </c>
      <c r="D96" s="28" t="s">
        <v>3489</v>
      </c>
      <c r="E96" s="28">
        <v>32</v>
      </c>
      <c r="F96" s="28">
        <v>1</v>
      </c>
      <c r="H96" s="28">
        <v>103</v>
      </c>
      <c r="I96" s="28" t="s">
        <v>3490</v>
      </c>
      <c r="J96" s="10" t="s">
        <v>34</v>
      </c>
      <c r="K96" s="18" t="str">
        <f t="shared" si="8"/>
        <v>Link</v>
      </c>
      <c r="L96" s="19" t="str">
        <f t="shared" si="9"/>
        <v/>
      </c>
      <c r="M96" s="30" t="str">
        <f t="shared" si="10"/>
        <v>{Diep, 2023 #103}</v>
      </c>
      <c r="N96" s="20" t="str">
        <f t="shared" si="11"/>
        <v>PDF</v>
      </c>
      <c r="O96" s="11" t="s">
        <v>2</v>
      </c>
      <c r="P96" s="3" t="s">
        <v>36</v>
      </c>
      <c r="Q96" s="6" t="s">
        <v>3491</v>
      </c>
    </row>
    <row r="97" spans="1:17" x14ac:dyDescent="0.25">
      <c r="A97" s="27" t="s">
        <v>3492</v>
      </c>
      <c r="B97" s="28" t="s">
        <v>3493</v>
      </c>
      <c r="C97" s="28">
        <v>2024</v>
      </c>
      <c r="D97" s="28" t="s">
        <v>3494</v>
      </c>
      <c r="H97" s="28">
        <v>2</v>
      </c>
      <c r="I97" s="28" t="s">
        <v>3495</v>
      </c>
      <c r="J97" s="10" t="s">
        <v>3169</v>
      </c>
      <c r="K97" s="18" t="str">
        <f t="shared" si="8"/>
        <v>Link</v>
      </c>
      <c r="L97" s="19" t="str">
        <f t="shared" si="9"/>
        <v>Fiddes-2024-2</v>
      </c>
      <c r="M97" s="30" t="str">
        <f t="shared" si="10"/>
        <v>{Fiddes, 2024 #2}</v>
      </c>
      <c r="N97" s="20" t="str">
        <f t="shared" si="11"/>
        <v/>
      </c>
      <c r="O97" s="11" t="s">
        <v>2</v>
      </c>
      <c r="P97" s="3" t="s">
        <v>36</v>
      </c>
      <c r="Q97" s="6" t="s">
        <v>3496</v>
      </c>
    </row>
    <row r="98" spans="1:17" x14ac:dyDescent="0.25">
      <c r="A98" s="27" t="s">
        <v>3213</v>
      </c>
      <c r="B98" s="28" t="s">
        <v>3497</v>
      </c>
      <c r="C98" s="28">
        <v>2023</v>
      </c>
      <c r="D98" s="28" t="s">
        <v>3199</v>
      </c>
      <c r="H98" s="28">
        <v>85</v>
      </c>
      <c r="I98" s="28" t="s">
        <v>3498</v>
      </c>
      <c r="J98" s="10" t="s">
        <v>34</v>
      </c>
      <c r="K98" s="18" t="str">
        <f t="shared" ref="K98:K116" si="12">IF(LEFT(I98,2)="10",HYPERLINK(_xlfn.CONCAT("https://doi.org/",I98),"Link"),IF(I98="","",HYPERLINK(I98,"Link")))</f>
        <v>Link</v>
      </c>
      <c r="L98" s="19" t="str">
        <f t="shared" ref="L98:L116" si="13">IF(A98&lt;&gt;"",IF(J98="No",_xlfn.CONCAT(IF(ISERROR(FIND(",",A98))=FALSE,LEFT(A98,FIND(",",A98)-1),A98),"-",C98,"-",H98),""),"")</f>
        <v/>
      </c>
      <c r="M98" s="30" t="str">
        <f t="shared" ref="M98:M116" si="14">IF(A98&lt;&gt;"",_xlfn.CONCAT("{",IF(ISERROR(FIND(",",A98))=FALSE,LEFT(A98,FIND(",",A98)-1),A98),", ",C98," #",H98,"}"),"")</f>
        <v>{Gardner, 2023 #85}</v>
      </c>
      <c r="N98" s="20" t="str">
        <f t="shared" ref="N98:N116" si="15">IF(J98="Yes",IF(O98&lt;&gt;"",HYPERLINK(_xlfn.CONCAT(VLOOKUP(O98,S:T,2,FALSE),"\",IF(ISERROR(FIND(",",A98))=FALSE,LEFT(A98,FIND(",",A98)-1),A98),"-",C98,"-",H98,".pdf"),"PDF"),""),"")</f>
        <v>PDF</v>
      </c>
      <c r="O98" s="11" t="s">
        <v>2</v>
      </c>
      <c r="P98" s="3" t="s">
        <v>36</v>
      </c>
      <c r="Q98" s="6" t="s">
        <v>3499</v>
      </c>
    </row>
    <row r="99" spans="1:17" x14ac:dyDescent="0.25">
      <c r="A99" s="27" t="s">
        <v>3500</v>
      </c>
      <c r="B99" s="28" t="s">
        <v>3501</v>
      </c>
      <c r="C99" s="28">
        <v>2024</v>
      </c>
      <c r="D99" s="28" t="s">
        <v>3502</v>
      </c>
      <c r="E99" s="28">
        <v>74</v>
      </c>
      <c r="F99" s="28">
        <v>1</v>
      </c>
      <c r="G99" s="28" t="s">
        <v>32</v>
      </c>
      <c r="H99" s="28">
        <v>106</v>
      </c>
      <c r="I99" s="28" t="s">
        <v>3503</v>
      </c>
      <c r="J99" s="10" t="s">
        <v>34</v>
      </c>
      <c r="K99" s="18" t="str">
        <f t="shared" si="12"/>
        <v>Link</v>
      </c>
      <c r="L99" s="19" t="str">
        <f t="shared" si="13"/>
        <v/>
      </c>
      <c r="M99" s="30" t="str">
        <f t="shared" si="14"/>
        <v>{Gliwska, 2024 #106}</v>
      </c>
      <c r="N99" s="20" t="str">
        <f t="shared" si="15"/>
        <v>PDF</v>
      </c>
      <c r="O99" s="11" t="s">
        <v>2</v>
      </c>
      <c r="P99" s="3" t="s">
        <v>36</v>
      </c>
      <c r="Q99" s="6" t="s">
        <v>3504</v>
      </c>
    </row>
    <row r="100" spans="1:17" x14ac:dyDescent="0.25">
      <c r="A100" s="27" t="s">
        <v>3505</v>
      </c>
      <c r="B100" s="28" t="s">
        <v>3506</v>
      </c>
      <c r="C100" s="28">
        <v>2024</v>
      </c>
      <c r="D100" s="28" t="s">
        <v>73</v>
      </c>
      <c r="H100" s="28">
        <v>97</v>
      </c>
      <c r="I100" s="28" t="s">
        <v>3507</v>
      </c>
      <c r="J100" s="10" t="s">
        <v>34</v>
      </c>
      <c r="K100" s="18" t="str">
        <f t="shared" si="12"/>
        <v>Link</v>
      </c>
      <c r="L100" s="19" t="str">
        <f t="shared" si="13"/>
        <v/>
      </c>
      <c r="M100" s="30" t="str">
        <f t="shared" si="14"/>
        <v>{Gudi, 2024 #97}</v>
      </c>
      <c r="N100" s="20" t="str">
        <f t="shared" si="15"/>
        <v>PDF</v>
      </c>
      <c r="O100" s="11" t="s">
        <v>2</v>
      </c>
      <c r="P100" s="3" t="s">
        <v>36</v>
      </c>
      <c r="Q100" s="6" t="s">
        <v>3508</v>
      </c>
    </row>
    <row r="101" spans="1:17" x14ac:dyDescent="0.25">
      <c r="A101" s="27" t="s">
        <v>3509</v>
      </c>
      <c r="B101" s="28" t="s">
        <v>3510</v>
      </c>
      <c r="C101" s="28">
        <v>2024</v>
      </c>
      <c r="D101" s="28" t="s">
        <v>3404</v>
      </c>
      <c r="E101" s="28">
        <v>13</v>
      </c>
      <c r="F101" s="28">
        <v>1</v>
      </c>
      <c r="G101" s="28">
        <v>179</v>
      </c>
      <c r="H101" s="28">
        <v>30</v>
      </c>
      <c r="I101" s="28" t="s">
        <v>3511</v>
      </c>
      <c r="J101" s="10" t="s">
        <v>34</v>
      </c>
      <c r="K101" s="18" t="str">
        <f t="shared" si="12"/>
        <v>Link</v>
      </c>
      <c r="L101" s="19" t="str">
        <f t="shared" si="13"/>
        <v/>
      </c>
      <c r="M101" s="30" t="str">
        <f t="shared" si="14"/>
        <v>{Hersi, 2024 #30}</v>
      </c>
      <c r="N101" s="20" t="str">
        <f t="shared" si="15"/>
        <v>PDF</v>
      </c>
      <c r="O101" s="11" t="s">
        <v>2</v>
      </c>
      <c r="P101" s="3" t="s">
        <v>36</v>
      </c>
      <c r="Q101" s="6" t="s">
        <v>3512</v>
      </c>
    </row>
    <row r="102" spans="1:17" x14ac:dyDescent="0.25">
      <c r="A102" s="27" t="s">
        <v>3513</v>
      </c>
      <c r="B102" s="28" t="s">
        <v>3514</v>
      </c>
      <c r="C102" s="28">
        <v>2024</v>
      </c>
      <c r="D102" s="28" t="s">
        <v>3253</v>
      </c>
      <c r="E102" s="28">
        <v>40</v>
      </c>
      <c r="F102" s="28">
        <v>10</v>
      </c>
      <c r="G102" s="28" t="s">
        <v>3515</v>
      </c>
      <c r="H102" s="28">
        <v>91</v>
      </c>
      <c r="I102" s="28" t="s">
        <v>3516</v>
      </c>
      <c r="J102" s="10" t="s">
        <v>34</v>
      </c>
      <c r="K102" s="18" t="str">
        <f t="shared" si="12"/>
        <v>Link</v>
      </c>
      <c r="L102" s="19" t="str">
        <f t="shared" si="13"/>
        <v/>
      </c>
      <c r="M102" s="30" t="str">
        <f t="shared" si="14"/>
        <v>{Heshmati, 2024 #91}</v>
      </c>
      <c r="N102" s="20" t="str">
        <f t="shared" si="15"/>
        <v>PDF</v>
      </c>
      <c r="O102" s="11" t="s">
        <v>2</v>
      </c>
      <c r="P102" s="3" t="s">
        <v>36</v>
      </c>
      <c r="Q102" s="6" t="s">
        <v>3491</v>
      </c>
    </row>
    <row r="103" spans="1:17" x14ac:dyDescent="0.25">
      <c r="A103" s="27" t="s">
        <v>3517</v>
      </c>
      <c r="B103" s="28" t="s">
        <v>3518</v>
      </c>
      <c r="C103" s="28">
        <v>2024</v>
      </c>
      <c r="D103" s="28" t="s">
        <v>3519</v>
      </c>
      <c r="E103" s="28">
        <v>35</v>
      </c>
      <c r="G103" s="28" t="s">
        <v>3520</v>
      </c>
      <c r="H103" s="28">
        <v>92</v>
      </c>
      <c r="I103" s="28" t="s">
        <v>3521</v>
      </c>
      <c r="J103" s="10" t="s">
        <v>34</v>
      </c>
      <c r="K103" s="18" t="str">
        <f t="shared" si="12"/>
        <v>Link</v>
      </c>
      <c r="L103" s="19" t="str">
        <f t="shared" si="13"/>
        <v/>
      </c>
      <c r="M103" s="30" t="str">
        <f t="shared" si="14"/>
        <v>{Li, 2024 #92}</v>
      </c>
      <c r="N103" s="20" t="str">
        <f t="shared" si="15"/>
        <v>PDF</v>
      </c>
      <c r="O103" s="11" t="s">
        <v>2</v>
      </c>
      <c r="P103" s="3" t="s">
        <v>36</v>
      </c>
      <c r="Q103" s="6" t="s">
        <v>3491</v>
      </c>
    </row>
    <row r="104" spans="1:17" x14ac:dyDescent="0.25">
      <c r="A104" s="27" t="s">
        <v>3522</v>
      </c>
      <c r="B104" s="28" t="s">
        <v>3523</v>
      </c>
      <c r="C104" s="28">
        <v>2023</v>
      </c>
      <c r="D104" s="28" t="s">
        <v>3109</v>
      </c>
      <c r="E104" s="28">
        <v>9</v>
      </c>
      <c r="G104" s="28" t="s">
        <v>3524</v>
      </c>
      <c r="H104" s="28">
        <v>53</v>
      </c>
      <c r="I104" s="28" t="s">
        <v>3525</v>
      </c>
      <c r="J104" s="10" t="s">
        <v>34</v>
      </c>
      <c r="K104" s="18" t="str">
        <f t="shared" si="12"/>
        <v>Link</v>
      </c>
      <c r="L104" s="19" t="str">
        <f t="shared" si="13"/>
        <v/>
      </c>
      <c r="M104" s="30" t="str">
        <f t="shared" si="14"/>
        <v>{Lindson, 2023 #53}</v>
      </c>
      <c r="N104" s="20" t="str">
        <f t="shared" si="15"/>
        <v>PDF</v>
      </c>
      <c r="O104" s="11" t="s">
        <v>2</v>
      </c>
      <c r="P104" s="3" t="s">
        <v>36</v>
      </c>
      <c r="Q104" s="6" t="s">
        <v>3526</v>
      </c>
    </row>
    <row r="105" spans="1:17" x14ac:dyDescent="0.25">
      <c r="A105" s="27" t="s">
        <v>3527</v>
      </c>
      <c r="B105" s="28" t="s">
        <v>3528</v>
      </c>
      <c r="C105" s="28">
        <v>2024</v>
      </c>
      <c r="D105" s="28" t="s">
        <v>44</v>
      </c>
      <c r="H105" s="28">
        <v>3</v>
      </c>
      <c r="I105" s="28" t="s">
        <v>3529</v>
      </c>
      <c r="J105" s="10" t="s">
        <v>34</v>
      </c>
      <c r="K105" s="18" t="str">
        <f t="shared" si="12"/>
        <v>Link</v>
      </c>
      <c r="L105" s="19" t="str">
        <f t="shared" si="13"/>
        <v/>
      </c>
      <c r="M105" s="30" t="str">
        <f t="shared" si="14"/>
        <v>{Lindson, 2024 #3}</v>
      </c>
      <c r="N105" s="20" t="str">
        <f t="shared" si="15"/>
        <v>PDF</v>
      </c>
      <c r="O105" s="11" t="s">
        <v>2</v>
      </c>
      <c r="P105" s="3" t="s">
        <v>36</v>
      </c>
      <c r="Q105" s="6" t="s">
        <v>3530</v>
      </c>
    </row>
    <row r="106" spans="1:17" x14ac:dyDescent="0.25">
      <c r="A106" s="27" t="s">
        <v>3531</v>
      </c>
      <c r="B106" s="28" t="s">
        <v>3532</v>
      </c>
      <c r="C106" s="28">
        <v>2024</v>
      </c>
      <c r="D106" s="28" t="s">
        <v>3109</v>
      </c>
      <c r="E106" s="28">
        <v>1</v>
      </c>
      <c r="G106" s="28" t="s">
        <v>3533</v>
      </c>
      <c r="H106" s="28">
        <v>37</v>
      </c>
      <c r="I106" s="28" t="s">
        <v>3534</v>
      </c>
      <c r="J106" s="10" t="s">
        <v>34</v>
      </c>
      <c r="K106" s="18" t="str">
        <f t="shared" si="12"/>
        <v>Link</v>
      </c>
      <c r="L106" s="19" t="str">
        <f t="shared" si="13"/>
        <v/>
      </c>
      <c r="M106" s="30" t="str">
        <f t="shared" si="14"/>
        <v>{Lindson, 2024 #37}</v>
      </c>
      <c r="N106" s="20" t="str">
        <f t="shared" si="15"/>
        <v>PDF</v>
      </c>
      <c r="O106" s="11" t="s">
        <v>2</v>
      </c>
      <c r="P106" s="3" t="s">
        <v>36</v>
      </c>
      <c r="Q106" s="6" t="s">
        <v>3530</v>
      </c>
    </row>
    <row r="107" spans="1:17" x14ac:dyDescent="0.25">
      <c r="A107" s="27" t="s">
        <v>3535</v>
      </c>
      <c r="B107" s="28" t="s">
        <v>3536</v>
      </c>
      <c r="C107" s="28">
        <v>2024</v>
      </c>
      <c r="D107" s="28" t="s">
        <v>44</v>
      </c>
      <c r="E107" s="28">
        <v>119</v>
      </c>
      <c r="F107" s="28">
        <v>12</v>
      </c>
      <c r="G107" s="28" t="s">
        <v>3537</v>
      </c>
      <c r="H107" s="28">
        <v>20</v>
      </c>
      <c r="I107" s="28" t="s">
        <v>3538</v>
      </c>
      <c r="J107" s="10" t="s">
        <v>34</v>
      </c>
      <c r="K107" s="18" t="str">
        <f t="shared" si="12"/>
        <v>Link</v>
      </c>
      <c r="L107" s="19" t="str">
        <f t="shared" si="13"/>
        <v/>
      </c>
      <c r="M107" s="30" t="str">
        <f t="shared" si="14"/>
        <v>{Livingstone-Banks, 2024 #20}</v>
      </c>
      <c r="N107" s="20" t="str">
        <f t="shared" si="15"/>
        <v>PDF</v>
      </c>
      <c r="O107" s="11" t="s">
        <v>2</v>
      </c>
      <c r="P107" s="3" t="s">
        <v>36</v>
      </c>
      <c r="Q107" s="6" t="s">
        <v>3539</v>
      </c>
    </row>
    <row r="108" spans="1:17" x14ac:dyDescent="0.25">
      <c r="A108" s="27" t="s">
        <v>3540</v>
      </c>
      <c r="B108" s="28" t="s">
        <v>3541</v>
      </c>
      <c r="C108" s="28">
        <v>2024</v>
      </c>
      <c r="D108" s="28" t="s">
        <v>2995</v>
      </c>
      <c r="E108" s="28">
        <v>22</v>
      </c>
      <c r="H108" s="28">
        <v>10</v>
      </c>
      <c r="I108" s="28" t="s">
        <v>3542</v>
      </c>
      <c r="J108" s="10" t="s">
        <v>34</v>
      </c>
      <c r="K108" s="18" t="str">
        <f t="shared" si="12"/>
        <v>Link</v>
      </c>
      <c r="L108" s="19" t="str">
        <f t="shared" si="13"/>
        <v/>
      </c>
      <c r="M108" s="30" t="str">
        <f t="shared" si="14"/>
        <v>{Lu, 2024 #10}</v>
      </c>
      <c r="N108" s="20" t="str">
        <f t="shared" si="15"/>
        <v>PDF</v>
      </c>
      <c r="O108" s="11" t="s">
        <v>2</v>
      </c>
      <c r="P108" s="3" t="s">
        <v>36</v>
      </c>
      <c r="Q108" s="6" t="s">
        <v>3539</v>
      </c>
    </row>
    <row r="109" spans="1:17" x14ac:dyDescent="0.25">
      <c r="A109" s="27" t="s">
        <v>3543</v>
      </c>
      <c r="B109" s="28" t="s">
        <v>3544</v>
      </c>
      <c r="C109" s="28">
        <v>2023</v>
      </c>
      <c r="D109" s="28" t="s">
        <v>686</v>
      </c>
      <c r="E109" s="28">
        <v>21</v>
      </c>
      <c r="F109" s="28">
        <v>1</v>
      </c>
      <c r="G109" s="28">
        <v>378</v>
      </c>
      <c r="H109" s="28">
        <v>50</v>
      </c>
      <c r="I109" s="28" t="s">
        <v>3545</v>
      </c>
      <c r="J109" s="10" t="s">
        <v>34</v>
      </c>
      <c r="K109" s="18" t="str">
        <f t="shared" si="12"/>
        <v>Link</v>
      </c>
      <c r="L109" s="19" t="str">
        <f t="shared" si="13"/>
        <v/>
      </c>
      <c r="M109" s="30" t="str">
        <f t="shared" si="14"/>
        <v>{Nian, 2023 #50}</v>
      </c>
      <c r="N109" s="20" t="str">
        <f t="shared" si="15"/>
        <v>PDF</v>
      </c>
      <c r="O109" s="11" t="s">
        <v>2</v>
      </c>
      <c r="P109" s="3" t="s">
        <v>36</v>
      </c>
      <c r="Q109" s="6" t="s">
        <v>3539</v>
      </c>
    </row>
    <row r="110" spans="1:17" x14ac:dyDescent="0.25">
      <c r="A110" s="27" t="s">
        <v>3546</v>
      </c>
      <c r="B110" s="28" t="s">
        <v>3547</v>
      </c>
      <c r="C110" s="28">
        <v>2024</v>
      </c>
      <c r="D110" s="28" t="s">
        <v>3548</v>
      </c>
      <c r="E110" s="28">
        <v>16</v>
      </c>
      <c r="F110" s="28">
        <v>1</v>
      </c>
      <c r="H110" s="28">
        <v>112</v>
      </c>
      <c r="I110" s="28" t="s">
        <v>3549</v>
      </c>
      <c r="J110" s="10" t="s">
        <v>34</v>
      </c>
      <c r="K110" s="18" t="str">
        <f t="shared" si="12"/>
        <v>Link</v>
      </c>
      <c r="L110" s="19" t="str">
        <f t="shared" si="13"/>
        <v/>
      </c>
      <c r="M110" s="30" t="str">
        <f t="shared" si="14"/>
        <v>{Onwuzo, 2024 #112}</v>
      </c>
      <c r="N110" s="20" t="str">
        <f t="shared" si="15"/>
        <v>PDF</v>
      </c>
      <c r="O110" s="11" t="s">
        <v>2</v>
      </c>
      <c r="P110" s="3" t="s">
        <v>36</v>
      </c>
      <c r="Q110" s="6" t="s">
        <v>3456</v>
      </c>
    </row>
    <row r="111" spans="1:17" x14ac:dyDescent="0.25">
      <c r="A111" s="27" t="s">
        <v>3365</v>
      </c>
      <c r="B111" s="28" t="s">
        <v>3366</v>
      </c>
      <c r="C111" s="28">
        <v>2025</v>
      </c>
      <c r="D111" s="28" t="s">
        <v>3550</v>
      </c>
      <c r="H111" s="28">
        <v>86</v>
      </c>
      <c r="I111" s="28" t="s">
        <v>3368</v>
      </c>
      <c r="J111" s="10" t="s">
        <v>34</v>
      </c>
      <c r="K111" s="18" t="str">
        <f t="shared" si="12"/>
        <v>Link</v>
      </c>
      <c r="L111" s="19" t="str">
        <f t="shared" si="13"/>
        <v/>
      </c>
      <c r="M111" s="30" t="str">
        <f t="shared" si="14"/>
        <v>{Rifat, 2025 #86}</v>
      </c>
      <c r="N111" s="20" t="str">
        <f t="shared" si="15"/>
        <v>PDF</v>
      </c>
      <c r="O111" s="11" t="s">
        <v>2</v>
      </c>
      <c r="P111" s="3" t="s">
        <v>36</v>
      </c>
      <c r="Q111" s="6" t="s">
        <v>3551</v>
      </c>
    </row>
    <row r="112" spans="1:17" x14ac:dyDescent="0.25">
      <c r="A112" s="27" t="s">
        <v>3552</v>
      </c>
      <c r="B112" s="28" t="s">
        <v>3553</v>
      </c>
      <c r="C112" s="28">
        <v>2023</v>
      </c>
      <c r="D112" s="28" t="s">
        <v>396</v>
      </c>
      <c r="E112" s="28">
        <v>32</v>
      </c>
      <c r="F112" s="28">
        <v>6</v>
      </c>
      <c r="G112" s="28" t="s">
        <v>3554</v>
      </c>
      <c r="H112" s="28">
        <v>83</v>
      </c>
      <c r="I112" s="28" t="s">
        <v>3555</v>
      </c>
      <c r="J112" s="10" t="s">
        <v>34</v>
      </c>
      <c r="K112" s="18" t="str">
        <f t="shared" si="12"/>
        <v>Link</v>
      </c>
      <c r="L112" s="19" t="str">
        <f t="shared" si="13"/>
        <v/>
      </c>
      <c r="M112" s="30" t="str">
        <f t="shared" si="14"/>
        <v>{Stjepanovic, 2023 #83}</v>
      </c>
      <c r="N112" s="20" t="str">
        <f t="shared" si="15"/>
        <v>PDF</v>
      </c>
      <c r="O112" s="11" t="s">
        <v>2</v>
      </c>
      <c r="P112" s="3" t="s">
        <v>36</v>
      </c>
      <c r="Q112" s="6" t="s">
        <v>3556</v>
      </c>
    </row>
    <row r="113" spans="1:17" x14ac:dyDescent="0.25">
      <c r="A113" s="27" t="s">
        <v>3557</v>
      </c>
      <c r="B113" s="28" t="s">
        <v>3558</v>
      </c>
      <c r="C113" s="28">
        <v>2023</v>
      </c>
      <c r="D113" s="28" t="s">
        <v>1135</v>
      </c>
      <c r="E113" s="28">
        <v>29</v>
      </c>
      <c r="F113" s="28">
        <v>2</v>
      </c>
      <c r="G113" s="28" t="s">
        <v>3559</v>
      </c>
      <c r="H113" s="28">
        <v>81</v>
      </c>
      <c r="I113" s="28" t="s">
        <v>3560</v>
      </c>
      <c r="J113" s="10" t="s">
        <v>34</v>
      </c>
      <c r="K113" s="18" t="str">
        <f t="shared" si="12"/>
        <v>Link</v>
      </c>
      <c r="L113" s="19" t="str">
        <f t="shared" si="13"/>
        <v/>
      </c>
      <c r="M113" s="30" t="str">
        <f t="shared" si="14"/>
        <v>{Tane, 2023 #81}</v>
      </c>
      <c r="N113" s="20" t="str">
        <f t="shared" si="15"/>
        <v>PDF</v>
      </c>
      <c r="O113" s="11" t="s">
        <v>2</v>
      </c>
      <c r="P113" s="3" t="s">
        <v>36</v>
      </c>
      <c r="Q113" s="6" t="s">
        <v>3456</v>
      </c>
    </row>
    <row r="114" spans="1:17" x14ac:dyDescent="0.25">
      <c r="A114" s="27" t="s">
        <v>3411</v>
      </c>
      <c r="B114" s="28" t="s">
        <v>3412</v>
      </c>
      <c r="C114" s="28">
        <v>2024</v>
      </c>
      <c r="D114" s="28" t="s">
        <v>3355</v>
      </c>
      <c r="E114" s="28">
        <v>11</v>
      </c>
      <c r="F114" s="28">
        <v>5</v>
      </c>
      <c r="G114" s="28" t="s">
        <v>3561</v>
      </c>
      <c r="H114" s="28">
        <v>25</v>
      </c>
      <c r="I114" s="28" t="s">
        <v>3413</v>
      </c>
      <c r="J114" s="10" t="s">
        <v>34</v>
      </c>
      <c r="K114" s="18" t="str">
        <f t="shared" si="12"/>
        <v>Link</v>
      </c>
      <c r="L114" s="19" t="str">
        <f t="shared" si="13"/>
        <v/>
      </c>
      <c r="M114" s="30" t="str">
        <f t="shared" si="14"/>
        <v>{Wen, 2024 #25}</v>
      </c>
      <c r="N114" s="20" t="str">
        <f t="shared" si="15"/>
        <v>PDF</v>
      </c>
      <c r="O114" s="11" t="s">
        <v>2</v>
      </c>
      <c r="P114" s="3" t="s">
        <v>36</v>
      </c>
      <c r="Q114" s="6" t="s">
        <v>3562</v>
      </c>
    </row>
    <row r="115" spans="1:17" x14ac:dyDescent="0.25">
      <c r="A115" s="27" t="s">
        <v>3563</v>
      </c>
      <c r="B115" s="28" t="s">
        <v>3564</v>
      </c>
      <c r="C115" s="28">
        <v>2024</v>
      </c>
      <c r="D115" s="28" t="s">
        <v>3489</v>
      </c>
      <c r="E115" s="28">
        <v>33</v>
      </c>
      <c r="F115" s="28">
        <v>9</v>
      </c>
      <c r="H115" s="28">
        <v>89</v>
      </c>
      <c r="I115" s="28" t="s">
        <v>3565</v>
      </c>
      <c r="J115" s="10" t="s">
        <v>34</v>
      </c>
      <c r="K115" s="18" t="str">
        <f t="shared" si="12"/>
        <v>Link</v>
      </c>
      <c r="L115" s="19" t="str">
        <f t="shared" si="13"/>
        <v/>
      </c>
      <c r="M115" s="30" t="str">
        <f t="shared" si="14"/>
        <v>{Woodward, 2024 #89}</v>
      </c>
      <c r="N115" s="20" t="str">
        <f t="shared" si="15"/>
        <v>PDF</v>
      </c>
      <c r="O115" s="11" t="s">
        <v>2</v>
      </c>
      <c r="P115" s="3" t="s">
        <v>36</v>
      </c>
      <c r="Q115" s="6" t="s">
        <v>3491</v>
      </c>
    </row>
    <row r="116" spans="1:17" x14ac:dyDescent="0.25">
      <c r="A116" s="27" t="s">
        <v>3566</v>
      </c>
      <c r="B116" s="28" t="s">
        <v>3567</v>
      </c>
      <c r="C116" s="28">
        <v>2023</v>
      </c>
      <c r="D116" s="28" t="s">
        <v>3568</v>
      </c>
      <c r="H116" s="28">
        <v>88</v>
      </c>
      <c r="I116" s="28" t="s">
        <v>3569</v>
      </c>
      <c r="J116" s="11" t="s">
        <v>34</v>
      </c>
      <c r="K116" s="18" t="str">
        <f t="shared" si="12"/>
        <v>Link</v>
      </c>
      <c r="L116" s="21" t="str">
        <f t="shared" si="13"/>
        <v/>
      </c>
      <c r="M116" s="30" t="str">
        <f t="shared" si="14"/>
        <v>{Zhou, 2023 #88}</v>
      </c>
      <c r="N116" s="20" t="str">
        <f t="shared" si="15"/>
        <v>PDF</v>
      </c>
      <c r="O116" s="11" t="s">
        <v>2</v>
      </c>
      <c r="P116" s="3" t="s">
        <v>36</v>
      </c>
      <c r="Q116" s="4" t="s">
        <v>3570</v>
      </c>
    </row>
  </sheetData>
  <sortState xmlns:xlrd2="http://schemas.microsoft.com/office/spreadsheetml/2017/richdata2" ref="A2:Q116">
    <sortCondition descending="1" ref="P12:P116"/>
  </sortState>
  <conditionalFormatting sqref="J1:J1048576">
    <cfRule type="cellIs" dxfId="172" priority="53" operator="equal">
      <formula>"Yes"</formula>
    </cfRule>
    <cfRule type="cellIs" dxfId="171" priority="54" operator="equal">
      <formula>"No"</formula>
    </cfRule>
  </conditionalFormatting>
  <conditionalFormatting sqref="O1:O1048576">
    <cfRule type="cellIs" dxfId="170" priority="3" operator="equal">
      <formula>"GMT"</formula>
    </cfRule>
    <cfRule type="cellIs" dxfId="169" priority="4" operator="equal">
      <formula>"RE"</formula>
    </cfRule>
    <cfRule type="cellIs" dxfId="168" priority="5" operator="equal">
      <formula>"JK"</formula>
    </cfRule>
    <cfRule type="cellIs" dxfId="167" priority="6" operator="equal">
      <formula>"CT"</formula>
    </cfRule>
    <cfRule type="cellIs" dxfId="166" priority="7" operator="equal">
      <formula>"SH"</formula>
    </cfRule>
  </conditionalFormatting>
  <conditionalFormatting sqref="P1:P1048576">
    <cfRule type="cellIs" dxfId="165" priority="1" operator="equal">
      <formula>"Exclude"</formula>
    </cfRule>
    <cfRule type="cellIs" dxfId="164" priority="2" operator="equal">
      <formula>"Include"</formula>
    </cfRule>
  </conditionalFormatting>
  <hyperlinks>
    <hyperlink ref="I68" r:id="rId1" xr:uid="{E007317A-D018-4352-AADE-949A20D87E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352F5-8F74-400F-84C1-707025F73F61}">
  <sheetPr>
    <tabColor theme="9" tint="0.39997558519241921"/>
  </sheetPr>
  <dimension ref="A1:J243"/>
  <sheetViews>
    <sheetView workbookViewId="0">
      <pane ySplit="1" topLeftCell="A2" activePane="bottomLeft" state="frozen"/>
      <selection pane="bottomLeft"/>
    </sheetView>
  </sheetViews>
  <sheetFormatPr defaultColWidth="8.85546875" defaultRowHeight="15" x14ac:dyDescent="0.25"/>
  <cols>
    <col min="1" max="1" width="8.42578125" style="27" customWidth="1"/>
    <col min="2" max="2" width="35.7109375" style="28" customWidth="1"/>
    <col min="3" max="3" width="5" style="28" customWidth="1"/>
    <col min="4" max="4" width="5" style="28" bestFit="1" customWidth="1"/>
    <col min="5" max="9" width="5" style="28" customWidth="1"/>
    <col min="10" max="10" width="12.85546875" style="79" customWidth="1"/>
  </cols>
  <sheetData>
    <row r="1" spans="1:10" s="1" customFormat="1" ht="15.75" thickBot="1" x14ac:dyDescent="0.3">
      <c r="A1" s="23" t="s">
        <v>5</v>
      </c>
      <c r="B1" s="24" t="s">
        <v>6</v>
      </c>
      <c r="C1" s="24" t="s">
        <v>8</v>
      </c>
      <c r="D1" s="24" t="s">
        <v>7</v>
      </c>
      <c r="E1" s="24" t="s">
        <v>9</v>
      </c>
      <c r="F1" s="24" t="s">
        <v>10</v>
      </c>
      <c r="G1" s="24" t="s">
        <v>11</v>
      </c>
      <c r="H1" s="24" t="s">
        <v>3571</v>
      </c>
      <c r="I1" s="24" t="s">
        <v>13</v>
      </c>
      <c r="J1" s="77" t="s">
        <v>3572</v>
      </c>
    </row>
    <row r="2" spans="1:10" x14ac:dyDescent="0.25">
      <c r="A2" s="27" t="s">
        <v>3573</v>
      </c>
      <c r="B2" s="28" t="s">
        <v>3574</v>
      </c>
      <c r="C2" s="28" t="s">
        <v>3575</v>
      </c>
      <c r="D2" s="28" t="s">
        <v>3576</v>
      </c>
      <c r="E2" s="28" t="s">
        <v>3577</v>
      </c>
      <c r="F2" s="28" t="s">
        <v>3578</v>
      </c>
      <c r="G2" s="28" t="s">
        <v>74</v>
      </c>
      <c r="J2" s="78" t="str">
        <f t="shared" ref="J2:J65" si="0">_xlfn.CONCAT("TY  - JOUR",CHAR(10),"AU  - ",A2,CHAR(10),"PY  - ",D2,CHAR(10),"TI  - ",B2,CHAR(10),"T2  - ",C2,CHAR(10),"VL  - ",E2,CHAR(10),"IS  - ",F2,CHAR(10),"SP  - ",G2,CHAR(10),"UR  - ",H2,CHAR(10),"DI  - ",I2,CHAR(10),"ER  -")</f>
        <v>TY  - JOUR
AU  - Abrantes AM, Bloom EL, Strong DR, et al
PY  - 2014
TI  - A preliminary randomized controlled trial of a behavioral exercise intervention for smoking cessation.
T2  - Nicotine Tob Res.
VL  - 16
IS  - 8
SP  - 1094-1103
UR  - 
DI  - 
ER  -</v>
      </c>
    </row>
    <row r="3" spans="1:10" x14ac:dyDescent="0.25">
      <c r="A3" s="27" t="s">
        <v>3579</v>
      </c>
      <c r="B3" s="28" t="s">
        <v>3580</v>
      </c>
      <c r="C3" s="28" t="s">
        <v>3581</v>
      </c>
      <c r="D3" s="28">
        <v>2023</v>
      </c>
      <c r="J3" s="78" t="str">
        <f t="shared" si="0"/>
        <v>TY  - JOUR
AU  - Abrantes et al
PY  - 2023
TI  - Randomized Controlled Trial of Aerobic Exercise for Smoking Cessation among Individuals with Elevated Depressive Symptoms
T2  - Nicotine Tob Res 
VL  - 
IS  - 
SP  - 
UR  - 
DI  - 
ER  -</v>
      </c>
    </row>
    <row r="4" spans="1:10" x14ac:dyDescent="0.25">
      <c r="A4" s="27" t="s">
        <v>3582</v>
      </c>
      <c r="B4" s="28" t="s">
        <v>3583</v>
      </c>
      <c r="C4" s="28" t="s">
        <v>3584</v>
      </c>
      <c r="D4" s="28" t="s">
        <v>3576</v>
      </c>
      <c r="E4" s="28" t="s">
        <v>3585</v>
      </c>
      <c r="F4" s="28" t="s">
        <v>3586</v>
      </c>
      <c r="G4" s="28" t="s">
        <v>91</v>
      </c>
      <c r="J4" s="78" t="str">
        <f t="shared" si="0"/>
        <v>TY  - JOUR
AU  - Abroms LC, Boal AL, Simmens SJ, Mendel JA, Windsor RA
PY  - 2014
TI  - A randomized trial of Text2Quit: A text messaging program for smoking cessation.
T2  - Am J Prev Med.
VL  - 47
IS  - 3
SP  - 242-250
UR  - 
DI  - 
ER  -</v>
      </c>
    </row>
    <row r="5" spans="1:10" x14ac:dyDescent="0.25">
      <c r="A5" s="27" t="s">
        <v>3587</v>
      </c>
      <c r="B5" s="28" t="s">
        <v>3588</v>
      </c>
      <c r="C5" s="28" t="s">
        <v>3575</v>
      </c>
      <c r="D5" s="28" t="s">
        <v>3576</v>
      </c>
      <c r="E5" s="28" t="s">
        <v>3577</v>
      </c>
      <c r="F5" s="28" t="s">
        <v>3589</v>
      </c>
      <c r="G5" s="28" t="s">
        <v>1475</v>
      </c>
      <c r="J5" s="78" t="str">
        <f t="shared" si="0"/>
        <v>TY  - JOUR
AU  - Alessi SM, Petry NM
PY  - 2014
TI  - Smoking reductions and increased self-efficacy in a randomized controlled trial of smoking abstinence–contingent incentives in residential substance abuse treatment patients.
T2  - Nicotine Tob Res.
VL  - 16
IS  - 11
SP  - 1436-1445
UR  - 
DI  - 
ER  -</v>
      </c>
    </row>
    <row r="6" spans="1:10" x14ac:dyDescent="0.25">
      <c r="A6" s="27" t="s">
        <v>3590</v>
      </c>
      <c r="B6" s="28" t="s">
        <v>3591</v>
      </c>
      <c r="C6" s="28" t="s">
        <v>3592</v>
      </c>
      <c r="D6" s="28" t="s">
        <v>3593</v>
      </c>
      <c r="E6" s="28" t="s">
        <v>3594</v>
      </c>
      <c r="F6" s="28" t="s">
        <v>3586</v>
      </c>
      <c r="G6" s="28" t="s">
        <v>137</v>
      </c>
      <c r="J6" s="78" t="str">
        <f t="shared" si="0"/>
        <v>TY  - JOUR
AU  - Alessi, S. M., Rash, C. J., &amp; Petry, N. M.
PY  - 2017
TI  - A randomized trial of adjunct mHealth abstinence reinforcement with transdermal nicotine and counseling for smoking cessation.
T2  - Nicotine &amp; Tobacco Research
VL  - 19
IS  - 3
SP  - 290-298
UR  - 
DI  - 
ER  -</v>
      </c>
    </row>
    <row r="7" spans="1:10" x14ac:dyDescent="0.25">
      <c r="A7" s="27" t="s">
        <v>3595</v>
      </c>
      <c r="B7" s="28" t="s">
        <v>3596</v>
      </c>
      <c r="C7" s="28" t="s">
        <v>3597</v>
      </c>
      <c r="D7" s="28" t="s">
        <v>3598</v>
      </c>
      <c r="E7" s="28" t="s">
        <v>3599</v>
      </c>
      <c r="F7" s="28" t="s">
        <v>3586</v>
      </c>
      <c r="G7" s="28" t="s">
        <v>3600</v>
      </c>
      <c r="J7" s="78" t="str">
        <f t="shared" si="0"/>
        <v>TY  - JOUR
AU  - Allexandre D, Bernstein AM, Walker E, Hunter J, Roizen MF, Morledge TJ
PY  - 2016
TI  - A Web-Based Mindfulness Stress Management Program in a Corporate Call Center: A Randomized Clinical Trial to Evaluate the Added Benefit of Onsite Group Support
T2  - J Occup Environ Med
VL  - 58
IS  - 3
SP  - 254-64
UR  - 
DI  - 
ER  -</v>
      </c>
    </row>
    <row r="8" spans="1:10" x14ac:dyDescent="0.25">
      <c r="A8" s="27" t="s">
        <v>3601</v>
      </c>
      <c r="B8" s="28" t="s">
        <v>3602</v>
      </c>
      <c r="C8" s="28" t="s">
        <v>3603</v>
      </c>
      <c r="D8" s="28" t="s">
        <v>3576</v>
      </c>
      <c r="E8" s="28" t="s">
        <v>3604</v>
      </c>
      <c r="F8" s="28" t="s">
        <v>3605</v>
      </c>
      <c r="G8" s="28" t="s">
        <v>187</v>
      </c>
      <c r="J8" s="78" t="str">
        <f t="shared" si="0"/>
        <v>TY  - JOUR
AU  - Ames SC, Pokorny SB, Schroeder DR, Tan W, Werch CE
PY  - 2014
TI  - Integrated smoking cessation and binge drinking intervention for young adults: A pilot efficacy trial.
T2  - Addict Behav.
VL  - 39
IS  - 5
SP  - 848-853
UR  - 
DI  - 
ER  -</v>
      </c>
    </row>
    <row r="9" spans="1:10" x14ac:dyDescent="0.25">
      <c r="A9" s="27" t="s">
        <v>3606</v>
      </c>
      <c r="B9" s="28" t="s">
        <v>3607</v>
      </c>
      <c r="C9" s="28" t="s">
        <v>3608</v>
      </c>
      <c r="D9" s="28" t="s">
        <v>3598</v>
      </c>
      <c r="E9" s="28" t="s">
        <v>3609</v>
      </c>
      <c r="F9" s="28" t="s">
        <v>3070</v>
      </c>
      <c r="G9" s="28" t="s">
        <v>3610</v>
      </c>
      <c r="J9" s="78" t="str">
        <f t="shared" si="0"/>
        <v>TY  - JOUR
AU  - Andrews JO, Mueller M, Dooley M, Newman SD, Magwood GS, Tingen MS
PY  - 2016
TI  - Effect of a smoking cessation intervention for women in subsidized neighborhoods: A randomized controlled trial.
T2  - Preventive Medicine.
VL  - 90
IS  - 
SP  - 170-6
UR  - 
DI  - 
ER  -</v>
      </c>
    </row>
    <row r="10" spans="1:10" x14ac:dyDescent="0.25">
      <c r="A10" s="27" t="s">
        <v>3611</v>
      </c>
      <c r="B10" s="28" t="s">
        <v>3612</v>
      </c>
      <c r="C10" s="28" t="s">
        <v>3613</v>
      </c>
      <c r="D10" s="28" t="s">
        <v>3614</v>
      </c>
      <c r="E10" s="28" t="s">
        <v>3615</v>
      </c>
      <c r="F10" s="28" t="s">
        <v>3616</v>
      </c>
      <c r="G10" s="28" t="s">
        <v>3617</v>
      </c>
      <c r="J10" s="78" t="str">
        <f t="shared" si="0"/>
        <v>TY  - JOUR
AU  - Andrews JO, Tingen MS, Jarriel SC, Caleb M, Simmons A, Brunson J, et al
PY  - 2012
TI  - Application of a CBPR Framework to Inform a Multi-level Tobacco Cessation Intervention in Public Housing Neighborhoods.
T2  - American Journal of Community Psychology.
VL  - 50
IS  - 1-2
SP  - 129-40
UR  - 
DI  - 
ER  -</v>
      </c>
    </row>
    <row r="11" spans="1:10" x14ac:dyDescent="0.25">
      <c r="A11" s="27" t="s">
        <v>3618</v>
      </c>
      <c r="B11" s="28" t="s">
        <v>3619</v>
      </c>
      <c r="C11" s="28" t="s">
        <v>336</v>
      </c>
      <c r="D11" s="28" t="s">
        <v>3598</v>
      </c>
      <c r="E11" s="28" t="s">
        <v>3609</v>
      </c>
      <c r="F11" s="28" t="s">
        <v>3070</v>
      </c>
      <c r="G11" s="28" t="s">
        <v>199</v>
      </c>
      <c r="J11" s="78" t="str">
        <f t="shared" si="0"/>
        <v>TY  - JOUR
AU  - Andrews, J. O., Mueller, M., Dooley, M., Newman, S. D., Magwood, G. S., &amp; Tingen, M. S.
PY  - 2016
TI  - Effect of a smoking cessation intervention for women in subsidized neighborhoods: a randomized controlled trial.
T2  - Preventive medicine
VL  - 90
IS  - 
SP  - 170-176
UR  - 
DI  - 
ER  -</v>
      </c>
    </row>
    <row r="12" spans="1:10" x14ac:dyDescent="0.25">
      <c r="A12" s="27" t="s">
        <v>3620</v>
      </c>
      <c r="B12" s="28" t="s">
        <v>3621</v>
      </c>
      <c r="C12" s="28" t="s">
        <v>3622</v>
      </c>
      <c r="D12" s="28" t="s">
        <v>3623</v>
      </c>
      <c r="E12" s="28" t="s">
        <v>3624</v>
      </c>
      <c r="F12" s="28" t="s">
        <v>3070</v>
      </c>
      <c r="G12" s="28" t="s">
        <v>3625</v>
      </c>
      <c r="J12" s="78" t="str">
        <f t="shared" si="0"/>
        <v>TY  - JOUR
AU  - Apata J, Goldman E, Taraji H, Samagbeyi O, Assari S, Sheikhattari P
PY  - 2022
TI  - Peer mentoring for smoking cessation in public housing: A mixed-methods study.
T2  - Front Public Health.
VL  - 10
IS  - 
SP  - 1052313
UR  - 
DI  - 
ER  -</v>
      </c>
    </row>
    <row r="13" spans="1:10" x14ac:dyDescent="0.25">
      <c r="A13" s="27" t="s">
        <v>3626</v>
      </c>
      <c r="B13" s="28" t="s">
        <v>3627</v>
      </c>
      <c r="C13" s="28" t="s">
        <v>3628</v>
      </c>
      <c r="D13" s="28">
        <v>2023</v>
      </c>
      <c r="J13" s="78" t="str">
        <f t="shared" si="0"/>
        <v>TY  - JOUR
AU  - Apata J, Oladele A, Fahimi S, Atanda F, Barsha RAA, Crowley M, et al
PY  - 2023
TI  - Monday-Enhanced CEASE Program for Underserved Ethnic Minorities: a Mixed-Methods Study.
T2  - Journal of Racial and Ethnic Health Disparities.
VL  - 
IS  - 
SP  - 
UR  - 
DI  - 
ER  -</v>
      </c>
    </row>
    <row r="14" spans="1:10" x14ac:dyDescent="0.25">
      <c r="A14" s="27" t="s">
        <v>3629</v>
      </c>
      <c r="B14" s="28" t="s">
        <v>3630</v>
      </c>
      <c r="C14" s="28" t="s">
        <v>3631</v>
      </c>
      <c r="D14" s="28" t="s">
        <v>3632</v>
      </c>
      <c r="E14" s="28" t="s">
        <v>3633</v>
      </c>
      <c r="F14" s="28" t="s">
        <v>3634</v>
      </c>
      <c r="G14" s="28" t="s">
        <v>3635</v>
      </c>
      <c r="H14" s="28" t="s">
        <v>3636</v>
      </c>
      <c r="J14" s="78" t="str">
        <f t="shared" si="0"/>
        <v>TY  - JOUR
AU  - Asdigian, N. L., Whitesell, N. R., Keane, E. M., Mousseau, A. C., &amp; Kaufman, C. E.
PY  - 2018
TI  - Effects of the “Circle of Life” HIV-prevention program on marijuana use among American Indian middle school youths: A group randomized trial in a Northern Plains tribe.
T2  - The American Journal of Drug and Alcohol Abuse
VL  - 44
IS  - 1
SP  - 120–128
UR  - https://doi.org/10.1080/00952990.2016.1265122
DI  - 
ER  -</v>
      </c>
    </row>
    <row r="15" spans="1:10" x14ac:dyDescent="0.25">
      <c r="A15" s="27" t="s">
        <v>3637</v>
      </c>
      <c r="B15" s="28" t="s">
        <v>3638</v>
      </c>
      <c r="C15" s="28" t="s">
        <v>3639</v>
      </c>
      <c r="D15" s="28">
        <v>2014</v>
      </c>
      <c r="E15" s="28">
        <v>39</v>
      </c>
      <c r="F15" s="28">
        <v>6</v>
      </c>
      <c r="G15" s="28" t="s">
        <v>3640</v>
      </c>
      <c r="J15" s="78" t="str">
        <f t="shared" si="0"/>
        <v>TY  - JOUR
AU  - Asfar T, Al Ali R, Rastam S, Maziak W, Ward KD. 
PY  - 2014
TI  - Behavioral cessation treatment of waterpipe smoking: the first pilot randomized controlled trial. 
T2  - Addictive Behaviors
VL  - 39
IS  - 6
SP  - 1066-74
UR  - 
DI  - 
ER  -</v>
      </c>
    </row>
    <row r="16" spans="1:10" x14ac:dyDescent="0.25">
      <c r="A16" s="27" t="s">
        <v>3641</v>
      </c>
      <c r="B16" s="28" t="s">
        <v>3642</v>
      </c>
      <c r="C16" s="28" t="s">
        <v>3643</v>
      </c>
      <c r="D16" s="28">
        <v>2020</v>
      </c>
      <c r="E16" s="28">
        <v>48</v>
      </c>
      <c r="F16" s="28">
        <v>6</v>
      </c>
      <c r="G16" s="28" t="s">
        <v>3644</v>
      </c>
      <c r="H16" s="81" t="s">
        <v>3645</v>
      </c>
      <c r="I16" s="28" t="s">
        <v>229</v>
      </c>
      <c r="J16" s="78" t="str">
        <f t="shared" si="0"/>
        <v>TY  - JOUR
AU  - Asfar, T., Arheart, K. L., McClure, L. A., Ruano-Herreria, E. C., Dietz, N. A., Ward, K. D., Caban-Martinez, A. J., Samano Martin Del Campo, D., &amp; Lee, D. J. 
PY  - 2020
TI  - Implementing a novel workplace smoking cessation intervention targeting Hispanic/Latino construction workers: A pilot cluster randomized trial. 
T2  - Health Education &amp; Behavior
VL  - 48
IS  - 6
SP  - 795–804
UR  - https://doi.org/10.1177/1090198120960395
DI  - 10.1177/1090198120960395
ER  -</v>
      </c>
    </row>
    <row r="17" spans="1:10" x14ac:dyDescent="0.25">
      <c r="A17" s="27" t="s">
        <v>3646</v>
      </c>
      <c r="B17" s="28" t="s">
        <v>3647</v>
      </c>
      <c r="C17" s="28" t="s">
        <v>3648</v>
      </c>
      <c r="D17" s="28" t="s">
        <v>3649</v>
      </c>
      <c r="E17" s="28" t="s">
        <v>3650</v>
      </c>
      <c r="F17" s="28" t="s">
        <v>3070</v>
      </c>
      <c r="G17" s="28" t="s">
        <v>2847</v>
      </c>
      <c r="I17" s="28" t="s">
        <v>3651</v>
      </c>
      <c r="J17" s="78" t="str">
        <f t="shared" si="0"/>
        <v>TY  - JOUR
AU  - Ashare RL, Thompson M, Serrano K, Leone F, Metzger D, Frank I, et al
PY  - 2019
TI  - Placebo-controlled randomized clinical trial testing the efficacy and safety of varenicline for smokers with HIV.
T2  - Drug and Alcohol Dependence 
VL  - 200
IS  - 
SP  - 26-33
UR  - 
DI  - 10.1016/j.drugalcdep.2019.03.011
ER  -</v>
      </c>
    </row>
    <row r="18" spans="1:10" x14ac:dyDescent="0.25">
      <c r="A18" s="27" t="s">
        <v>3652</v>
      </c>
      <c r="B18" s="28" t="s">
        <v>3653</v>
      </c>
      <c r="C18" s="28" t="s">
        <v>3654</v>
      </c>
      <c r="D18" s="28" t="s">
        <v>3655</v>
      </c>
      <c r="E18" s="28" t="s">
        <v>3656</v>
      </c>
      <c r="F18" s="28" t="s">
        <v>3657</v>
      </c>
      <c r="G18" s="28" t="s">
        <v>3658</v>
      </c>
      <c r="I18" s="28" t="s">
        <v>3659</v>
      </c>
      <c r="J18" s="78" t="str">
        <f t="shared" si="0"/>
        <v>TY  - JOUR
AU  - Ashare RL, Wileyto EP, Logue-Chamberlain E, Gross R, Tyndale RF, Lerman C, et al
PY  - 2020
TI  - Patterns of lapses and recoveries during a quit attempt using varenicline and behavioral counseling among smokers with and without HIV.
T2  - Psychology of Addictive Behaviors 
VL  - 35
IS  - 7
SP  - 788-96
UR  - 
DI  - 10.1037/adb0000619
ER  -</v>
      </c>
    </row>
    <row r="19" spans="1:10" x14ac:dyDescent="0.25">
      <c r="A19" s="27" t="s">
        <v>3660</v>
      </c>
      <c r="B19" s="28" t="s">
        <v>3661</v>
      </c>
      <c r="C19" s="28" t="s">
        <v>3662</v>
      </c>
      <c r="D19" s="28">
        <v>2012</v>
      </c>
      <c r="E19" s="28">
        <v>185</v>
      </c>
      <c r="G19" s="28" t="s">
        <v>3663</v>
      </c>
      <c r="I19" s="28" t="s">
        <v>3664</v>
      </c>
      <c r="J19" s="78" t="str">
        <f t="shared" si="0"/>
        <v>TY  - JOUR
AU  - Asif MJ, Martin K, Diaz P, Drake J, Browning K, Wewers M, et al
PY  - 2012
TI  - The effect of smoking cessation on pulmonary function and body composition in a cohort of HIV-seropositive individuals.
T2  - American Thoracic Society International Conference Abstracts.
VL  - 185
IS  - 
SP  - A4056
UR  - 
DI  - 10.1164/ajrccmconference.2012.185.1_MeetingAbstracts.A4056
ER  -</v>
      </c>
    </row>
    <row r="20" spans="1:10" x14ac:dyDescent="0.25">
      <c r="A20" s="27" t="s">
        <v>3665</v>
      </c>
      <c r="B20" s="28" t="s">
        <v>3666</v>
      </c>
      <c r="C20" s="28" t="s">
        <v>3667</v>
      </c>
      <c r="D20" s="28">
        <v>2015</v>
      </c>
      <c r="E20" s="28">
        <v>11</v>
      </c>
      <c r="F20" s="28">
        <v>3</v>
      </c>
      <c r="G20" s="28" t="s">
        <v>3668</v>
      </c>
      <c r="J20" s="78" t="str">
        <f t="shared" si="0"/>
        <v>TY  - JOUR
AU  - Bernard et al 
PY  - 2015
TI  - Exercise and counseling for smoking cessation in smokers with depressive symptoms: A randomized controlled pilot trial
T2  - J Dual Diag
VL  - 11
IS  - 3
SP  - 2015-216
UR  - 
DI  - 
ER  -</v>
      </c>
    </row>
    <row r="21" spans="1:10" x14ac:dyDescent="0.25">
      <c r="A21" s="27" t="s">
        <v>3669</v>
      </c>
      <c r="B21" s="28" t="s">
        <v>3670</v>
      </c>
      <c r="C21" s="28" t="s">
        <v>3671</v>
      </c>
      <c r="D21" s="28" t="s">
        <v>3672</v>
      </c>
      <c r="E21" s="28" t="s">
        <v>3589</v>
      </c>
      <c r="F21" s="28" t="s">
        <v>3673</v>
      </c>
      <c r="G21" s="28" t="s">
        <v>380</v>
      </c>
      <c r="J21" s="78" t="str">
        <f t="shared" si="0"/>
        <v>TY  - JOUR
AU  - Bernard, P., Ninot, G., Cyprien, F., Courtet, P., Guillaume, S., Georgescu, V., ... &amp; Quantin, X.
PY  - 2015
TI  - Exercise and counseling for smoking cessation in smokers with depressive symptoms: a randomized controlled pilot trial.
T2  - Journal of dual diagnosis
VL  - 11
IS  - 3-4
SP  - 205-216
UR  - 
DI  - 
ER  -</v>
      </c>
    </row>
    <row r="22" spans="1:10" x14ac:dyDescent="0.25">
      <c r="A22" s="27" t="s">
        <v>3674</v>
      </c>
      <c r="B22" s="28" t="s">
        <v>3675</v>
      </c>
      <c r="C22" s="28" t="s">
        <v>3676</v>
      </c>
      <c r="D22" s="28" t="s">
        <v>3677</v>
      </c>
      <c r="E22" s="28" t="s">
        <v>3594</v>
      </c>
      <c r="F22" s="28" t="s">
        <v>3678</v>
      </c>
      <c r="G22" s="28" t="s">
        <v>397</v>
      </c>
      <c r="J22" s="78" t="str">
        <f t="shared" si="0"/>
        <v>TY  - JOUR
AU  - Bize R, Willi C, Chiolero A, et al
PY  - 2010
TI  - Participation in a population-based physical activity programme as an aid for smoking cessation: A randomised trial.
T2  - Tob Control.
VL  - 19
IS  - 6
SP  - 488-494
UR  - 
DI  - 
ER  -</v>
      </c>
    </row>
    <row r="23" spans="1:10" x14ac:dyDescent="0.25">
      <c r="A23" s="27" t="s">
        <v>3679</v>
      </c>
      <c r="B23" s="28" t="s">
        <v>3680</v>
      </c>
      <c r="C23" s="28" t="s">
        <v>3681</v>
      </c>
      <c r="D23" s="28" t="s">
        <v>3576</v>
      </c>
      <c r="E23" s="28" t="s">
        <v>3682</v>
      </c>
      <c r="F23" s="28" t="s">
        <v>3634</v>
      </c>
      <c r="G23" s="28" t="s">
        <v>3683</v>
      </c>
      <c r="J23" s="78" t="str">
        <f t="shared" si="0"/>
        <v>TY  - JOUR
AU  - Blebil AQ, Sulaiman SAS, Hassali MA, Dujaili JA, Zin AM
PY  - 2014
TI  - Impact of additional counselling sessions through phone calls on smoking cessation outcomes among smokers in Penang State, Malaysia.
T2  - BMC Public Health.
VL  - 14
IS  - 1
SP  - 460-468
UR  - 
DI  - 
ER  -</v>
      </c>
    </row>
    <row r="24" spans="1:10" x14ac:dyDescent="0.25">
      <c r="A24" s="27" t="s">
        <v>3684</v>
      </c>
      <c r="B24" s="28" t="s">
        <v>3685</v>
      </c>
      <c r="C24" s="28" t="s">
        <v>3686</v>
      </c>
      <c r="D24" s="28" t="s">
        <v>3614</v>
      </c>
      <c r="E24" s="28" t="s">
        <v>3687</v>
      </c>
      <c r="F24" s="28" t="s">
        <v>3688</v>
      </c>
      <c r="G24" s="28" t="s">
        <v>3689</v>
      </c>
      <c r="J24" s="78" t="str">
        <f t="shared" si="0"/>
        <v>TY  - JOUR
AU  - Bock BC, Fava JL, Gaskins R, et al
PY  - 2012
TI  - Yoga as a complementary treatment for smoking cessation in women.
T2  - J Womens Health.
VL  - 21
IS  - 2
SP  - 240-248
UR  - 
DI  - 
ER  -</v>
      </c>
    </row>
    <row r="25" spans="1:10" x14ac:dyDescent="0.25">
      <c r="A25" s="27" t="s">
        <v>3690</v>
      </c>
      <c r="B25" s="28" t="s">
        <v>3691</v>
      </c>
      <c r="C25" s="28" t="s">
        <v>3575</v>
      </c>
      <c r="D25" s="28" t="s">
        <v>3576</v>
      </c>
      <c r="E25" s="28" t="s">
        <v>3577</v>
      </c>
      <c r="F25" s="28" t="s">
        <v>3692</v>
      </c>
      <c r="G25" s="28" t="s">
        <v>426</v>
      </c>
      <c r="J25" s="78" t="str">
        <f t="shared" si="0"/>
        <v>TY  - JOUR
AU  - Bock BC, Papandonatos GD, De Dios MA, et al
PY  - 2014
TI  - Tobacco cessation among low-income smokers: Motivational enhancement and nicotine patch treatment.
T2  - Nicotine Tob Res.
VL  - 16
IS  - 4
SP  - 413-422
UR  - 
DI  - 
ER  -</v>
      </c>
    </row>
    <row r="26" spans="1:10" x14ac:dyDescent="0.25">
      <c r="A26" s="27" t="s">
        <v>3693</v>
      </c>
      <c r="B26" s="28" t="s">
        <v>3694</v>
      </c>
      <c r="C26" s="28" t="s">
        <v>336</v>
      </c>
      <c r="D26" s="28" t="s">
        <v>3632</v>
      </c>
      <c r="E26" s="28" t="s">
        <v>3695</v>
      </c>
      <c r="F26" s="28" t="s">
        <v>3070</v>
      </c>
      <c r="G26" s="28" t="s">
        <v>441</v>
      </c>
      <c r="J26" s="78" t="str">
        <f t="shared" si="0"/>
        <v>TY  - JOUR
AU  - Bonevski, B., Twyman, L., Paul, C., D'Este, C., West, R., Siahpush, M., ... &amp; Palazzi, K.
PY  - 2018
TI  - Smoking cessation intervention delivered by social service organisations for a diverse population of Australian disadvantaged smokers: A pragmatic randomised controlled trial.
T2  - Preventive medicine
VL  - 112
IS  - 
SP  - 38-44
UR  - 
DI  - 
ER  -</v>
      </c>
    </row>
    <row r="27" spans="1:10" x14ac:dyDescent="0.25">
      <c r="A27" s="27" t="s">
        <v>3696</v>
      </c>
      <c r="B27" s="28" t="s">
        <v>3697</v>
      </c>
      <c r="C27" s="28" t="s">
        <v>454</v>
      </c>
      <c r="D27" s="28" t="s">
        <v>3598</v>
      </c>
      <c r="E27" s="28" t="s">
        <v>3698</v>
      </c>
      <c r="F27" s="28" t="s">
        <v>3699</v>
      </c>
      <c r="G27" s="28" t="s">
        <v>455</v>
      </c>
      <c r="J27" s="78" t="str">
        <f t="shared" si="0"/>
        <v>TY  - JOUR
AU  - Borrelli, B., McQuaid, E. L., Tooley, E. M., Busch, A. M., Hammond, S. K., Becker, B., &amp; Dunsiger, S.
PY  - 2016
TI  - Motivating parents of kids with asthma to quit smoking: the effect of the teachable moment and increasing intervention intensity using a longitudinal randomized trial design.
T2  - Addiction
VL  - 111
IS  - 9
SP  - 1646-1655
UR  - 
DI  - 
ER  -</v>
      </c>
    </row>
    <row r="28" spans="1:10" x14ac:dyDescent="0.25">
      <c r="A28" s="27" t="s">
        <v>3700</v>
      </c>
      <c r="B28" s="28" t="s">
        <v>3701</v>
      </c>
      <c r="C28" s="28" t="s">
        <v>3702</v>
      </c>
      <c r="D28" s="28">
        <v>2016</v>
      </c>
      <c r="E28" s="28">
        <v>18</v>
      </c>
      <c r="F28" s="28">
        <v>4</v>
      </c>
      <c r="J28" s="78" t="str">
        <f t="shared" si="0"/>
        <v>TY  - JOUR
AU  - Bottorff, J.L., et al.
PY  - 2016
TI  - Evaluation of QuitNow men: an online, men-centered smoking cessation intervention. 
T2  - J. Med. Internet Res.
VL  - 18
IS  - 4
SP  - 
UR  - 
DI  - 
ER  -</v>
      </c>
    </row>
    <row r="29" spans="1:10" x14ac:dyDescent="0.25">
      <c r="A29" s="27" t="s">
        <v>3703</v>
      </c>
      <c r="B29" s="28" t="s">
        <v>3704</v>
      </c>
      <c r="C29" s="28" t="s">
        <v>3087</v>
      </c>
      <c r="D29" s="28" t="s">
        <v>3614</v>
      </c>
      <c r="E29" s="28" t="s">
        <v>3682</v>
      </c>
      <c r="F29" s="28" t="s">
        <v>3586</v>
      </c>
      <c r="G29" s="28" t="s">
        <v>463</v>
      </c>
      <c r="H29" s="28" t="s">
        <v>3705</v>
      </c>
      <c r="J29" s="78" t="str">
        <f t="shared" si="0"/>
        <v>TY  - JOUR
AU  - Bowen, D. J., Henderson, P. N., Harvill, J., &amp; Buchwald, D.
PY  - 2012
TI  - Short-term effects of a smoking prevention website in American Indian youth.
T2  - Journal of Medical Internet Research
VL  - 14
IS  - 3
SP  - e81
UR  - https://doi.org/10.2196/jmir.1682
DI  - 
ER  -</v>
      </c>
    </row>
    <row r="30" spans="1:10" x14ac:dyDescent="0.25">
      <c r="A30" s="27" t="s">
        <v>3706</v>
      </c>
      <c r="B30" s="28" t="s">
        <v>3707</v>
      </c>
      <c r="C30" s="28" t="s">
        <v>3708</v>
      </c>
      <c r="D30" s="28" t="s">
        <v>3649</v>
      </c>
      <c r="E30" s="28" t="s">
        <v>3709</v>
      </c>
      <c r="F30" s="28" t="s">
        <v>3688</v>
      </c>
      <c r="G30" s="28" t="s">
        <v>3710</v>
      </c>
      <c r="H30" s="28" t="s">
        <v>3070</v>
      </c>
      <c r="J30" s="78" t="str">
        <f t="shared" si="0"/>
        <v>TY  - JOUR
AU  - Boyas, J. F., Villarreal-Otálora, T., &amp; Marsiglia, F. F.
PY  - 2019
TI  - Alcohol use among Latinx early adolescents: Exploring the role of the family.
T2  - Journal of Alcohol and Drug Education
VL  - 63
IS  - 2
SP  - 35–58
UR  - 
DI  - 
ER  -</v>
      </c>
    </row>
    <row r="31" spans="1:10" x14ac:dyDescent="0.25">
      <c r="A31" s="27" t="s">
        <v>3711</v>
      </c>
      <c r="B31" s="28" t="s">
        <v>3712</v>
      </c>
      <c r="C31" s="28" t="s">
        <v>3713</v>
      </c>
      <c r="D31" s="28" t="s">
        <v>3672</v>
      </c>
      <c r="E31" s="28" t="s">
        <v>3687</v>
      </c>
      <c r="F31" s="28" t="s">
        <v>3692</v>
      </c>
      <c r="G31" s="28" t="s">
        <v>3714</v>
      </c>
      <c r="J31" s="78" t="str">
        <f t="shared" si="0"/>
        <v>TY  - JOUR
AU  - Breysse J, Dixon SL, Jacobs DE, Lopez J, Weber W
PY  - 2015
TI  - Self-reported health outcomes associated with green-renovated public housing among primarily elderly residents.
T2  - Journal of Public Health Management and Practice.
VL  - 21
IS  - 4
SP  - 355-67
UR  - 
DI  - 
ER  -</v>
      </c>
    </row>
    <row r="32" spans="1:10" x14ac:dyDescent="0.25">
      <c r="A32" s="27" t="s">
        <v>3715</v>
      </c>
      <c r="B32" s="28" t="s">
        <v>3716</v>
      </c>
      <c r="C32" s="28" t="s">
        <v>3717</v>
      </c>
      <c r="D32" s="28" t="s">
        <v>3718</v>
      </c>
      <c r="E32" s="28" t="s">
        <v>3719</v>
      </c>
      <c r="F32" s="28" t="s">
        <v>3720</v>
      </c>
      <c r="G32" s="28" t="s">
        <v>3721</v>
      </c>
      <c r="J32" s="78" t="str">
        <f t="shared" si="0"/>
        <v>TY  - JOUR
AU  - Breysse J, Jacobs DE, Weber W, Dixon S, Kawecki C, Aceti S, et al
PY  - 2011
TI  - Health Outcomes and Green Renovation of Affordable Housing.
T2  - Public Health Reports.
VL  - 126
IS  - 1_suppl
SP  - 64-75
UR  - 
DI  - 
ER  -</v>
      </c>
    </row>
    <row r="33" spans="1:10" x14ac:dyDescent="0.25">
      <c r="A33" s="27" t="s">
        <v>3722</v>
      </c>
      <c r="B33" s="28" t="s">
        <v>3723</v>
      </c>
      <c r="C33" s="28" t="s">
        <v>3724</v>
      </c>
      <c r="D33" s="28">
        <v>2019</v>
      </c>
      <c r="E33" s="28">
        <v>202</v>
      </c>
      <c r="G33" s="28" t="s">
        <v>3725</v>
      </c>
      <c r="J33" s="78" t="str">
        <f t="shared" si="0"/>
        <v>TY  - JOUR
AU  - Bricker JB, Mull KE., Kientz JA, Vilardaga R, Mercer LD, Akioka KJ, et al. 
PY  - 2019
TI  - Randomized, controlled pilot trial of a smartphone app for smoking cessation using acceptance and commitment therapy. 
T2  - Drug Alcohol Dependence 
VL  - 202
IS  - 
SP  - 24‑31
UR  - 
DI  - 
ER  -</v>
      </c>
    </row>
    <row r="34" spans="1:10" x14ac:dyDescent="0.25">
      <c r="A34" s="27" t="s">
        <v>3726</v>
      </c>
      <c r="B34" s="28" t="s">
        <v>3727</v>
      </c>
      <c r="C34" s="28" t="s">
        <v>3592</v>
      </c>
      <c r="D34" s="28" t="s">
        <v>3598</v>
      </c>
      <c r="E34" s="28" t="s">
        <v>3594</v>
      </c>
      <c r="F34" s="28" t="s">
        <v>3634</v>
      </c>
      <c r="G34" s="28" t="s">
        <v>550</v>
      </c>
      <c r="J34" s="78" t="str">
        <f t="shared" si="0"/>
        <v>TY  - JOUR
AU  - Brody, A. L., Zorick, T., Hubert, R., Hellemann, G. S., Balali, S., Kawasaki, S. S., ... &amp; McCreary, C.
PY  - 2016
TI  - Combination extended smoking cessation treatment plus home visits for smokers with schizophrenia: a randomized controlled trial.
T2  - Nicotine &amp; Tobacco Research
VL  - 19
IS  - 1
SP  - 68-76
UR  - 
DI  - 
ER  -</v>
      </c>
    </row>
    <row r="35" spans="1:10" x14ac:dyDescent="0.25">
      <c r="A35" s="27" t="s">
        <v>3728</v>
      </c>
      <c r="B35" s="28" t="s">
        <v>3729</v>
      </c>
      <c r="C35" s="28" t="s">
        <v>3730</v>
      </c>
      <c r="D35" s="28" t="s">
        <v>3614</v>
      </c>
      <c r="E35" s="28" t="s">
        <v>3731</v>
      </c>
      <c r="F35" s="28" t="s">
        <v>3634</v>
      </c>
      <c r="G35" s="28" t="s">
        <v>3732</v>
      </c>
      <c r="H35" s="28" t="s">
        <v>3733</v>
      </c>
      <c r="J35" s="78" t="str">
        <f t="shared" si="0"/>
        <v>TY  - JOUR
AU  - Brody, G. H., Chen, Y., Kogan, S. M., Yu, T., Molgaard, V. K., DiClemente, R. J., &amp; Wingood, G. M.
PY  - 2012
TI  - Family-centered program deters substance use, conduct problems, and depressive symptoms in black adolescents.
T2  - Pediatrics
VL  - 129
IS  - 1
SP  - 108–115
UR  - https://doi.org/10.1542/peds.2011-0623
DI  - 
ER  -</v>
      </c>
    </row>
    <row r="36" spans="1:10" x14ac:dyDescent="0.25">
      <c r="A36" s="27" t="s">
        <v>3734</v>
      </c>
      <c r="B36" s="28" t="s">
        <v>3735</v>
      </c>
      <c r="C36" s="28" t="s">
        <v>3736</v>
      </c>
      <c r="D36" s="28" t="s">
        <v>3677</v>
      </c>
      <c r="E36" s="28" t="s">
        <v>3737</v>
      </c>
      <c r="F36" s="28" t="s">
        <v>3688</v>
      </c>
      <c r="G36" s="28" t="s">
        <v>3738</v>
      </c>
      <c r="H36" s="28" t="s">
        <v>3739</v>
      </c>
      <c r="J36" s="78" t="str">
        <f t="shared" si="0"/>
        <v>TY  - JOUR
AU  - Brody, G. H., Chen, Y.-F., Kogan, S. M., Murry, V. M., &amp; Brown, A. C.
PY  - 2010
TI  - Long-term effects of the Strong African American Families program on youths’ alcohol use.
T2  - Journal of Consulting and Clinical Psychology
VL  - 78
IS  - 2
SP  - 281–285
UR  - https://doi.org/10.1037/a0018552
DI  - 
ER  -</v>
      </c>
    </row>
    <row r="37" spans="1:10" x14ac:dyDescent="0.25">
      <c r="A37" s="27" t="s">
        <v>3740</v>
      </c>
      <c r="B37" s="28" t="s">
        <v>3741</v>
      </c>
      <c r="C37" s="28" t="s">
        <v>3736</v>
      </c>
      <c r="D37" s="28" t="s">
        <v>3614</v>
      </c>
      <c r="E37" s="28" t="s">
        <v>3742</v>
      </c>
      <c r="F37" s="28" t="s">
        <v>3634</v>
      </c>
      <c r="G37" s="28" t="s">
        <v>3743</v>
      </c>
      <c r="H37" s="28" t="s">
        <v>3744</v>
      </c>
      <c r="J37" s="78" t="str">
        <f t="shared" si="0"/>
        <v>TY  - JOUR
AU  - Brody, G. H., Yu, T., Chen, Y.-F., Kogan, S. M., &amp; Smith, K.
PY  - 2012
TI  - The Adults in the Making program: Long-term protective stabilizing effects on alcohol use and substance use problems for rural African American emerging adults.
T2  - Journal of Consulting and Clinical Psychology
VL  - 80
IS  - 1
SP  - 17–28
UR  - https://doi.org/10.1037/a0026592
DI  - 
ER  -</v>
      </c>
    </row>
    <row r="38" spans="1:10" x14ac:dyDescent="0.25">
      <c r="A38" s="27" t="s">
        <v>3745</v>
      </c>
      <c r="B38" s="28" t="s">
        <v>3746</v>
      </c>
      <c r="C38" s="28" t="s">
        <v>3747</v>
      </c>
      <c r="D38" s="28" t="s">
        <v>3632</v>
      </c>
      <c r="E38" s="28" t="s">
        <v>3748</v>
      </c>
      <c r="F38" s="28" t="s">
        <v>3749</v>
      </c>
      <c r="G38" s="28" t="s">
        <v>3750</v>
      </c>
      <c r="J38" s="78" t="str">
        <f t="shared" si="0"/>
        <v>TY  - JOUR
AU  - Brooks DR, Burtner JL, Borrelli B, Heeren TC, Evans T, Davine JA, et al
PY  - 2018
TI  - Twelve-Month Outcomes of a Group-Randomized Community Health Advocate-Led Smoking Cessation Intervention in Public Housing.
T2  - Nicotine &amp; Tobacco Research.
VL  - 20
IS  - 12
SP  - 1434-41
UR  - 
DI  - 
ER  -</v>
      </c>
    </row>
    <row r="39" spans="1:10" x14ac:dyDescent="0.25">
      <c r="A39" s="27" t="s">
        <v>3751</v>
      </c>
      <c r="B39" s="28" t="s">
        <v>3752</v>
      </c>
      <c r="C39" s="28" t="s">
        <v>3753</v>
      </c>
      <c r="D39" s="28" t="s">
        <v>3576</v>
      </c>
      <c r="E39" s="28" t="s">
        <v>3688</v>
      </c>
      <c r="F39" s="28" t="s">
        <v>3749</v>
      </c>
      <c r="G39" s="28" t="s">
        <v>570</v>
      </c>
      <c r="J39" s="78" t="str">
        <f t="shared" si="0"/>
        <v>TY  - JOUR
AU  - Brown J, Michie S, Geraghty AW, et al
PY  - 2014
TI  - Internet-based intervention for smoking cessation (StopAdvisor) in people with low and high socioeconomic status: A randomised controlled trial.
T2  - The Lancet Respiratory Medicine.
VL  - 2
IS  - 12
SP  - 997-1006
UR  - 
DI  - 
ER  -</v>
      </c>
    </row>
    <row r="40" spans="1:10" x14ac:dyDescent="0.25">
      <c r="A40" s="27" t="s">
        <v>3754</v>
      </c>
      <c r="B40" s="28" t="s">
        <v>3755</v>
      </c>
      <c r="C40" s="28" t="s">
        <v>3575</v>
      </c>
      <c r="D40" s="28" t="s">
        <v>3756</v>
      </c>
      <c r="E40" s="28" t="s">
        <v>3757</v>
      </c>
      <c r="F40" s="28" t="s">
        <v>3749</v>
      </c>
      <c r="G40" s="28" t="s">
        <v>565</v>
      </c>
      <c r="J40" s="78" t="str">
        <f t="shared" si="0"/>
        <v>TY  - JOUR
AU  - Brown RA, Reed KMP, Bloom EL, et al
PY  - 2013
TI  - Development and preliminary randomized controlled trial of a distress tolerance treatment for smokers with a history of early lapse.
T2  - Nicotine Tob Res.
VL  - 15
IS  - 12
SP  - 2005-2015
UR  - 
DI  - 
ER  -</v>
      </c>
    </row>
    <row r="41" spans="1:10" x14ac:dyDescent="0.25">
      <c r="A41" s="27" t="s">
        <v>3758</v>
      </c>
      <c r="B41" s="28" t="s">
        <v>3759</v>
      </c>
      <c r="C41" s="28" t="s">
        <v>3575</v>
      </c>
      <c r="D41" s="28" t="s">
        <v>3718</v>
      </c>
      <c r="E41" s="28" t="s">
        <v>3682</v>
      </c>
      <c r="F41" s="28" t="s">
        <v>3692</v>
      </c>
      <c r="G41" s="28" t="s">
        <v>3760</v>
      </c>
      <c r="J41" s="78" t="str">
        <f t="shared" si="0"/>
        <v>TY  - JOUR
AU  - Brunner Frandsen N, Sørensen M, Hyldahl TK, Henriksen RM, Bak S
PY  - 2011
TI  - Smoking cessation intervention after ischemic stroke or transient ischemic attack. A randomized controlled pilot trial.
T2  - Nicotine Tob Res.
VL  - 14
IS  - 4
SP  - 443-447
UR  - 
DI  - 
ER  -</v>
      </c>
    </row>
    <row r="42" spans="1:10" x14ac:dyDescent="0.25">
      <c r="A42" s="27" t="s">
        <v>3761</v>
      </c>
      <c r="B42" s="28" t="s">
        <v>3762</v>
      </c>
      <c r="C42" s="28" t="s">
        <v>3763</v>
      </c>
      <c r="D42" s="28" t="s">
        <v>3614</v>
      </c>
      <c r="E42" s="28" t="s">
        <v>3764</v>
      </c>
      <c r="F42" s="28" t="s">
        <v>3586</v>
      </c>
      <c r="G42" s="28" t="s">
        <v>700</v>
      </c>
      <c r="J42" s="78" t="str">
        <f t="shared" si="0"/>
        <v>TY  - JOUR
AU  - Carmody TP, Delucchi K, Duncan CL, et al
PY  - 2012
TI  - Intensive intervention for alcohol-dependent smokers in early recovery: A randomized trial.
T2  - Drug Alcohol Depend.
VL  - 122
IS  - 3
SP  - 186-194
UR  - 
DI  - 
ER  -</v>
      </c>
    </row>
    <row r="43" spans="1:10" x14ac:dyDescent="0.25">
      <c r="A43" s="27" t="s">
        <v>3765</v>
      </c>
      <c r="B43" s="28" t="s">
        <v>3766</v>
      </c>
      <c r="C43" s="28" t="s">
        <v>3767</v>
      </c>
      <c r="D43" s="28">
        <v>2023</v>
      </c>
      <c r="E43" s="28">
        <v>25</v>
      </c>
      <c r="F43" s="28">
        <v>1</v>
      </c>
      <c r="G43" s="28" t="s">
        <v>3768</v>
      </c>
      <c r="J43" s="78" t="str">
        <f t="shared" si="0"/>
        <v>TY  - JOUR
AU  - Chami HA, Zaouk N, Makki M, Tamim H, Shaya M, Talih F. 
PY  - 2023
TI  - Varenicline treatment for waterpipe smoking cessation.
T2  - Nicotine and Tobacco Research
VL  - 25
IS  - 1
SP  - 111-9
UR  - 
DI  - 
ER  -</v>
      </c>
    </row>
    <row r="44" spans="1:10" x14ac:dyDescent="0.25">
      <c r="A44" s="27" t="s">
        <v>3769</v>
      </c>
      <c r="B44" s="28" t="s">
        <v>3770</v>
      </c>
      <c r="C44" s="28" t="s">
        <v>3584</v>
      </c>
      <c r="D44" s="28" t="s">
        <v>3677</v>
      </c>
      <c r="E44" s="28" t="s">
        <v>3604</v>
      </c>
      <c r="F44" s="28" t="s">
        <v>3586</v>
      </c>
      <c r="G44" s="28" t="s">
        <v>734</v>
      </c>
      <c r="J44" s="78" t="str">
        <f t="shared" si="0"/>
        <v>TY  - JOUR
AU  - Chan SS, Leung DY, Abdullah AS, et al
PY  - 2010
TI  - Smoking-cessation and adherence intervention among Chinese patients with erectile dysfunction.
T2  - Am J Prev Med.
VL  - 39
IS  - 3
SP  - 251-258
UR  - 
DI  - 
ER  -</v>
      </c>
    </row>
    <row r="45" spans="1:10" x14ac:dyDescent="0.25">
      <c r="A45" s="27" t="s">
        <v>3771</v>
      </c>
      <c r="B45" s="28" t="s">
        <v>3772</v>
      </c>
      <c r="C45" s="28" t="s">
        <v>3773</v>
      </c>
      <c r="D45" s="28" t="s">
        <v>3614</v>
      </c>
      <c r="E45" s="28" t="s">
        <v>3774</v>
      </c>
      <c r="F45" s="28" t="s">
        <v>3692</v>
      </c>
      <c r="G45" s="28" t="s">
        <v>3775</v>
      </c>
      <c r="J45" s="78" t="str">
        <f t="shared" si="0"/>
        <v>TY  - JOUR
AU  - Chan SS, Leung DY, Wong DC, Lau CP, Wong VT, Lam TH
PY  - 2012
TI  - A randomized controlled trial of stage‐matched intervention for smoking cessation in cardiac out‐patients.
T2  - Addiction.
VL  - 107
IS  - 4
SP  - 829-837
UR  - 
DI  - 
ER  -</v>
      </c>
    </row>
    <row r="46" spans="1:10" x14ac:dyDescent="0.25">
      <c r="A46" s="27" t="s">
        <v>3776</v>
      </c>
      <c r="B46" s="28" t="s">
        <v>3777</v>
      </c>
      <c r="C46" s="28" t="s">
        <v>3778</v>
      </c>
      <c r="D46" s="28" t="s">
        <v>3632</v>
      </c>
      <c r="E46" s="28" t="s">
        <v>3594</v>
      </c>
      <c r="F46" s="28" t="s">
        <v>3688</v>
      </c>
      <c r="G46" s="28" t="s">
        <v>749</v>
      </c>
      <c r="J46" s="78" t="str">
        <f t="shared" si="0"/>
        <v>TY  - JOUR
AU  - Chan, S. S. C., Cheung, Y. T. D., Wong, Y. M. B., Kwong, A., Lai, V., &amp; Lam, T. H.
PY  - 2018
TI  - A brief smoking cessation advice by youth counselors for the smokers in the Hong Kong quit to WIN contest 2010: a cluster randomized controlled trial.
T2  - Prevention Science
VL  - 19
IS  - 2
SP  - 209-219
UR  - 
DI  - 
ER  -</v>
      </c>
    </row>
    <row r="47" spans="1:10" x14ac:dyDescent="0.25">
      <c r="A47" s="27" t="s">
        <v>3779</v>
      </c>
      <c r="B47" s="28" t="s">
        <v>3780</v>
      </c>
      <c r="C47" s="28" t="s">
        <v>3781</v>
      </c>
      <c r="D47" s="28">
        <v>2019</v>
      </c>
      <c r="E47" s="28">
        <v>25</v>
      </c>
      <c r="F47" s="28">
        <v>7</v>
      </c>
      <c r="G47" s="28" t="s">
        <v>3782</v>
      </c>
      <c r="H47" s="81" t="s">
        <v>3783</v>
      </c>
      <c r="I47" s="28" t="s">
        <v>3784</v>
      </c>
      <c r="J47" s="78" t="str">
        <f t="shared" si="0"/>
        <v>TY  - JOUR
AU  - Charlot M, D’Amico S, Luo M, Gemei A, Kathuria H, Gardiner P. 
PY  - 2019
TI  - Feasibility and acceptability of mindfulness-based group visits for smoking cessation in low-socioeconomic status and minority smokers with cancer. 
T2  - J Altern Complement Med. 
VL  - 25
IS  - 7
SP  - 762-9
UR  - https://doi.org/10.1089/acm.2019.0016
DI  - 10.1089/acm.2019.0016
ER  -</v>
      </c>
    </row>
    <row r="48" spans="1:10" x14ac:dyDescent="0.25">
      <c r="A48" s="27" t="s">
        <v>3785</v>
      </c>
      <c r="B48" s="28" t="s">
        <v>3786</v>
      </c>
      <c r="C48" s="28" t="s">
        <v>2974</v>
      </c>
      <c r="D48" s="28" t="s">
        <v>3598</v>
      </c>
      <c r="E48" s="28" t="s">
        <v>3586</v>
      </c>
      <c r="F48" s="28" t="s">
        <v>3070</v>
      </c>
      <c r="G48" s="28" t="s">
        <v>3787</v>
      </c>
      <c r="J48" s="78" t="str">
        <f t="shared" si="0"/>
        <v>TY  - JOUR
AU  - Chau JY, Sukala W, Fedel K, Do A, Engelen L, Kingham M, et al
PY  - 2016
TI  - More standing and just as productive: Effects of a sit-stand desk intervention on call center workers' sitting, standing, and productivity at work in the Opt to Stand pilot study
T2  - Prev Med Rep
VL  - 3
IS  - 
SP  - 68-74
UR  - 
DI  - 
ER  -</v>
      </c>
    </row>
    <row r="49" spans="1:10" x14ac:dyDescent="0.25">
      <c r="A49" s="27" t="s">
        <v>3788</v>
      </c>
      <c r="B49" s="28" t="s">
        <v>3789</v>
      </c>
      <c r="C49" s="28" t="s">
        <v>3790</v>
      </c>
      <c r="D49" s="28" t="s">
        <v>3576</v>
      </c>
      <c r="E49" s="28" t="s">
        <v>3657</v>
      </c>
      <c r="F49" s="28" t="s">
        <v>3586</v>
      </c>
      <c r="G49" s="28" t="s">
        <v>3791</v>
      </c>
      <c r="J49" s="78" t="str">
        <f t="shared" si="0"/>
        <v>TY  - JOUR
AU  - Chen J, Chen Y, Chen P, Liu Z, Luo H, Cai S
PY  - 2014
TI  - Effectiveness of individual counseling for smoking cessation in smokers with chronic obstructive pulmonary disease and asymptomatic smokers.
T2  - Experimental and Therapeutic Medicine.
VL  - 7
IS  - 3
SP  - 716-720
UR  - 
DI  - 
ER  -</v>
      </c>
    </row>
    <row r="50" spans="1:10" x14ac:dyDescent="0.25">
      <c r="A50" s="27" t="s">
        <v>3792</v>
      </c>
      <c r="B50" s="28" t="s">
        <v>3793</v>
      </c>
      <c r="C50" s="28" t="s">
        <v>3794</v>
      </c>
      <c r="D50" s="28">
        <v>2020</v>
      </c>
      <c r="E50" s="28">
        <v>8</v>
      </c>
      <c r="F50" s="28">
        <v>10</v>
      </c>
      <c r="J50" s="78" t="str">
        <f t="shared" si="0"/>
        <v>TY  - JOUR
AU  - Chen, J.S., et al.
PY  - 2020
TI  - Mobile social network-based smoking cessation intervention for Chinese male smokers: pilot randomized controlled trial. 
T2  - JMIR Mhealth Uhealth 
VL  - 8
IS  - 10
SP  - 
UR  - 
DI  - 
ER  -</v>
      </c>
    </row>
    <row r="51" spans="1:10" x14ac:dyDescent="0.25">
      <c r="A51" s="27" t="s">
        <v>3795</v>
      </c>
      <c r="B51" s="28" t="s">
        <v>3796</v>
      </c>
      <c r="C51" s="28" t="s">
        <v>3584</v>
      </c>
      <c r="D51" s="28">
        <v>2016</v>
      </c>
      <c r="E51" s="28">
        <v>51</v>
      </c>
      <c r="F51" s="28">
        <v>5</v>
      </c>
      <c r="G51" s="28" t="s">
        <v>797</v>
      </c>
      <c r="I51" s="28" t="s">
        <v>798</v>
      </c>
      <c r="J51" s="78" t="str">
        <f t="shared" si="0"/>
        <v>TY  - JOUR
AU  - Choi W, Beebe L, Nazir N, et al.
PY  - 2016
TI  - All Nations Breath of Life.
T2  - Am J Prev Med.
VL  - 51
IS  - 5
SP  - 743-751
UR  - 
DI  - 10.1016/j.amepre.2016.05.021
ER  -</v>
      </c>
    </row>
    <row r="52" spans="1:10" x14ac:dyDescent="0.25">
      <c r="A52" s="27" t="s">
        <v>3797</v>
      </c>
      <c r="B52" s="28" t="s">
        <v>3798</v>
      </c>
      <c r="C52" s="28" t="s">
        <v>3799</v>
      </c>
      <c r="D52" s="28" t="s">
        <v>3598</v>
      </c>
      <c r="E52" s="28" t="s">
        <v>3800</v>
      </c>
      <c r="F52" s="28" t="s">
        <v>3605</v>
      </c>
      <c r="G52" s="28" t="s">
        <v>797</v>
      </c>
      <c r="J52" s="78" t="str">
        <f t="shared" si="0"/>
        <v>TY  - JOUR
AU  - Choi, W. S., Beebe, L. A., Nazir, N., Kaur, B., Hopkins, M., Talawyma, M., ... &amp; Daley, C. M.
PY  - 2016
TI  - All nations breath of life: A randomized trial of smoking cessation for American Indians.
T2  - American Journal of Preventive Medicine
VL  - 51
IS  - 5
SP  - 743-751
UR  - 
DI  - 
ER  -</v>
      </c>
    </row>
    <row r="53" spans="1:10" x14ac:dyDescent="0.25">
      <c r="A53" s="27" t="s">
        <v>3801</v>
      </c>
      <c r="B53" s="28" t="s">
        <v>3802</v>
      </c>
      <c r="C53" s="28" t="s">
        <v>3803</v>
      </c>
      <c r="D53" s="28">
        <v>2017</v>
      </c>
      <c r="E53" s="28">
        <v>23</v>
      </c>
      <c r="F53" s="28">
        <v>12</v>
      </c>
      <c r="G53" s="28" t="s">
        <v>3804</v>
      </c>
      <c r="H53" s="81" t="s">
        <v>3805</v>
      </c>
      <c r="I53" s="28" t="s">
        <v>3806</v>
      </c>
      <c r="J53" s="78" t="str">
        <f t="shared" si="0"/>
        <v>TY  - JOUR
AU  - Choi, Y. S., Song, R., &amp; Ku, B. J.
PY  - 2017
TI  - Effects of a T’ai Chibased health promotion program on metabolic syndrome markers, health behaviors, and quality of life in middle-aged male office workers: A randomized trial. 
T2  - The Journal of Alternative and Complementary Medicine, 
VL  - 23
IS  - 12
SP  - 949–956
UR  - https://doi.org/10.1089/acm.2017.0057
DI  - 10.1089/acm.2017.0057
ER  -</v>
      </c>
    </row>
    <row r="54" spans="1:10" x14ac:dyDescent="0.25">
      <c r="A54" s="27" t="s">
        <v>3807</v>
      </c>
      <c r="B54" s="28" t="s">
        <v>3808</v>
      </c>
      <c r="C54" s="28" t="s">
        <v>3575</v>
      </c>
      <c r="D54" s="28" t="s">
        <v>3718</v>
      </c>
      <c r="E54" s="28" t="s">
        <v>3809</v>
      </c>
      <c r="F54" s="28" t="s">
        <v>3578</v>
      </c>
      <c r="G54" s="28" t="s">
        <v>820</v>
      </c>
      <c r="J54" s="78" t="str">
        <f t="shared" si="0"/>
        <v>TY  - JOUR
AU  - Ciccolo JT, Dunsiger SI, Williams DM, et al
PY  - 2011
TI  - Resistance training as an aid to standard smoking cessation treatment: A pilot study.
T2  - Nicotine Tob Res.
VL  - 13
IS  - 8
SP  - 756-760
UR  - 
DI  - 
ER  -</v>
      </c>
    </row>
    <row r="55" spans="1:10" x14ac:dyDescent="0.25">
      <c r="A55" s="27" t="s">
        <v>3810</v>
      </c>
      <c r="B55" s="28" t="s">
        <v>3811</v>
      </c>
      <c r="C55" s="28" t="s">
        <v>3812</v>
      </c>
      <c r="D55" s="28" t="s">
        <v>3593</v>
      </c>
      <c r="E55" s="28" t="s">
        <v>3813</v>
      </c>
      <c r="F55" s="28" t="s">
        <v>3070</v>
      </c>
      <c r="G55" s="28" t="s">
        <v>3814</v>
      </c>
      <c r="J55" s="78" t="str">
        <f t="shared" si="0"/>
        <v>TY  - JOUR
AU  - Cooney, J. L., Cooper, S., Grant, C., Sevarino, K., Krishnan-Sarin, S., Gutierrez, I. A., &amp; Cooney, N. L.
PY  - 2017
TI  - A randomized trial of contingency management for smoking cessation during intensive outpatient alcohol treatment.
T2  - Journal of Substance Abuse Treatment
VL  - 72
IS  - 
SP  - 89-96
UR  - 
DI  - 
ER  -</v>
      </c>
    </row>
    <row r="56" spans="1:10" x14ac:dyDescent="0.25">
      <c r="A56" s="27" t="s">
        <v>3815</v>
      </c>
      <c r="B56" s="28" t="s">
        <v>3816</v>
      </c>
      <c r="C56" s="28" t="s">
        <v>3817</v>
      </c>
      <c r="D56" s="28" t="s">
        <v>3614</v>
      </c>
      <c r="E56" s="28" t="s">
        <v>3818</v>
      </c>
      <c r="F56" s="28" t="s">
        <v>3586</v>
      </c>
      <c r="G56" s="28" t="s">
        <v>3819</v>
      </c>
      <c r="H56" s="28" t="s">
        <v>3820</v>
      </c>
      <c r="J56" s="78" t="str">
        <f t="shared" si="0"/>
        <v>TY  - JOUR
AU  - Cordova, D., Huang, S., Pantin, H., &amp; Prado, G.
PY  - 2012
TI  - Do the effects of a family intervention on alcohol and drug use vary by nativity status?
T2  - Psychology of Addictive Behaviors
VL  - 26
IS  - 3
SP  - 655–660
UR  - https://doi.org/10.1037/a0026438
DI  - 
ER  -</v>
      </c>
    </row>
    <row r="57" spans="1:10" x14ac:dyDescent="0.25">
      <c r="A57" s="27" t="s">
        <v>3821</v>
      </c>
      <c r="B57" s="28" t="s">
        <v>3822</v>
      </c>
      <c r="C57" s="28" t="s">
        <v>3823</v>
      </c>
      <c r="D57" s="28" t="s">
        <v>3824</v>
      </c>
      <c r="E57" s="28" t="s">
        <v>3825</v>
      </c>
      <c r="F57" s="28" t="s">
        <v>3657</v>
      </c>
      <c r="G57" s="28" t="s">
        <v>3826</v>
      </c>
      <c r="H57" s="28" t="s">
        <v>3827</v>
      </c>
      <c r="J57" s="78" t="str">
        <f t="shared" si="0"/>
        <v>TY  - JOUR
AU  - Crabtree, M. A., Stanley, L. R., Kelly, K. J., &amp; Swaim, R. C.
PY  - 2021
TI  - Be under your own influence: Effectiveness of a culturally‐adapted drug prevention campaign targeting reservation‐dwelling American Indian youth.
T2  - Journal of Community Psychology
VL  - 49
IS  - 7
SP  - 2316–2329
UR  - https://doi.org/10.1002/jcop.22672
DI  - 
ER  -</v>
      </c>
    </row>
    <row r="58" spans="1:10" x14ac:dyDescent="0.25">
      <c r="A58" s="27" t="s">
        <v>3828</v>
      </c>
      <c r="B58" s="28" t="s">
        <v>3829</v>
      </c>
      <c r="C58" s="28" t="s">
        <v>3812</v>
      </c>
      <c r="D58" s="28" t="s">
        <v>3655</v>
      </c>
      <c r="E58" s="28" t="s">
        <v>3698</v>
      </c>
      <c r="F58" s="28" t="s">
        <v>3070</v>
      </c>
      <c r="G58" s="28" t="s">
        <v>3830</v>
      </c>
      <c r="H58" s="28" t="s">
        <v>3831</v>
      </c>
      <c r="J58" s="78" t="str">
        <f t="shared" si="0"/>
        <v>TY  - JOUR
AU  - D’Amico, E. J., Dickerson, D. L., Brown, R. A., Johnson, C. L., Klein, D. J., &amp; Agniel, D.
PY  - 2020
TI  - Motivational Interviewing and Culture for Urban Native American Youth (MICUNAY): A randomized controlled trial.
T2  - Journal of Substance Abuse Treatment
VL  - 111
IS  - 
SP  - 86–99
UR  - https://doi.org/10.1016/j.jsat.2019.12.011
DI  - 
ER  -</v>
      </c>
    </row>
    <row r="59" spans="1:10" x14ac:dyDescent="0.25">
      <c r="A59" s="27" t="s">
        <v>3832</v>
      </c>
      <c r="B59" s="28" t="s">
        <v>3833</v>
      </c>
      <c r="C59" s="28" t="s">
        <v>3834</v>
      </c>
      <c r="D59" s="28">
        <v>2022</v>
      </c>
      <c r="E59" s="28">
        <v>17</v>
      </c>
      <c r="F59" s="28">
        <v>1</v>
      </c>
      <c r="G59" s="28">
        <v>18</v>
      </c>
      <c r="J59" s="78" t="str">
        <f t="shared" si="0"/>
        <v>TY  - JOUR
AU  - Dadipoor S, Heyrani A, Mirzaei-Alavijeh M, Aghamolaei T, Ghaffari M, Ghanbarnejad A. 
PY  - 2022
TI  - Using intervention mapping for hookah smoking cessation: a quasi-experimental evaluation. 
T2  - Addiction Science &amp; Clinical Practice
VL  - 17
IS  - 1
SP  - 18
UR  - 
DI  - 
ER  -</v>
      </c>
    </row>
    <row r="60" spans="1:10" x14ac:dyDescent="0.25">
      <c r="A60" s="27" t="s">
        <v>3835</v>
      </c>
      <c r="B60" s="28" t="s">
        <v>3836</v>
      </c>
      <c r="C60" s="28" t="s">
        <v>152</v>
      </c>
      <c r="D60" s="28">
        <v>2023</v>
      </c>
      <c r="E60" s="28">
        <v>1</v>
      </c>
      <c r="F60" s="28">
        <v>25</v>
      </c>
      <c r="G60" s="28" t="s">
        <v>893</v>
      </c>
      <c r="J60" s="78" t="str">
        <f t="shared" si="0"/>
        <v>TY  - JOUR
AU  - Dahne et al
PY  - 2023
TI  - Behavioral Activation–Based Digital Smoking Cessation Intervention for Individuals With Depressive Symptoms: Randomized Clinical Trial
T2  - J Med Internet Res
VL  - 1
IS  - 25
SP  - e49809
UR  - 
DI  - 
ER  -</v>
      </c>
    </row>
    <row r="61" spans="1:10" x14ac:dyDescent="0.25">
      <c r="A61" s="27" t="s">
        <v>3837</v>
      </c>
      <c r="B61" s="28" t="s">
        <v>3838</v>
      </c>
      <c r="C61" s="28" t="s">
        <v>3839</v>
      </c>
      <c r="D61" s="28" t="s">
        <v>3756</v>
      </c>
      <c r="E61" s="28" t="s">
        <v>3840</v>
      </c>
      <c r="F61" s="28" t="s">
        <v>3692</v>
      </c>
      <c r="G61" s="28" t="s">
        <v>898</v>
      </c>
      <c r="J61" s="78" t="str">
        <f t="shared" si="0"/>
        <v>TY  - JOUR
AU  - Dallery J, Raiff BR, Grabinski MJ
PY  - 2013
TI  - Internet‐based contingency management to promote smoking cessation: A randomized controlled study.
T2  - J Appl Behav Anal.
VL  - 46
IS  - 4
SP  - 750-764
UR  - 
DI  - 
ER  -</v>
      </c>
    </row>
    <row r="62" spans="1:10" x14ac:dyDescent="0.25">
      <c r="A62" s="27" t="s">
        <v>3841</v>
      </c>
      <c r="B62" s="28" t="s">
        <v>3842</v>
      </c>
      <c r="C62" s="28" t="s">
        <v>3843</v>
      </c>
      <c r="D62" s="28" t="s">
        <v>3576</v>
      </c>
      <c r="E62" s="28" t="s">
        <v>3825</v>
      </c>
      <c r="F62" s="28" t="s">
        <v>3605</v>
      </c>
      <c r="G62" s="28" t="s">
        <v>931</v>
      </c>
      <c r="J62" s="78" t="str">
        <f t="shared" si="0"/>
        <v>TY  - JOUR
AU  - Davis JM, Goldberg SB, Anderson MC, Manley AR, Smith SS, Baker TB
PY  - 2014
TI  - Randomized trial on mindfulness training for smokers targeted to a disadvantaged population.
T2  - Subst Use Misuse.
VL  - 49
IS  - 5
SP  - 571-585
UR  - 
DI  - 
ER  -</v>
      </c>
    </row>
    <row r="63" spans="1:10" x14ac:dyDescent="0.25">
      <c r="A63" s="27" t="s">
        <v>3844</v>
      </c>
      <c r="B63" s="28" t="s">
        <v>3845</v>
      </c>
      <c r="C63" s="28" t="s">
        <v>3681</v>
      </c>
      <c r="D63" s="28" t="s">
        <v>3756</v>
      </c>
      <c r="E63" s="28" t="s">
        <v>3809</v>
      </c>
      <c r="F63" s="28" t="s">
        <v>3634</v>
      </c>
      <c r="G63" s="28" t="s">
        <v>3846</v>
      </c>
      <c r="J63" s="78" t="str">
        <f t="shared" si="0"/>
        <v>TY  - JOUR
AU  - Dickson-Spillmann M, Haug S, Schaub MP
PY  - 2013
TI  - Group hypnosis vs. relaxation for smoking cessation in adults: A cluster-randomised controlled trial.
T2  - BMC Public Health.
VL  - 13
IS  - 1
SP  - 1227-1235
UR  - 
DI  - 
ER  -</v>
      </c>
    </row>
    <row r="64" spans="1:10" x14ac:dyDescent="0.25">
      <c r="A64" s="27" t="s">
        <v>3847</v>
      </c>
      <c r="B64" s="28" t="s">
        <v>3848</v>
      </c>
      <c r="C64" s="28" t="s">
        <v>3849</v>
      </c>
      <c r="D64" s="28">
        <v>2019</v>
      </c>
      <c r="E64" s="28">
        <v>81</v>
      </c>
      <c r="G64" s="28" t="s">
        <v>960</v>
      </c>
      <c r="I64" s="28" t="s">
        <v>961</v>
      </c>
      <c r="J64" s="78" t="str">
        <f t="shared" si="0"/>
        <v>TY  - JOUR
AU  - Dignan M, Jones K, Burhansstipanov L, et al. 
PY  - 2019
TI  - A randomized trial to reduce smoking among American Indians in South Dakota: The Walking Forward Study. 
T2  - Contemp Clin Trials.
VL  - 81
IS  - 
SP  - 28-33
UR  - 
DI  - 10.1016/j.cct.2019.04.007
ER  -</v>
      </c>
    </row>
    <row r="65" spans="1:10" x14ac:dyDescent="0.25">
      <c r="A65" s="27" t="s">
        <v>3850</v>
      </c>
      <c r="B65" s="28" t="s">
        <v>3851</v>
      </c>
      <c r="C65" s="28" t="s">
        <v>3592</v>
      </c>
      <c r="D65" s="28">
        <v>2016</v>
      </c>
      <c r="E65" s="28">
        <v>16</v>
      </c>
      <c r="F65" s="28">
        <v>6</v>
      </c>
      <c r="G65" s="28" t="s">
        <v>3852</v>
      </c>
      <c r="J65" s="78" t="str">
        <f t="shared" si="0"/>
        <v>TY  - JOUR
AU  - Dogar O, Jawad M, Shah SK, Newell JN, Kanaan M, Khan MA, et al. 
PY  - 2016
TI  - Effect of cessation interventions on hookah smoking: posthoc analysis of a cluster-randomized controlled trial. 
T2  - Nicotine &amp; Tobacco Research
VL  - 16
IS  - 6
SP  - 682-8
UR  - 
DI  - 
ER  -</v>
      </c>
    </row>
    <row r="66" spans="1:10" x14ac:dyDescent="0.25">
      <c r="A66" s="27" t="s">
        <v>3853</v>
      </c>
      <c r="B66" s="28" t="s">
        <v>3854</v>
      </c>
      <c r="C66" s="28" t="s">
        <v>454</v>
      </c>
      <c r="D66" s="28">
        <v>2018</v>
      </c>
      <c r="E66" s="28">
        <v>113</v>
      </c>
      <c r="F66" s="28">
        <v>12</v>
      </c>
      <c r="G66" s="28" t="s">
        <v>3855</v>
      </c>
      <c r="J66" s="78" t="str">
        <f t="shared" ref="J66:J129" si="1">_xlfn.CONCAT("TY  - JOUR",CHAR(10),"AU  - ",A66,CHAR(10),"PY  - ",D66,CHAR(10),"TI  - ",B66,CHAR(10),"T2  - ",C66,CHAR(10),"VL  - ",E66,CHAR(10),"IS  - ",F66,CHAR(10),"SP  - ",G66,CHAR(10),"UR  - ",H66,CHAR(10),"DI  - ",I66,CHAR(10),"ER  -")</f>
        <v>TY  - JOUR
AU  - Dogar O, Zahid R, Mansoor S, Kanaan M, Ahluwalia JS, Jawad M, et al. 
PY  - 2018
TI  - Varenicline versus placebo for waterpipe smoking cessation: a double-blind randomized controlled trial. 
T2  - Addiction
VL  - 113
IS  - 12
SP  - 2290-9
UR  - 
DI  - 
ER  -</v>
      </c>
    </row>
    <row r="67" spans="1:10" x14ac:dyDescent="0.25">
      <c r="A67" s="27" t="s">
        <v>3856</v>
      </c>
      <c r="B67" s="28" t="s">
        <v>3857</v>
      </c>
      <c r="C67" s="28" t="s">
        <v>3858</v>
      </c>
      <c r="D67" s="28" t="s">
        <v>3593</v>
      </c>
      <c r="E67" s="28" t="s">
        <v>3774</v>
      </c>
      <c r="F67" s="28" t="s">
        <v>3692</v>
      </c>
      <c r="G67" s="28" t="s">
        <v>3859</v>
      </c>
      <c r="H67" s="28" t="s">
        <v>3860</v>
      </c>
      <c r="J67" s="78" t="str">
        <f t="shared" si="1"/>
        <v>TY  - JOUR
AU  - Estrada, Y., Lee, T. K., Huang, S., Tapia, M. I., Velázquez, M.-R., Martinez, M. J., Pantin, H., Ocasio, M. A., Vidot, D. C., Molleda, L., Villamar, J., Stepanenko, B. A., Brown, C. H., &amp; Prado, G.
PY  - 2017
TI  - Parent-centered prevention of risky behaviors among Hispanic youths in Florida.
T2  - American Journal of Public Health
VL  - 107
IS  - 4
SP  - 607–613
UR  - https://doi.org/10.2105/AJPH.2017.303653
DI  - 
ER  -</v>
      </c>
    </row>
    <row r="68" spans="1:10" x14ac:dyDescent="0.25">
      <c r="A68" s="27" t="s">
        <v>3861</v>
      </c>
      <c r="B68" s="28" t="s">
        <v>3862</v>
      </c>
      <c r="C68" s="28" t="s">
        <v>3778</v>
      </c>
      <c r="D68" s="28" t="s">
        <v>3649</v>
      </c>
      <c r="E68" s="28" t="s">
        <v>3748</v>
      </c>
      <c r="F68" s="28" t="s">
        <v>3634</v>
      </c>
      <c r="G68" s="28" t="s">
        <v>3863</v>
      </c>
      <c r="H68" s="28" t="s">
        <v>3864</v>
      </c>
      <c r="J68" s="78" t="str">
        <f t="shared" si="1"/>
        <v>TY  - JOUR
AU  - Estrada, Y., Lee, T. K., Wagstaff, R., Rojas, L. M., Tapia, M. I., Velázquez, M. R., Sardinas, K., Pantin, H., Sutton, M. Y., &amp; Prado, G.
PY  - 2019
TI  - eHealth Familias Unidas: Efficacy trial of an evidence-based intervention adapted for use on the Internet with Hispanic families.
T2  - Prevention Science
VL  - 20
IS  - 1
SP  - 68–77
UR  - https://doi.org/10.1007/s11121-018-0905-6
DI  - 
ER  -</v>
      </c>
    </row>
    <row r="69" spans="1:10" x14ac:dyDescent="0.25">
      <c r="A69" s="27" t="s">
        <v>3865</v>
      </c>
      <c r="B69" s="28" t="s">
        <v>3866</v>
      </c>
      <c r="C69" s="28" t="s">
        <v>3550</v>
      </c>
      <c r="D69" s="28" t="s">
        <v>3672</v>
      </c>
      <c r="E69" s="28" t="s">
        <v>3867</v>
      </c>
      <c r="F69" s="28" t="s">
        <v>3678</v>
      </c>
      <c r="G69" s="28" t="s">
        <v>3868</v>
      </c>
      <c r="H69" s="28" t="s">
        <v>3869</v>
      </c>
      <c r="J69" s="78" t="str">
        <f t="shared" si="1"/>
        <v>TY  - JOUR
AU  - Estrada, Y., Rosen, A., Huang, S., Tapia, M., Sutton, M., Willis, L., Quevedo, A., Condo, C., Vidot, D. C., Pantin, H., &amp; Prado, G.
PY  - 2015
TI  - Efficacy of a brief intervention to reduce substance use and human immunodeficiency virus infection risk among Latino youth.
T2  - Journal of Adolescent Health
VL  - 57
IS  - 6
SP  - 651–657
UR  - https://doi.org/10.1016/j.jadohealth.2015.07.006
DI  - 
ER  -</v>
      </c>
    </row>
    <row r="70" spans="1:10" x14ac:dyDescent="0.25">
      <c r="A70" s="27" t="s">
        <v>3870</v>
      </c>
      <c r="B70" s="28" t="s">
        <v>3871</v>
      </c>
      <c r="C70" s="28" t="s">
        <v>1015</v>
      </c>
      <c r="D70" s="28" t="s">
        <v>3598</v>
      </c>
      <c r="E70" s="28" t="s">
        <v>3872</v>
      </c>
      <c r="F70" s="28" t="s">
        <v>3578</v>
      </c>
      <c r="G70" s="28" t="s">
        <v>1016</v>
      </c>
      <c r="J70" s="78" t="str">
        <f t="shared" si="1"/>
        <v>TY  - JOUR
AU  - Etter, J. F., &amp; Schmid, F.
PY  - 2016
TI  - Effects of large financial incentives for long-term smoking cessation: a randomized trial.
T2  - Journal of the American College of Cardiology
VL  - 68
IS  - 8
SP  - 777-785
UR  - 
DI  - 
ER  -</v>
      </c>
    </row>
    <row r="71" spans="1:10" x14ac:dyDescent="0.25">
      <c r="A71" s="27" t="s">
        <v>3873</v>
      </c>
      <c r="B71" s="28" t="s">
        <v>3874</v>
      </c>
      <c r="C71" s="28" t="s">
        <v>3875</v>
      </c>
      <c r="D71" s="28" t="s">
        <v>3598</v>
      </c>
      <c r="E71" s="28" t="s">
        <v>3809</v>
      </c>
      <c r="F71" s="28" t="s">
        <v>3586</v>
      </c>
      <c r="G71" s="28" t="s">
        <v>3757</v>
      </c>
      <c r="J71" s="78" t="str">
        <f t="shared" si="1"/>
        <v>TY  - JOUR
AU  - Fabian MP, Lee SK, Underhill LJ, Vermeer K, Adamkiewicz G, Levy JI
PY  - 2016
TI  - Modeling Environmental Tobacco Smoke (ETS) Infiltration in Low-Income Multifamily Housing before and after Building Energy Retrofits.
T2  - International Journal of Environmental Research and Public Health.
VL  - 13
IS  - 3
SP  - 15
UR  - 
DI  - 
ER  -</v>
      </c>
    </row>
    <row r="72" spans="1:10" x14ac:dyDescent="0.25">
      <c r="A72" s="27" t="s">
        <v>3876</v>
      </c>
      <c r="B72" s="28" t="s">
        <v>3877</v>
      </c>
      <c r="C72" s="28" t="s">
        <v>90</v>
      </c>
      <c r="D72" s="28" t="s">
        <v>3598</v>
      </c>
      <c r="E72" s="28" t="s">
        <v>3800</v>
      </c>
      <c r="F72" s="28" t="s">
        <v>3692</v>
      </c>
      <c r="G72" s="28" t="s">
        <v>3878</v>
      </c>
      <c r="J72" s="78" t="str">
        <f t="shared" si="1"/>
        <v>TY  - JOUR
AU  - Fellows, J. L., Mularski, R. A., Leo, M. C., Bentz, C. J., Waiwaiole, L. A., Francisco, M. C., ... &amp; Stoney, C. M.
PY  - 2016
TI  - Referring hospitalized smokers to outpatient quit services: a randomized trial.
T2  - American journal of preventive medicine
VL  - 51
IS  - 4
SP  - 609-619
UR  - 
DI  - 
ER  -</v>
      </c>
    </row>
    <row r="73" spans="1:10" x14ac:dyDescent="0.25">
      <c r="A73" s="27" t="s">
        <v>3879</v>
      </c>
      <c r="B73" s="28" t="s">
        <v>3880</v>
      </c>
      <c r="C73" s="28" t="s">
        <v>90</v>
      </c>
      <c r="D73" s="28" t="s">
        <v>3593</v>
      </c>
      <c r="E73" s="28" t="s">
        <v>3881</v>
      </c>
      <c r="F73" s="28" t="s">
        <v>3678</v>
      </c>
      <c r="G73" s="28" t="s">
        <v>1058</v>
      </c>
      <c r="J73" s="78" t="str">
        <f t="shared" si="1"/>
        <v>TY  - JOUR
AU  - Fraser, D. L., Fiore, M. C., Kobinsky, K., Adsit, R., Smith, S. S., Johnson, M. L., &amp; Baker, T. B.
PY  - 2017
TI  - A randomized trial of incentives for smoking treatment in Medicaid members.
T2  - American journal of preventive medicine
VL  - 53
IS  - 6
SP  - 754-763
UR  - 
DI  - 
ER  -</v>
      </c>
    </row>
    <row r="74" spans="1:10" x14ac:dyDescent="0.25">
      <c r="A74" s="27" t="s">
        <v>3882</v>
      </c>
      <c r="B74" s="28" t="s">
        <v>3883</v>
      </c>
      <c r="C74" s="28" t="s">
        <v>3884</v>
      </c>
      <c r="D74" s="28" t="s">
        <v>3677</v>
      </c>
      <c r="E74" s="28" t="s">
        <v>3604</v>
      </c>
      <c r="F74" s="28" t="s">
        <v>3634</v>
      </c>
      <c r="G74" s="28" t="s">
        <v>1073</v>
      </c>
      <c r="J74" s="78" t="str">
        <f t="shared" si="1"/>
        <v>TY  - JOUR
AU  - Froelicher ES, Doolan D, Yerger VB, McGruder CO, Malone RE
PY  - 2010
TI  - Combining community participatory research with a randomized clinical trial: The protecting the hood against tobacco (PHAT) smoking cessation study.
T2  - Heart &amp; Lung: The Journal of Acute and Critical Care.
VL  - 39
IS  - 1
SP  - 50-63
UR  - 
DI  - 
ER  -</v>
      </c>
    </row>
    <row r="75" spans="1:10" x14ac:dyDescent="0.25">
      <c r="A75" s="27" t="s">
        <v>3885</v>
      </c>
      <c r="B75" s="28" t="s">
        <v>3886</v>
      </c>
      <c r="C75" s="28" t="s">
        <v>3887</v>
      </c>
      <c r="D75" s="28" t="s">
        <v>3824</v>
      </c>
      <c r="E75" s="28" t="s">
        <v>3687</v>
      </c>
      <c r="F75" s="28" t="s">
        <v>3634</v>
      </c>
      <c r="G75" s="28" t="s">
        <v>3657</v>
      </c>
      <c r="J75" s="78" t="str">
        <f t="shared" si="1"/>
        <v>TY  - JOUR
AU  - Galiatsatos P, Soybel A, Jassal M, Cruz SAP, Spartin C, Shaw K, et al
PY  - 2021
TI  - Tobacco treatment clinics in urban public housing: feasibility and outcomes of a hands-on tobacco dependence service in the community.
T2  - Bmc Public Health.
VL  - 21
IS  - 1
SP  - 7
UR  - 
DI  - 
ER  -</v>
      </c>
    </row>
    <row r="76" spans="1:10" x14ac:dyDescent="0.25">
      <c r="A76" s="27" t="s">
        <v>3888</v>
      </c>
      <c r="B76" s="28" t="s">
        <v>3889</v>
      </c>
      <c r="C76" s="28" t="s">
        <v>3890</v>
      </c>
      <c r="D76" s="28" t="s">
        <v>3598</v>
      </c>
      <c r="E76" s="28" t="s">
        <v>3692</v>
      </c>
      <c r="F76" s="28" t="s">
        <v>3070</v>
      </c>
      <c r="G76" s="28" t="s">
        <v>3891</v>
      </c>
      <c r="J76" s="78" t="str">
        <f t="shared" si="1"/>
        <v>TY  - JOUR
AU  - Garrett G, Benden M, Mehta R, Pickens A, Peres SC, Zhao H
PY  - 2016
TI  - Call Center Productivity Over 6 Months Following a Standing Desk Intervention
T2  - IIE Transactions on Occupational Ergonomics and Human Factors
VL  - 4
IS  - 
SP  - 188-95
UR  - 
DI  - 
ER  -</v>
      </c>
    </row>
    <row r="77" spans="1:10" x14ac:dyDescent="0.25">
      <c r="A77" s="27" t="s">
        <v>3892</v>
      </c>
      <c r="B77" s="28" t="s">
        <v>3893</v>
      </c>
      <c r="C77" s="28" t="s">
        <v>3894</v>
      </c>
      <c r="D77" s="28" t="s">
        <v>3672</v>
      </c>
      <c r="E77" s="28" t="s">
        <v>3688</v>
      </c>
      <c r="F77" s="28" t="s">
        <v>3605</v>
      </c>
      <c r="G77" s="28" t="s">
        <v>3895</v>
      </c>
      <c r="J77" s="78" t="str">
        <f t="shared" si="1"/>
        <v>TY  - JOUR
AU  - Gilbody S, Peckham E, Man M-S, et al
PY  - 2015
TI  - Bespoke smoking cessation for people with severe mental ill health (SCIMITAR): A pilot randomised controlled trial.
T2  - The Lancet Psychiatry.
VL  - 2
IS  - 5
SP  - 395-402
UR  - 
DI  - 
ER  -</v>
      </c>
    </row>
    <row r="78" spans="1:10" x14ac:dyDescent="0.25">
      <c r="A78" s="27" t="s">
        <v>3896</v>
      </c>
      <c r="B78" s="28" t="s">
        <v>3897</v>
      </c>
      <c r="C78" s="28" t="s">
        <v>3736</v>
      </c>
      <c r="D78" s="28" t="s">
        <v>3614</v>
      </c>
      <c r="E78" s="28" t="s">
        <v>3742</v>
      </c>
      <c r="F78" s="28" t="s">
        <v>3634</v>
      </c>
      <c r="G78" s="28" t="s">
        <v>3898</v>
      </c>
      <c r="H78" s="28" t="s">
        <v>3899</v>
      </c>
      <c r="J78" s="78" t="str">
        <f t="shared" si="1"/>
        <v>TY  - JOUR
AU  - Gonzales, N. A., Dumka, L. E., Millsap, R. E., Gottschall, A., McClain, D. B., Wong, J. J., Germán, M., Mauricio, A. M., Wheeler, L., Carpentier, F. D., &amp; Kim, S. Y.
PY  - 2012
TI  - Randomized trial of a broad preventive intervention for Mexican American adolescents.
T2  - Journal of Consulting and Clinical Psychology
VL  - 80
IS  - 1
SP  - 1–16
UR  - https://doi.org/10.1037/a0026063 
DI  - 
ER  -</v>
      </c>
    </row>
    <row r="79" spans="1:10" x14ac:dyDescent="0.25">
      <c r="A79" s="27" t="s">
        <v>3900</v>
      </c>
      <c r="B79" s="28" t="s">
        <v>3901</v>
      </c>
      <c r="C79" s="28" t="s">
        <v>1149</v>
      </c>
      <c r="D79" s="28" t="s">
        <v>3632</v>
      </c>
      <c r="E79" s="28" t="s">
        <v>3902</v>
      </c>
      <c r="F79" s="28" t="s">
        <v>3605</v>
      </c>
      <c r="G79" s="28" t="s">
        <v>3903</v>
      </c>
      <c r="H79" s="28" t="s">
        <v>3904</v>
      </c>
      <c r="J79" s="78" t="str">
        <f t="shared" si="1"/>
        <v>TY  - JOUR
AU  - Gonzales, N. A., Jensen, M., Tein, J. Y., Wong, J. J., Dumka, L. E., &amp; Mauricio, A. M.
PY  - 2018
TI  - Effect of middle school interventions on alcohol misuse and abuse in Mexican American high school adolescents: Five-year follow-up of a randomized clinical trial.
T2  - JAMA Psychiatry
VL  - 75
IS  - 5
SP  - 429–437
UR  - https://doi.org/10.1001/jamapsychiatry.2018.0058
DI  - 
ER  -</v>
      </c>
    </row>
    <row r="80" spans="1:10" x14ac:dyDescent="0.25">
      <c r="A80" s="27" t="s">
        <v>3905</v>
      </c>
      <c r="B80" s="28" t="s">
        <v>3906</v>
      </c>
      <c r="C80" s="28" t="s">
        <v>3778</v>
      </c>
      <c r="D80" s="28" t="s">
        <v>3576</v>
      </c>
      <c r="E80" s="28" t="s">
        <v>3757</v>
      </c>
      <c r="F80" s="28" t="s">
        <v>3678</v>
      </c>
      <c r="G80" s="28" t="s">
        <v>3907</v>
      </c>
      <c r="H80" s="28" t="s">
        <v>3908</v>
      </c>
      <c r="J80" s="78" t="str">
        <f t="shared" si="1"/>
        <v>TY  - JOUR
AU  - Gonzales, N. A., Wong, J. J., Toomey, R. B., Millsap, R., Dumka, L. E., &amp; Mauricio, A. M.
PY  - 2014
TI  - School engagement mediates long-term prevention effects for Mexican American adolescents.
T2  - Prevention Science
VL  - 15
IS  - 6
SP  - 929–939
UR  - https://doi.org/10.1007/s11121-013-0454-y
DI  - 
ER  -</v>
      </c>
    </row>
    <row r="81" spans="1:10" x14ac:dyDescent="0.25">
      <c r="A81" s="27" t="s">
        <v>3909</v>
      </c>
      <c r="B81" s="28" t="s">
        <v>3910</v>
      </c>
      <c r="C81" s="28" t="s">
        <v>3911</v>
      </c>
      <c r="D81" s="28" t="s">
        <v>3756</v>
      </c>
      <c r="E81" s="28" t="s">
        <v>3867</v>
      </c>
      <c r="F81" s="28" t="s">
        <v>3692</v>
      </c>
      <c r="G81" s="28" t="s">
        <v>3912</v>
      </c>
      <c r="J81" s="78" t="str">
        <f t="shared" si="1"/>
        <v>TY  - JOUR
AU  - Gritz ER, Danysh HE, Fletcher FE, et al
PY  - 2013
TI  - Long-term outcomes of a cell phone–delivered intervention for smokers living with HIV/AIDS.
T2  - Clin Infect Dis.
VL  - 57
IS  - 4
SP  - 608-615
UR  - 
DI  - 
ER  -</v>
      </c>
    </row>
    <row r="82" spans="1:10" x14ac:dyDescent="0.25">
      <c r="A82" s="27" t="s">
        <v>3913</v>
      </c>
      <c r="B82" s="28" t="s">
        <v>3914</v>
      </c>
      <c r="C82" s="28" t="s">
        <v>3915</v>
      </c>
      <c r="D82" s="28" t="s">
        <v>3756</v>
      </c>
      <c r="E82" s="28" t="s">
        <v>3867</v>
      </c>
      <c r="F82" s="28" t="s">
        <v>3692</v>
      </c>
      <c r="G82" s="28" t="s">
        <v>3916</v>
      </c>
      <c r="I82" s="28" t="s">
        <v>3917</v>
      </c>
      <c r="J82" s="78" t="str">
        <f t="shared" si="1"/>
        <v>TY  - JOUR
AU  - Gritz ER, Danysh HE, Fletcher FE, Tami-Maury I, Fingeret MC, King RM, et al
PY  - 2013
TI  - Long-term outcomes of a cell phone-delivered intervention for smokers living with HIV/AIDS.
T2  - Clinical Infectious Diseases 
VL  - 57
IS  - 4
SP  - 608-15
UR  - 
DI  - 10.1093/cid/cit349
ER  -</v>
      </c>
    </row>
    <row r="83" spans="1:10" x14ac:dyDescent="0.25">
      <c r="A83" s="27" t="s">
        <v>3918</v>
      </c>
      <c r="B83" s="28" t="s">
        <v>3919</v>
      </c>
      <c r="C83" s="28" t="s">
        <v>1208</v>
      </c>
      <c r="D83" s="28">
        <v>2011</v>
      </c>
      <c r="J83" s="78" t="str">
        <f t="shared" si="1"/>
        <v>TY  - JOUR
AU  - Gritz ER, Vidrine DJ, Marks RM, Arduino RC
PY  - 2011
TI  - A randomized trial of an innovative cell phone intervention for smokers living with HIV/AIDS.
T2  - SYM10A; Society for Research on Nicotine and Tobacco 17th Annual Meeting
VL  - 
IS  - 
SP  - 
UR  - 
DI  - 
ER  -</v>
      </c>
    </row>
    <row r="84" spans="1:10" x14ac:dyDescent="0.25">
      <c r="A84" s="27" t="s">
        <v>3920</v>
      </c>
      <c r="B84" s="28" t="s">
        <v>3921</v>
      </c>
      <c r="C84" s="28" t="s">
        <v>1211</v>
      </c>
      <c r="D84" s="28">
        <v>2012</v>
      </c>
      <c r="J84" s="78" t="str">
        <f t="shared" si="1"/>
        <v>TY  - JOUR
AU  - Gritz ER, Vidrine DJ, Marks RM, Danysh HE, Arduino RC
PY  - 2012
TI  - A cell phone-delivered intervention for HIV-positive smokers: project reach out.
T2  - POS3-113; Society for Research on Nicotine and Tobacco 18th Annual Meeting
VL  - 
IS  - 
SP  - 
UR  - 
DI  - 
ER  -</v>
      </c>
    </row>
    <row r="85" spans="1:10" x14ac:dyDescent="0.25">
      <c r="A85" s="27" t="s">
        <v>3922</v>
      </c>
      <c r="B85" s="28" t="s">
        <v>3923</v>
      </c>
      <c r="C85" s="28" t="s">
        <v>446</v>
      </c>
      <c r="D85" s="28">
        <v>2011</v>
      </c>
      <c r="E85" s="28">
        <v>11</v>
      </c>
      <c r="H85" s="81" t="s">
        <v>3924</v>
      </c>
      <c r="I85" s="28" t="s">
        <v>1214</v>
      </c>
      <c r="J85" s="78" t="str">
        <f t="shared" si="1"/>
        <v>TY  - JOUR
AU  - Groeneveld, I. F., Proper, K. I., van der Beek, A. J., Hildebrandt, V. H., &amp; van Mechelen, W.
PY  - 2011
TI  - Short and long term effects of a lifestyle intervention for construction workers at risk for cardiovascular disease: A randomized controlled trial. 
T2  - BMC Public Health
VL  - 11
IS  - 
SP  - 
UR  - https://doi.org/10.1186/1471-2458-11-836
DI  - 10.1186/1471-2458-11-836
ER  -</v>
      </c>
    </row>
    <row r="86" spans="1:10" x14ac:dyDescent="0.25">
      <c r="A86" s="27" t="s">
        <v>3925</v>
      </c>
      <c r="B86" s="28" t="s">
        <v>3926</v>
      </c>
      <c r="C86" s="28" t="s">
        <v>3927</v>
      </c>
      <c r="D86" s="28" t="s">
        <v>3655</v>
      </c>
      <c r="E86" s="28" t="s">
        <v>3928</v>
      </c>
      <c r="F86" s="28" t="s">
        <v>3634</v>
      </c>
      <c r="G86" s="28" t="s">
        <v>1222</v>
      </c>
      <c r="I86" s="28" t="s">
        <v>1223</v>
      </c>
      <c r="J86" s="78" t="str">
        <f t="shared" si="1"/>
        <v>TY  - JOUR
AU  - Gryaznov D, Chammartin F, Stoeckle M, Anagnostopoulos A, Braun DL, Furrer H, et al
PY  - 2020
TI  - Smartphone app and carbon monoxide self-monitoring support for smoking cessation: a randomized controlled trial nested into the Swiss HIV Cohort Study.
T2  - Journal of Acquired Immune Deficiency Syndromes 
VL  - 85
IS  - 1
SP  - e8-e11
UR  - 
DI  - 10.1097/QAI.0000000000002396
ER  -</v>
      </c>
    </row>
    <row r="87" spans="1:10" x14ac:dyDescent="0.25">
      <c r="A87" s="27" t="s">
        <v>3929</v>
      </c>
      <c r="B87" s="28" t="s">
        <v>3930</v>
      </c>
      <c r="C87" s="28" t="s">
        <v>3858</v>
      </c>
      <c r="D87" s="28" t="s">
        <v>3677</v>
      </c>
      <c r="E87" s="28" t="s">
        <v>3931</v>
      </c>
      <c r="F87" s="28" t="s">
        <v>3699</v>
      </c>
      <c r="G87" s="28" t="s">
        <v>3932</v>
      </c>
      <c r="H87" s="28" t="s">
        <v>3933</v>
      </c>
      <c r="J87" s="78" t="str">
        <f t="shared" si="1"/>
        <v>TY  - JOUR
AU  - Guilamo-Ramos, V., Jaccard, J., Dittus, P., Gonzalez, B., Bouris, A., &amp; Banspach, S.
PY  - 2010
TI  - The Linking Lives Health Education program: A randomized clinical trial of a parent-based tobacco use prevention program for African American and Latino youths.
T2  - American Journal of Public Health
VL  - 100
IS  - 9
SP  - 1641–1647
UR  - https://doi.org/10.2105/AJPH.2009.171637
DI  - 
ER  -</v>
      </c>
    </row>
    <row r="88" spans="1:10" x14ac:dyDescent="0.25">
      <c r="A88" s="27" t="s">
        <v>3934</v>
      </c>
      <c r="B88" s="28" t="s">
        <v>3935</v>
      </c>
      <c r="C88" s="28" t="s">
        <v>3936</v>
      </c>
      <c r="D88" s="28" t="s">
        <v>3718</v>
      </c>
      <c r="E88" s="28" t="s">
        <v>3937</v>
      </c>
      <c r="F88" s="28" t="s">
        <v>3749</v>
      </c>
      <c r="G88" s="28" t="s">
        <v>3938</v>
      </c>
      <c r="J88" s="78" t="str">
        <f t="shared" si="1"/>
        <v>TY  - JOUR
AU  - Hall SM, Humfleet GL, Muñoz RF, Reus VI, Prochaska JJ, Robbins JA
PY  - 2011
TI  - Using extended cognitive behavioral treatment and medication to treat dependent smokers.
T2  - Am J Public Health.
VL  - 101
IS  - 12
SP  - 2349-2356
UR  - 
DI  - 
ER  -</v>
      </c>
    </row>
    <row r="89" spans="1:10" x14ac:dyDescent="0.25">
      <c r="A89" s="27" t="s">
        <v>3939</v>
      </c>
      <c r="B89" s="28" t="s">
        <v>3940</v>
      </c>
      <c r="C89" s="28" t="s">
        <v>3767</v>
      </c>
      <c r="D89" s="28" t="s">
        <v>3632</v>
      </c>
      <c r="E89" s="28" t="s">
        <v>3748</v>
      </c>
      <c r="F89" s="28" t="s">
        <v>3605</v>
      </c>
      <c r="G89" s="28" t="s">
        <v>3941</v>
      </c>
      <c r="J89" s="78" t="str">
        <f t="shared" si="1"/>
        <v>TY  - JOUR
AU  - Hall, S. M., Humfleet, G. L., Gasper, J. J., Delucchi, K. L., Hersh, D. F., &amp; Guydish, J. R.
PY  - 2018
TI  - Cigarette smoking cessation intervention for buprenorphine treatment patients.
T2  - Nicotine and Tobacco Research
VL  - 20
IS  - 5
SP  - 628-635
UR  - 
DI  - 
ER  -</v>
      </c>
    </row>
    <row r="90" spans="1:10" x14ac:dyDescent="0.25">
      <c r="A90" s="27" t="s">
        <v>3942</v>
      </c>
      <c r="B90" s="28" t="s">
        <v>3943</v>
      </c>
      <c r="C90" s="28" t="s">
        <v>3944</v>
      </c>
      <c r="D90" s="28" t="s">
        <v>3672</v>
      </c>
      <c r="E90" s="28" t="s">
        <v>3945</v>
      </c>
      <c r="F90" s="28" t="s">
        <v>3946</v>
      </c>
      <c r="G90" s="28" t="s">
        <v>1270</v>
      </c>
      <c r="J90" s="78" t="str">
        <f t="shared" si="1"/>
        <v>TY  - JOUR
AU  - Halpern SD, French B, Small DS, et al
PY  - 2015
TI  - Randomized trial of four financial-incentive programs for smoking cessation.
T2  - N Engl J Med.
VL  - 372
IS  - 22
SP  - 2108-2117
UR  - 
DI  - 
ER  -</v>
      </c>
    </row>
    <row r="91" spans="1:10" x14ac:dyDescent="0.25">
      <c r="A91" s="27" t="s">
        <v>3947</v>
      </c>
      <c r="B91" s="28" t="s">
        <v>3948</v>
      </c>
      <c r="C91" s="28" t="s">
        <v>3949</v>
      </c>
      <c r="D91" s="28" t="s">
        <v>3677</v>
      </c>
      <c r="E91" s="28" t="s">
        <v>3950</v>
      </c>
      <c r="F91" s="28" t="s">
        <v>3634</v>
      </c>
      <c r="G91" s="28" t="s">
        <v>3951</v>
      </c>
      <c r="J91" s="78" t="str">
        <f t="shared" si="1"/>
        <v>TY  - JOUR
AU  - Hanioka T, Ojima M, Tanaka H, Naito M, Hamajima N, Matsuse R
PY  - 2010
TI  - Intensive smoking-cessation intervention in the dental setting.
T2  - J Dent Res.
VL  - 89
IS  - 1
SP  - 66-70
UR  - 
DI  - 
ER  -</v>
      </c>
    </row>
    <row r="92" spans="1:10" x14ac:dyDescent="0.25">
      <c r="A92" s="27" t="s">
        <v>3952</v>
      </c>
      <c r="B92" s="28" t="s">
        <v>3953</v>
      </c>
      <c r="C92" s="28" t="s">
        <v>90</v>
      </c>
      <c r="D92" s="28" t="s">
        <v>3598</v>
      </c>
      <c r="E92" s="28" t="s">
        <v>3800</v>
      </c>
      <c r="F92" s="28" t="s">
        <v>3692</v>
      </c>
      <c r="G92" s="28" t="s">
        <v>3954</v>
      </c>
      <c r="J92" s="78" t="str">
        <f t="shared" si="1"/>
        <v>TY  - JOUR
AU  - Harrington, K. F., Kim, Y. I., Chen, M., Ramachandran, R., Pisu, M., Sadasivam, R. S., ... &amp; Bailey, W. C.
PY  - 2016
TI  - Web-based intervention for transitioning smokers from inpatient to outpatient care: an RCT.
T2  - American journal of preventive medicine
VL  - 51
IS  - 4
SP  - 620-629
UR  - 
DI  - 
ER  -</v>
      </c>
    </row>
    <row r="93" spans="1:10" x14ac:dyDescent="0.25">
      <c r="A93" s="27" t="s">
        <v>3955</v>
      </c>
      <c r="B93" s="28" t="s">
        <v>3956</v>
      </c>
      <c r="C93" s="28" t="s">
        <v>3957</v>
      </c>
      <c r="D93" s="28">
        <v>2010</v>
      </c>
      <c r="E93" s="28">
        <v>51</v>
      </c>
      <c r="F93" s="28">
        <v>5</v>
      </c>
      <c r="G93" s="28" t="s">
        <v>3958</v>
      </c>
      <c r="J93" s="78" t="str">
        <f t="shared" si="1"/>
        <v>TY  - JOUR
AU  - Harris KJ, Catley D, Good GE, Cronk NJ, Harrar S, Williams KB.
PY  - 2010
TI  - Motivational interviewing for smoking cessation in college students: A group randomized controlled trial.
T2  - Prev Med (Baltim).
VL  - 51
IS  - 5
SP  - 387-93
UR  - 
DI  - 
ER  -</v>
      </c>
    </row>
    <row r="94" spans="1:10" x14ac:dyDescent="0.25">
      <c r="A94" s="27" t="s">
        <v>3959</v>
      </c>
      <c r="B94" s="28" t="s">
        <v>3960</v>
      </c>
      <c r="C94" s="28" t="s">
        <v>3961</v>
      </c>
      <c r="D94" s="28" t="s">
        <v>3576</v>
      </c>
      <c r="E94" s="28" t="s">
        <v>3946</v>
      </c>
      <c r="F94" s="28" t="s">
        <v>3634</v>
      </c>
      <c r="G94" s="28" t="s">
        <v>3962</v>
      </c>
      <c r="J94" s="78" t="str">
        <f t="shared" si="1"/>
        <v>TY  - JOUR
AU  - Hasan FM, Zagarins SE, Pischke KM, et al
PY  - 2014
TI  - Hypnotherapy is more effective than nicotine replacement therapy for smoking cessation: Results of a randomized controlled trial.
T2  - Complement Ther Med.
VL  - 22
IS  - 1
SP  - 1-8
UR  - 
DI  - 
ER  -</v>
      </c>
    </row>
    <row r="95" spans="1:10" x14ac:dyDescent="0.25">
      <c r="A95" s="27" t="s">
        <v>3963</v>
      </c>
      <c r="B95" s="28" t="s">
        <v>3964</v>
      </c>
      <c r="C95" s="28" t="s">
        <v>157</v>
      </c>
      <c r="D95" s="28">
        <v>2019</v>
      </c>
      <c r="E95" s="28">
        <v>3</v>
      </c>
      <c r="F95" s="28">
        <v>4</v>
      </c>
      <c r="G95" s="28" t="s">
        <v>3965</v>
      </c>
      <c r="J95" s="78" t="str">
        <f t="shared" si="1"/>
        <v>TY  - JOUR
AU  - Heffner et al
PY  - 2019
TI  - A behavioral activation mobile health app for smokers with depression: Development and pilot evaluation in a single-arm trial
T2  - JMIR Form Res
VL  - 3
IS  - 4
SP  - e13728
UR  - 
DI  - 
ER  -</v>
      </c>
    </row>
    <row r="96" spans="1:10" x14ac:dyDescent="0.25">
      <c r="A96" s="27" t="s">
        <v>3966</v>
      </c>
      <c r="B96" s="28" t="s">
        <v>3967</v>
      </c>
      <c r="C96" s="28" t="s">
        <v>3968</v>
      </c>
      <c r="D96" s="28" t="s">
        <v>3677</v>
      </c>
      <c r="E96" s="28" t="s">
        <v>3969</v>
      </c>
      <c r="F96" s="28" t="s">
        <v>3970</v>
      </c>
      <c r="G96" s="28" t="s">
        <v>3971</v>
      </c>
      <c r="J96" s="78" t="str">
        <f t="shared" si="1"/>
        <v>TY  - JOUR
AU  - Hennrikus D, Joseph AM, Lando HA, et al
PY  - 2010
TI  - Effectiveness of a smoking cessation program for peripheral artery disease patients: A randomized controlled trial.
T2  - J Am Coll Cardiol.
VL  - 56
IS  - 25
SP  - 2105-2112
UR  - 
DI  - 
ER  -</v>
      </c>
    </row>
    <row r="97" spans="1:10" x14ac:dyDescent="0.25">
      <c r="A97" s="27" t="s">
        <v>3972</v>
      </c>
      <c r="B97" s="28" t="s">
        <v>3973</v>
      </c>
      <c r="C97" s="28" t="s">
        <v>3974</v>
      </c>
      <c r="D97" s="28" t="s">
        <v>3824</v>
      </c>
      <c r="E97" s="28" t="s">
        <v>3975</v>
      </c>
      <c r="F97" s="28" t="s">
        <v>3688</v>
      </c>
      <c r="G97" s="28" t="s">
        <v>3976</v>
      </c>
      <c r="J97" s="78" t="str">
        <f t="shared" si="1"/>
        <v>TY  - JOUR
AU  - Hernandez D, Harned E, Yomogida M, Attinson D, Giovenco DP, Aidala A, et al
PY  - 2021
TI  - A New Lease on Life in Public Housing: Assessing the Impact of the Rental Assistance Demonstration Program on Smoking in Buildings and Resident Satisfaction.
T2  - Cityscape.
VL  - 23
IS  - 2
SP  - 67-94
UR  - 
DI  - 
ER  -</v>
      </c>
    </row>
    <row r="98" spans="1:10" x14ac:dyDescent="0.25">
      <c r="A98" s="27" t="s">
        <v>3977</v>
      </c>
      <c r="B98" s="28" t="s">
        <v>3978</v>
      </c>
      <c r="C98" s="28" t="s">
        <v>3979</v>
      </c>
      <c r="D98" s="28">
        <v>2023</v>
      </c>
      <c r="J98" s="78" t="str">
        <f t="shared" si="1"/>
        <v>TY  - JOUR
AU  - Hernández D, Khan FY, Albert DMD, Giovenco D, Branas C, Valeri L, et al
PY  - 2023
TI  - A Randomized Control Trial to support smoke-free policy compliance in public housing.
T2  - Res Sq.
VL  - 
IS  - 
SP  - 
UR  - 
DI  - 
ER  -</v>
      </c>
    </row>
    <row r="99" spans="1:10" x14ac:dyDescent="0.25">
      <c r="A99" s="27" t="s">
        <v>3980</v>
      </c>
      <c r="B99" s="28" t="s">
        <v>3981</v>
      </c>
      <c r="C99" s="28" t="s">
        <v>3575</v>
      </c>
      <c r="D99" s="28" t="s">
        <v>3672</v>
      </c>
      <c r="E99" s="28" t="s">
        <v>3982</v>
      </c>
      <c r="F99" s="28" t="s">
        <v>3578</v>
      </c>
      <c r="G99" s="28" t="s">
        <v>3983</v>
      </c>
      <c r="J99" s="78" t="str">
        <f t="shared" si="1"/>
        <v>TY  - JOUR
AU  - Hickman NJ, Delucchi KL, Prochaska JJ
PY  - 2015
TI  - Treating tobacco dependence at the intersection of diversity, poverty, and mental illness: A randomized feasibility and replication trial.
T2  - Nicotine Tob Res.
VL  - 17
IS  - 8
SP  - 1012-1021
UR  - 
DI  - 
ER  -</v>
      </c>
    </row>
    <row r="100" spans="1:10" x14ac:dyDescent="0.25">
      <c r="A100" s="27" t="s">
        <v>3984</v>
      </c>
      <c r="B100" s="28" t="s">
        <v>3985</v>
      </c>
      <c r="C100" s="28" t="s">
        <v>3986</v>
      </c>
      <c r="D100" s="28" t="s">
        <v>3576</v>
      </c>
      <c r="E100" s="28">
        <v>68</v>
      </c>
      <c r="F100" s="28" t="s">
        <v>3070</v>
      </c>
      <c r="G100" s="28" t="s">
        <v>1393</v>
      </c>
      <c r="J100" s="78" t="str">
        <f t="shared" si="1"/>
        <v>TY  - JOUR
AU  - Higgins ST, Washio Y, Lopez AA, et al
PY  - 2014
TI  - Examining two different schedules of financial incentives for smoking cessation among pregnant women.
T2  - Prev Med.
VL  - 68
IS  - 
SP  - 51-57
UR  - 
DI  - 
ER  -</v>
      </c>
    </row>
    <row r="101" spans="1:10" x14ac:dyDescent="0.25">
      <c r="A101" s="27" t="s">
        <v>3987</v>
      </c>
      <c r="B101" s="28" t="s">
        <v>3988</v>
      </c>
      <c r="C101" s="28" t="s">
        <v>454</v>
      </c>
      <c r="D101" s="28">
        <v>2023</v>
      </c>
      <c r="E101" s="28">
        <v>118</v>
      </c>
      <c r="F101" s="28">
        <v>9</v>
      </c>
      <c r="J101" s="78" t="str">
        <f t="shared" si="1"/>
        <v>TY  - JOUR
AU  - Hitsman et al
PY  - 2023
TI  - Efficacy and safety of combination behavioral activation for smoking cessation and varenicline for treating tobacco dependence among individuals with current or past major depressive disorder: A 2 × 2 factorial, randomized, placebo-controlled trial
T2  - Addiction
VL  - 118
IS  - 9
SP  - 
UR  - 
DI  - 
ER  -</v>
      </c>
    </row>
    <row r="102" spans="1:10" x14ac:dyDescent="0.25">
      <c r="A102" s="27" t="s">
        <v>3989</v>
      </c>
      <c r="B102" s="28" t="s">
        <v>3990</v>
      </c>
      <c r="C102" s="28" t="s">
        <v>3991</v>
      </c>
      <c r="D102" s="28" t="s">
        <v>3614</v>
      </c>
      <c r="E102" s="28">
        <v>345</v>
      </c>
      <c r="F102" s="28" t="s">
        <v>3070</v>
      </c>
      <c r="G102" s="28" t="s">
        <v>1419</v>
      </c>
      <c r="J102" s="78" t="str">
        <f t="shared" si="1"/>
        <v>TY  - JOUR
AU  - Hollands GJ, Whitwell SC, Parker RA, et al
PY  - 2012
TI  - Effect of communicating DNA based risk assessments for Crohn’s disease on smoking cessation: Randomised controlled trial.
T2  - BMJ.
VL  - 345
IS  - 
SP  - e4708
UR  - 
DI  - 
ER  -</v>
      </c>
    </row>
    <row r="103" spans="1:10" x14ac:dyDescent="0.25">
      <c r="A103" s="27" t="s">
        <v>3992</v>
      </c>
      <c r="B103" s="28" t="s">
        <v>3993</v>
      </c>
      <c r="C103" s="28" t="s">
        <v>3994</v>
      </c>
      <c r="D103" s="28" t="s">
        <v>3598</v>
      </c>
      <c r="E103" s="28" t="s">
        <v>3687</v>
      </c>
      <c r="F103" s="28" t="s">
        <v>3586</v>
      </c>
      <c r="G103" s="28" t="s">
        <v>3995</v>
      </c>
      <c r="J103" s="78" t="str">
        <f t="shared" si="1"/>
        <v>TY  - JOUR
AU  - Holman D, Axtell C
PY  - 2016
TI  - Can job redesign interventions influence a broad range of employee outcomes by changing multiple job characteristics? A quasi-experimental study
T2  - J Occup Health Psychol
VL  - 21
IS  - 3
SP  - 284-95
UR  - 
DI  - 
ER  -</v>
      </c>
    </row>
    <row r="104" spans="1:10" x14ac:dyDescent="0.25">
      <c r="A104" s="27" t="s">
        <v>3996</v>
      </c>
      <c r="B104" s="28" t="s">
        <v>3997</v>
      </c>
      <c r="C104" s="28" t="s">
        <v>3998</v>
      </c>
      <c r="D104" s="28" t="s">
        <v>3614</v>
      </c>
      <c r="E104" s="28" t="s">
        <v>3809</v>
      </c>
      <c r="F104" s="28" t="s">
        <v>3657</v>
      </c>
      <c r="G104" s="28" t="s">
        <v>3999</v>
      </c>
      <c r="I104" s="28" t="s">
        <v>4000</v>
      </c>
      <c r="J104" s="78" t="str">
        <f t="shared" si="1"/>
        <v>TY  - JOUR
AU  - Huber M, Ledergerber B, Sauter R, Young J, Fehr J, Cusini A, et al
PY  - 2012
TI  - Outcome of smoking cessation counselling of HIV-positive persons by HIV care physicians.
T2  - HIV Medicine 
VL  - 13
IS  - 7
SP  - 387-97
UR  - 
DI  - 10.1111/j.1468-1293.2011.00984.x
ER  -</v>
      </c>
    </row>
    <row r="105" spans="1:10" x14ac:dyDescent="0.25">
      <c r="A105" s="27" t="s">
        <v>4001</v>
      </c>
      <c r="B105" s="28" t="s">
        <v>4002</v>
      </c>
      <c r="C105" s="28" t="s">
        <v>3763</v>
      </c>
      <c r="D105" s="28" t="s">
        <v>3677</v>
      </c>
      <c r="E105" s="28" t="s">
        <v>3698</v>
      </c>
      <c r="F105" s="28" t="s">
        <v>3634</v>
      </c>
      <c r="G105" s="28" t="s">
        <v>1467</v>
      </c>
      <c r="J105" s="78" t="str">
        <f t="shared" si="1"/>
        <v>TY  - JOUR
AU  - Hughes JR, Solomon LJ, Livingston AE, Callas PW, Peters EN
PY  - 2010
TI  - A randomized, controlled trial of NRT-aided gradual vs. abrupt cessation in smokers actively trying to quit.
T2  - Drug Alcohol Depend.
VL  - 111
IS  - 1
SP  - 105-113
UR  - 
DI  - 
ER  -</v>
      </c>
    </row>
    <row r="106" spans="1:10" x14ac:dyDescent="0.25">
      <c r="A106" s="27" t="s">
        <v>4003</v>
      </c>
      <c r="B106" s="28" t="s">
        <v>4004</v>
      </c>
      <c r="C106" s="28" t="s">
        <v>4005</v>
      </c>
      <c r="D106" s="28">
        <v>2011</v>
      </c>
      <c r="J106" s="78" t="str">
        <f t="shared" si="1"/>
        <v>TY  - JOUR
AU  - Humfleet G, Dilley J, Hall S, Delucchi K
PY  - 2011
TI  - Smoking cessation in HIV + clinical care settings.
T2  - SYM10D; Society for Research on Nicotine and Tobacco 17th Annual Meeting
VL  - 
IS  - 
SP  - 
UR  - 
DI  - 
ER  -</v>
      </c>
    </row>
    <row r="107" spans="1:10" x14ac:dyDescent="0.25">
      <c r="A107" s="27" t="s">
        <v>4006</v>
      </c>
      <c r="B107" s="28" t="s">
        <v>4007</v>
      </c>
      <c r="C107" s="28" t="s">
        <v>3575</v>
      </c>
      <c r="D107" s="28" t="s">
        <v>3756</v>
      </c>
      <c r="E107" s="28" t="s">
        <v>3757</v>
      </c>
      <c r="F107" s="28" t="s">
        <v>3578</v>
      </c>
      <c r="G107" s="28" t="s">
        <v>1475</v>
      </c>
      <c r="J107" s="78" t="str">
        <f t="shared" si="1"/>
        <v>TY  - JOUR
AU  - Humfleet GL, Hall SM, Delucchi KL, Dilley JW
PY  - 2013
TI  - A randomized clinical trial of smoking cessation treatments provided in HIV clinical care settings.
T2  - Nicotine Tob Res.
VL  - 15
IS  - 8
SP  - 1436-1445
UR  - 
DI  - 
ER  -</v>
      </c>
    </row>
    <row r="108" spans="1:10" x14ac:dyDescent="0.25">
      <c r="A108" s="27" t="s">
        <v>4006</v>
      </c>
      <c r="B108" s="28" t="s">
        <v>4007</v>
      </c>
      <c r="C108" s="28" t="s">
        <v>4008</v>
      </c>
      <c r="D108" s="28" t="s">
        <v>3756</v>
      </c>
      <c r="E108" s="28" t="s">
        <v>3757</v>
      </c>
      <c r="F108" s="28" t="s">
        <v>3578</v>
      </c>
      <c r="G108" s="28" t="s">
        <v>4009</v>
      </c>
      <c r="J108" s="78" t="str">
        <f t="shared" si="1"/>
        <v>TY  - JOUR
AU  - Humfleet GL, Hall SM, Delucchi KL, Dilley JW
PY  - 2013
TI  - A randomized clinical trial of smoking cessation treatments provided in HIV clinical care settings.
T2  - Nicotine &amp; Tobacco Research 
VL  - 15
IS  - 8
SP  - 1436-45
UR  - 
DI  - 
ER  -</v>
      </c>
    </row>
    <row r="109" spans="1:10" x14ac:dyDescent="0.25">
      <c r="A109" s="27" t="s">
        <v>4010</v>
      </c>
      <c r="B109" s="28" t="s">
        <v>4011</v>
      </c>
      <c r="C109" s="28" t="s">
        <v>3875</v>
      </c>
      <c r="D109" s="28" t="s">
        <v>3655</v>
      </c>
      <c r="E109" s="28" t="s">
        <v>3982</v>
      </c>
      <c r="F109" s="28" t="s">
        <v>3687</v>
      </c>
      <c r="G109" s="28" t="s">
        <v>3589</v>
      </c>
      <c r="J109" s="78" t="str">
        <f t="shared" si="1"/>
        <v>TY  - JOUR
AU  - Jassal MS, Oliver-Keyser T, Galiatsatos P, Burdalski C, Addison B, Lewis-Land C, et al
PY  - 2020
TI  - Alignment of Medical and Psychosocial Sectors for Promotion of Tobacco Cessation among Residents of Public Housing: A Feasibility Study.
T2  - International Journal of Environmental Research and Public Health.
VL  - 17
IS  - 21
SP  - 11
UR  - 
DI  - 
ER  -</v>
      </c>
    </row>
    <row r="110" spans="1:10" x14ac:dyDescent="0.25">
      <c r="A110" s="27" t="s">
        <v>4012</v>
      </c>
      <c r="B110" s="28" t="s">
        <v>4013</v>
      </c>
      <c r="C110" s="28" t="s">
        <v>4014</v>
      </c>
      <c r="D110" s="28">
        <v>2015</v>
      </c>
      <c r="E110" s="28">
        <v>35</v>
      </c>
      <c r="F110" s="28">
        <v>5</v>
      </c>
      <c r="G110" s="28" t="s">
        <v>4015</v>
      </c>
      <c r="I110" s="28" t="s">
        <v>4016</v>
      </c>
      <c r="J110" s="78" t="str">
        <f t="shared" si="1"/>
        <v>TY  - JOUR
AU  - Jawad M, Abass J, Hariri A, Akl EA. 
PY  - 2015
TI  - Social Media Use for Public Health Campaigning in a Low Resource Setting: The Case of Waterpipe Tobacco Smoking.
T2  - Biomed Res Int. 
VL  - 35
IS  - 5
SP  - 1125-36
UR  - 
DI  - 10.1155/2015/562586
ER  -</v>
      </c>
    </row>
    <row r="111" spans="1:10" x14ac:dyDescent="0.25">
      <c r="A111" s="27" t="s">
        <v>4017</v>
      </c>
      <c r="B111" s="28" t="s">
        <v>4018</v>
      </c>
      <c r="C111" s="28" t="s">
        <v>4019</v>
      </c>
      <c r="D111" s="28" t="s">
        <v>3576</v>
      </c>
      <c r="E111" s="28" t="s">
        <v>4020</v>
      </c>
      <c r="F111" s="28" t="s">
        <v>3586</v>
      </c>
      <c r="G111" s="28" t="s">
        <v>4021</v>
      </c>
      <c r="H111" s="28" t="s">
        <v>4022</v>
      </c>
      <c r="J111" s="78" t="str">
        <f t="shared" si="1"/>
        <v>TY  - JOUR
AU  - Jensen, M. R., Wong, J. J., Gonzales, N. A., Dumka, L. E., Millsap, R., &amp; Coxe, S.
PY  - 2014
TI  - Long-term effects of a universal family intervention: Mediation through parent-adolescent conflict.
T2  - Journal of Clinical Child and Adolescent Psychology
VL  - 43
IS  - 3
SP  - 415–427
UR  - https://doi.org/10.1080/15374416.2014.891228
DI  - 
ER  -</v>
      </c>
    </row>
    <row r="112" spans="1:10" x14ac:dyDescent="0.25">
      <c r="A112" s="27" t="s">
        <v>4023</v>
      </c>
      <c r="B112" s="28" t="s">
        <v>4024</v>
      </c>
      <c r="C112" s="28" t="s">
        <v>3592</v>
      </c>
      <c r="D112" s="28">
        <v>2019</v>
      </c>
      <c r="E112" s="28">
        <v>21</v>
      </c>
      <c r="F112" s="28">
        <v>11</v>
      </c>
      <c r="G112" s="28" t="s">
        <v>4025</v>
      </c>
      <c r="J112" s="78" t="str">
        <f t="shared" si="1"/>
        <v>TY  - JOUR
AU  - Jiang N, Siman N, Cleland CM, Van Devanter N, Nguyen T, Nguyen N, et al. 
PY  - 2019
TI  - Effectiveness of village health worker-delivered smoking cessation counseling in Vietnam. 
T2  - Nicotine &amp; Tobacco Research
VL  - 21
IS  - 11
SP  - 1524-30
UR  - 
DI  - 
ER  -</v>
      </c>
    </row>
    <row r="113" spans="1:10" x14ac:dyDescent="0.25">
      <c r="A113" s="27" t="s">
        <v>4026</v>
      </c>
      <c r="B113" s="28" t="s">
        <v>4027</v>
      </c>
      <c r="C113" s="28" t="s">
        <v>4028</v>
      </c>
      <c r="D113" s="28">
        <v>2019</v>
      </c>
      <c r="E113" s="28">
        <v>46</v>
      </c>
      <c r="F113" s="28" t="s">
        <v>4029</v>
      </c>
      <c r="G113" s="28" t="s">
        <v>4030</v>
      </c>
      <c r="I113" s="28" t="s">
        <v>4031</v>
      </c>
      <c r="J113" s="78" t="str">
        <f t="shared" si="1"/>
        <v>TY  - JOUR
AU  - Johnson AC, Lipkus I, Tercyak KP, et al. 
PY  - 2019
TI  - Development and Pretesting of Risk-Based Mobile Multimedia Message Content for Young Adult Hookah Use. 
T2  - Health Educ Behav. 
VL  - 46
IS  - 2 Suppl
SP  - 97-105
UR  - 
DI  - 10.1177/1090198119874841
ER  -</v>
      </c>
    </row>
    <row r="114" spans="1:10" x14ac:dyDescent="0.25">
      <c r="A114" s="27" t="s">
        <v>4032</v>
      </c>
      <c r="B114" s="28" t="s">
        <v>4033</v>
      </c>
      <c r="C114" s="28" t="s">
        <v>4028</v>
      </c>
      <c r="D114" s="28">
        <v>2021</v>
      </c>
      <c r="E114" s="28">
        <v>48</v>
      </c>
      <c r="F114" s="28">
        <v>5</v>
      </c>
      <c r="G114" s="28" t="s">
        <v>4034</v>
      </c>
      <c r="I114" s="28" t="s">
        <v>4035</v>
      </c>
      <c r="J114" s="78" t="str">
        <f t="shared" si="1"/>
        <v>TY  - JOUR
AU  - Johnson AC, Mays D. 
PY  - 2021
TI  - Testing the Effects of Hookah Tobacco Social Media Risk Communication Messages Among Young Adults. 
T2  - Health Educ Behav. 
VL  - 48
IS  - 5
SP  - 627-636
UR  - 
DI  - 10.1177/1090198120963104
ER  -</v>
      </c>
    </row>
    <row r="115" spans="1:10" x14ac:dyDescent="0.25">
      <c r="A115" s="27" t="s">
        <v>4036</v>
      </c>
      <c r="B115" s="28" t="s">
        <v>4037</v>
      </c>
      <c r="C115" s="28" t="s">
        <v>4038</v>
      </c>
      <c r="D115" s="28">
        <v>2020</v>
      </c>
      <c r="E115" s="28">
        <v>25</v>
      </c>
      <c r="F115" s="28">
        <v>1</v>
      </c>
      <c r="G115" s="28" t="s">
        <v>4039</v>
      </c>
      <c r="J115" s="78" t="str">
        <f t="shared" si="1"/>
        <v>TY  - JOUR
AU  - Joveini H, Rohban A, Elekhar AH, Dehdari T, Maheri M, Hashemian M. 
PY  - 2020
TI  - The effects of an education program on hookah smoking cessation in university students: an application of the Health Action Process Approach (HAPA).
T2  - Journal of Substance Use
VL  - 25
IS  - 1
SP  - 62-69
UR  - 
DI  - 
ER  -</v>
      </c>
    </row>
    <row r="116" spans="1:10" x14ac:dyDescent="0.25">
      <c r="A116" s="27" t="s">
        <v>4040</v>
      </c>
      <c r="B116" s="28" t="s">
        <v>4041</v>
      </c>
      <c r="C116" s="28" t="s">
        <v>3592</v>
      </c>
      <c r="D116" s="28" t="s">
        <v>3672</v>
      </c>
      <c r="E116" s="28" t="s">
        <v>3982</v>
      </c>
      <c r="F116" s="28" t="s">
        <v>3589</v>
      </c>
      <c r="G116" s="28" t="s">
        <v>1518</v>
      </c>
      <c r="J116" s="78" t="str">
        <f t="shared" si="1"/>
        <v>TY  - JOUR
AU  - Kahler, C. W., Spillane, N. S., Day, A. M., Cioe, P. A., Parks, A., Leventhal, A. M., &amp; Brown, R. A.
PY  - 2015
TI  - Positive psychotherapy for smoking cessation: a pilot randomized controlled trial.
T2  - Nicotine &amp; Tobacco Research
VL  - 17
IS  - 11
SP  - 1385-1392
UR  - 
DI  - 
ER  -</v>
      </c>
    </row>
    <row r="117" spans="1:10" x14ac:dyDescent="0.25">
      <c r="A117" s="27" t="s">
        <v>4042</v>
      </c>
      <c r="B117" s="28" t="s">
        <v>4043</v>
      </c>
      <c r="C117" s="28" t="s">
        <v>1528</v>
      </c>
      <c r="D117" s="28">
        <v>2018</v>
      </c>
      <c r="E117" s="28">
        <v>16</v>
      </c>
      <c r="F117" s="28">
        <v>1</v>
      </c>
      <c r="G117" s="28">
        <v>341</v>
      </c>
      <c r="J117" s="78" t="str">
        <f t="shared" si="1"/>
        <v>TY  - JOUR
AU  - Kanaan M, Dogar O, Zahid R, Mansoor S, Jawad M, Ahluwalia JS, et al. 
PY  - 2018
TI  - Dependence and withdrawal symptoms among waterpipe tobacco smokers enrolled in a double-blind, placebo controlled, randomised trial. 
T2  - Tobacco Induced Diseases
VL  - 16
IS  - 1
SP  - 341
UR  - 
DI  - 
ER  -</v>
      </c>
    </row>
    <row r="118" spans="1:10" x14ac:dyDescent="0.25">
      <c r="A118" s="27" t="s">
        <v>4044</v>
      </c>
      <c r="B118" s="28" t="s">
        <v>4045</v>
      </c>
      <c r="C118" s="28" t="s">
        <v>4046</v>
      </c>
      <c r="D118" s="28">
        <v>2020</v>
      </c>
      <c r="E118" s="28">
        <v>54</v>
      </c>
      <c r="G118" s="28" t="s">
        <v>4047</v>
      </c>
      <c r="J118" s="78" t="str">
        <f t="shared" si="1"/>
        <v>TY  - JOUR
AU  - Karekla M, Savvides SN and Gloster A
PY  - 2020
TI  - An avatar-led intervention promotes smoking cessation in young adults: A pilot randomized clinical trial
T2  - Ann Behav Med 
VL  - 54
IS  - 
SP  - 747–760
UR  - 
DI  - 
ER  -</v>
      </c>
    </row>
    <row r="119" spans="1:10" x14ac:dyDescent="0.25">
      <c r="A119" s="27" t="s">
        <v>4048</v>
      </c>
      <c r="B119" s="28" t="s">
        <v>4049</v>
      </c>
      <c r="C119" s="28" t="s">
        <v>4050</v>
      </c>
      <c r="D119" s="28">
        <v>2020</v>
      </c>
      <c r="E119" s="28">
        <v>135</v>
      </c>
      <c r="F119" s="28">
        <v>2</v>
      </c>
      <c r="G119" s="28" t="s">
        <v>4051</v>
      </c>
      <c r="H119" s="81" t="s">
        <v>4052</v>
      </c>
      <c r="I119" s="28" t="s">
        <v>1547</v>
      </c>
      <c r="J119" s="78" t="str">
        <f t="shared" si="1"/>
        <v>TY  - JOUR
AU  - Kelder, S. H., D. S. Mantey, D. Van Dusen, K. Case, A. Haas, and A. E. Springer. 
PY  - 2020
TI  - A Middle School Program to Prevent E-Cigarette Use: A Pilot Study of “CATCH My Breath”. 
T2  - Public Health Reports 
VL  - 135
IS  - 2
SP  - 220–229
UR  - https://doi.org/10.1177/0033354919900887
DI  - 10.1177/0033354919900887
ER  -</v>
      </c>
    </row>
    <row r="120" spans="1:10" x14ac:dyDescent="0.25">
      <c r="A120" s="27" t="s">
        <v>4053</v>
      </c>
      <c r="B120" s="28" t="s">
        <v>4054</v>
      </c>
      <c r="C120" s="28" t="s">
        <v>4055</v>
      </c>
      <c r="D120" s="28" t="s">
        <v>3593</v>
      </c>
      <c r="E120" s="28" t="s">
        <v>3699</v>
      </c>
      <c r="F120" s="28" t="s">
        <v>3070</v>
      </c>
      <c r="G120" s="28" t="s">
        <v>4056</v>
      </c>
      <c r="I120" s="28" t="s">
        <v>4057</v>
      </c>
      <c r="J120" s="78" t="str">
        <f t="shared" si="1"/>
        <v>TY  - JOUR
AU  - Kim SS, Darwish S, Lee SA, Demarco RF
PY  - 2017
TI  - A pilot study of a smoking cessation intervention for women living with HIV: study protocol.
T2  - Open Access Journal of Clinical Trials 
VL  - 9
IS  - 
SP  - 11-2
UR  - 
DI  - 10.2147/OAJCT.S126541
ER  -</v>
      </c>
    </row>
    <row r="121" spans="1:10" x14ac:dyDescent="0.25">
      <c r="A121" s="27" t="s">
        <v>4058</v>
      </c>
      <c r="B121" s="28" t="s">
        <v>4059</v>
      </c>
      <c r="C121" s="28" t="s">
        <v>4060</v>
      </c>
      <c r="D121" s="28" t="s">
        <v>3632</v>
      </c>
      <c r="E121" s="28" t="s">
        <v>3624</v>
      </c>
      <c r="F121" s="28" t="s">
        <v>3070</v>
      </c>
      <c r="G121" s="28" t="s">
        <v>4061</v>
      </c>
      <c r="I121" s="28" t="s">
        <v>1590</v>
      </c>
      <c r="J121" s="78" t="str">
        <f t="shared" si="1"/>
        <v>TY  - JOUR
AU  - Kim SS, Darwish S, Lee SA, Sprague C, DeMarco RF
PY  - 2018
TI  - A randomized controlled pilot trial of a smoking cessation intervention for US women living with HIV: telephone-based video call vs voice call.
T2  - International Journal of Women's Health 
VL  - 10
IS  - 
SP  - 545-55
UR  - 
DI  - 10.2147/IJWH.S172669
ER  -</v>
      </c>
    </row>
    <row r="122" spans="1:10" x14ac:dyDescent="0.25">
      <c r="A122" s="27" t="s">
        <v>4062</v>
      </c>
      <c r="B122" s="28" t="s">
        <v>4063</v>
      </c>
      <c r="C122" s="28" t="s">
        <v>4064</v>
      </c>
      <c r="D122" s="28" t="s">
        <v>3576</v>
      </c>
      <c r="E122" s="28" t="s">
        <v>3589</v>
      </c>
      <c r="F122" s="28" t="s">
        <v>3624</v>
      </c>
      <c r="J122" s="78" t="str">
        <f t="shared" si="1"/>
        <v>TY  - JOUR
AU  - King BA, Peck RM, Babb SD
PY  - 2014
TI  - National and state cost savings associated with prohibiting smoking in subsidized and public housing in the United States.
T2  - Preventing Chronic Disease.
VL  - 11
IS  - 10
SP  - 
UR  - 
DI  - 
ER  -</v>
      </c>
    </row>
    <row r="123" spans="1:10" x14ac:dyDescent="0.25">
      <c r="A123" s="27" t="s">
        <v>4065</v>
      </c>
      <c r="B123" s="28" t="s">
        <v>4066</v>
      </c>
      <c r="C123" s="28" t="s">
        <v>4067</v>
      </c>
      <c r="D123" s="28" t="s">
        <v>3756</v>
      </c>
      <c r="E123" s="28" t="s">
        <v>3840</v>
      </c>
      <c r="F123" s="28" t="s">
        <v>3586</v>
      </c>
      <c r="G123" s="28" t="s">
        <v>4068</v>
      </c>
      <c r="J123" s="78" t="str">
        <f t="shared" si="1"/>
        <v>TY  - JOUR
AU  - Kirk E, Strong J, Burgess-Limerick R
PY  - 2013
TI  - Developing computer competencies for eWorkers within call centres
T2  - Work
VL  - 46
IS  - 3
SP  - 283-95
UR  - 
DI  - 
ER  -</v>
      </c>
    </row>
    <row r="124" spans="1:10" x14ac:dyDescent="0.25">
      <c r="A124" s="27" t="s">
        <v>4069</v>
      </c>
      <c r="B124" s="28" t="s">
        <v>4070</v>
      </c>
      <c r="C124" s="28" t="s">
        <v>4071</v>
      </c>
      <c r="D124" s="28" t="s">
        <v>3718</v>
      </c>
      <c r="E124" s="28" t="s">
        <v>4072</v>
      </c>
      <c r="F124" s="28" t="s">
        <v>3688</v>
      </c>
      <c r="G124" s="28" t="s">
        <v>4073</v>
      </c>
      <c r="J124" s="78" t="str">
        <f t="shared" si="1"/>
        <v>TY  - JOUR
AU  - Krajewski J, Sauerland M, Wieland R
PY  - 2011
TI  - Relaxation‐induced cortisol changes within lunch breaks–an experimental longitudinal worksite field study
T2  - Journal of Occupational and Organizational Psychology
VL  - 84
IS  - 2
SP  - 382-94
UR  - 
DI  - 
ER  -</v>
      </c>
    </row>
    <row r="125" spans="1:10" x14ac:dyDescent="0.25">
      <c r="A125" s="27" t="s">
        <v>4074</v>
      </c>
      <c r="B125" s="28" t="s">
        <v>4075</v>
      </c>
      <c r="C125" s="28" t="s">
        <v>3994</v>
      </c>
      <c r="D125" s="28" t="s">
        <v>3677</v>
      </c>
      <c r="E125" s="28" t="s">
        <v>3757</v>
      </c>
      <c r="F125" s="28" t="s">
        <v>3688</v>
      </c>
      <c r="G125" s="28" t="s">
        <v>4076</v>
      </c>
      <c r="J125" s="78" t="str">
        <f t="shared" si="1"/>
        <v>TY  - JOUR
AU  - Krajewski J, Wieland R, Sauerland M
PY  - 2010
TI  - Regulating strain states by using the recovery potential of lunch breaks
T2  - J Occup Health Psychol
VL  - 15
IS  - 2
SP  - 131-9
UR  - 
DI  - 
ER  -</v>
      </c>
    </row>
    <row r="126" spans="1:10" x14ac:dyDescent="0.25">
      <c r="A126" s="27" t="s">
        <v>4077</v>
      </c>
      <c r="B126" s="28" t="s">
        <v>4078</v>
      </c>
      <c r="C126" s="28" t="s">
        <v>4008</v>
      </c>
      <c r="D126" s="28" t="s">
        <v>3632</v>
      </c>
      <c r="E126" s="28" t="s">
        <v>3748</v>
      </c>
      <c r="F126" s="28" t="s">
        <v>3699</v>
      </c>
      <c r="G126" s="28" t="s">
        <v>4079</v>
      </c>
      <c r="I126" s="28" t="s">
        <v>4080</v>
      </c>
      <c r="J126" s="78" t="str">
        <f t="shared" si="1"/>
        <v>TY  - JOUR
AU  - Krishnan N, Gittelsohn J, Ross A, Elf J, Chon S, Niaura R, et al
PY  - 2018
TI  - Qualitative exploration of a smoking cessation trial for people living with HIV in South Africa.
T2  - Nicotine &amp; Tobacco Research 
VL  - 20
IS  - 9
SP  - 1117-23
UR  - 
DI  - 10.1093/ntr/ntx139
ER  -</v>
      </c>
    </row>
    <row r="127" spans="1:10" x14ac:dyDescent="0.25">
      <c r="A127" s="27" t="s">
        <v>4081</v>
      </c>
      <c r="B127" s="28" t="s">
        <v>4082</v>
      </c>
      <c r="C127" s="28" t="s">
        <v>4083</v>
      </c>
      <c r="D127" s="28" t="s">
        <v>3593</v>
      </c>
      <c r="E127" s="28" t="s">
        <v>4084</v>
      </c>
      <c r="F127" s="28" t="s">
        <v>4085</v>
      </c>
      <c r="G127" s="28" t="s">
        <v>4086</v>
      </c>
      <c r="H127" s="28" t="s">
        <v>4087</v>
      </c>
      <c r="J127" s="78" t="str">
        <f t="shared" si="1"/>
        <v>TY  - JOUR
AU  - Kulis, S. S., Ayers, S. L., &amp; Harthun, M. L.
PY  - 2017
TI  - Substance use prevention for urban American Indian youth: A efficacy trial of the culturally adapted Living in 2 Worlds program.
T2  - The Journal of Primary Prevention
VL  - 38
IS  - 1–2
SP  - 137–158
UR  - https://doi.org/10.1007/s10935-016-0461-4
DI  - 
ER  -</v>
      </c>
    </row>
    <row r="128" spans="1:10" x14ac:dyDescent="0.25">
      <c r="A128" s="27" t="s">
        <v>4088</v>
      </c>
      <c r="B128" s="28" t="s">
        <v>4089</v>
      </c>
      <c r="C128" s="28" t="s">
        <v>514</v>
      </c>
      <c r="D128" s="28" t="s">
        <v>3593</v>
      </c>
      <c r="E128" s="28" t="s">
        <v>4090</v>
      </c>
      <c r="F128" s="28" t="s">
        <v>3749</v>
      </c>
      <c r="G128" s="28" t="s">
        <v>4091</v>
      </c>
      <c r="J128" s="78" t="str">
        <f t="shared" si="1"/>
        <v>TY  - JOUR
AU  - Lasser, K. E., Quintiliani, L. M., Truong, V., Xuan, Z., Murillo, J., Jean, C., &amp; Pbert, L.
PY  - 2017
TI  - Effect of patient navigation and financial incentives on smoking cessation among primary care patients at an urban safety-net Hospital: a randomized clinical trial.
T2  - JAMA internal medicine
VL  - 177
IS  - 12
SP  - 1798-1807
UR  - 
DI  - 
ER  -</v>
      </c>
    </row>
    <row r="129" spans="1:10" x14ac:dyDescent="0.25">
      <c r="A129" s="27" t="s">
        <v>4092</v>
      </c>
      <c r="B129" s="28" t="s">
        <v>4093</v>
      </c>
      <c r="C129" s="28" t="s">
        <v>454</v>
      </c>
      <c r="D129" s="28" t="s">
        <v>3593</v>
      </c>
      <c r="E129" s="28" t="s">
        <v>3695</v>
      </c>
      <c r="F129" s="28" t="s">
        <v>3578</v>
      </c>
      <c r="G129" s="28" t="s">
        <v>1666</v>
      </c>
      <c r="J129" s="78" t="str">
        <f t="shared" si="1"/>
        <v>TY  - JOUR
AU  - Laude, J. R., Bailey, S. R., Crew, E., Varady, A., Lembke, A., McFall, D., ... &amp; David, S. P.
PY  - 2017
TI  - Extended treatment for cigarette smoking cessation: a randomized control trial.
T2  - Addiction
VL  - 112
IS  - 8
SP  - 1451-1459
UR  - 
DI  - 
ER  -</v>
      </c>
    </row>
    <row r="130" spans="1:10" x14ac:dyDescent="0.25">
      <c r="A130" s="27" t="s">
        <v>4094</v>
      </c>
      <c r="B130" s="28" t="s">
        <v>4095</v>
      </c>
      <c r="C130" s="28" t="s">
        <v>4096</v>
      </c>
      <c r="D130" s="28">
        <v>2018</v>
      </c>
      <c r="E130" s="28">
        <v>78</v>
      </c>
      <c r="G130" s="28" t="s">
        <v>1676</v>
      </c>
      <c r="I130" s="28" t="s">
        <v>1677</v>
      </c>
      <c r="J130" s="78" t="str">
        <f t="shared" ref="J130:J193" si="2">_xlfn.CONCAT("TY  - JOUR",CHAR(10),"AU  - ",A130,CHAR(10),"PY  - ",D130,CHAR(10),"TI  - ",B130,CHAR(10),"T2  - ",C130,CHAR(10),"VL  - ",E130,CHAR(10),"IS  - ",F130,CHAR(10),"SP  - ",G130,CHAR(10),"UR  - ",H130,CHAR(10),"DI  - ",I130,CHAR(10),"ER  -")</f>
        <v>TY  - JOUR
AU  - Leavens ELS, Meier E, Tackett AP, et al. 
PY  - 2018
TI  - The Impact of a Brief Cessation Induction Intervention for Waterpipe Tobacco Smoking: A Pilot Randomized Clinical Trial. 
T2  - Addict Behav. 
VL  - 78
IS  - 
SP  - 94-100
UR  - 
DI  - 10.1016/j.addbeh.2017.10.023
ER  -</v>
      </c>
    </row>
    <row r="131" spans="1:10" x14ac:dyDescent="0.25">
      <c r="A131" s="27" t="s">
        <v>4097</v>
      </c>
      <c r="B131" s="28" t="s">
        <v>4098</v>
      </c>
      <c r="C131" s="28" t="s">
        <v>3763</v>
      </c>
      <c r="D131" s="28" t="s">
        <v>3576</v>
      </c>
      <c r="E131" s="28">
        <v>140</v>
      </c>
      <c r="F131" s="28" t="s">
        <v>3070</v>
      </c>
      <c r="G131" s="28" t="s">
        <v>1680</v>
      </c>
      <c r="J131" s="78" t="str">
        <f t="shared" si="2"/>
        <v>TY  - JOUR
AU  - Ledgerwood DM, Arfken CL, Petry NM, Alessi SM
PY  - 2014
TI  - Prize contingency management for smoking cessation: A randomized trial.
T2  - Drug Alcohol Depend.
VL  - 140
IS  - 
SP  - 208-212
UR  - 
DI  - 
ER  -</v>
      </c>
    </row>
    <row r="132" spans="1:10" x14ac:dyDescent="0.25">
      <c r="A132" s="27" t="s">
        <v>4099</v>
      </c>
      <c r="B132" s="28" t="s">
        <v>4100</v>
      </c>
      <c r="C132" s="28" t="s">
        <v>4101</v>
      </c>
      <c r="D132" s="28" t="s">
        <v>3677</v>
      </c>
      <c r="E132" s="28" t="s">
        <v>4102</v>
      </c>
      <c r="F132" s="28" t="s">
        <v>3678</v>
      </c>
      <c r="G132" s="28" t="s">
        <v>852</v>
      </c>
      <c r="J132" s="78" t="str">
        <f t="shared" si="2"/>
        <v>TY  - JOUR
AU  - Levine MD, Perkins KA, Kalarchian MA, et al
PY  - 2010
TI  - Bupropion and cognitive behavioral therapy for weight-concerned women smokers.
T2  - Arch Intern Med.
VL  - 170
IS  - 6
SP  - 543-550
UR  - 
DI  - 
ER  -</v>
      </c>
    </row>
    <row r="133" spans="1:10" x14ac:dyDescent="0.25">
      <c r="A133" s="27" t="s">
        <v>4103</v>
      </c>
      <c r="B133" s="28" t="s">
        <v>4104</v>
      </c>
      <c r="C133" s="28" t="s">
        <v>4105</v>
      </c>
      <c r="D133" s="28" t="s">
        <v>3632</v>
      </c>
      <c r="E133" s="28" t="s">
        <v>3578</v>
      </c>
      <c r="F133" s="28" t="s">
        <v>3634</v>
      </c>
      <c r="G133" s="28" t="s">
        <v>4106</v>
      </c>
      <c r="J133" s="78" t="str">
        <f t="shared" si="2"/>
        <v>TY  - JOUR
AU  - Li, W. H., Wang, M. P., Ho, K. Y., Lam, K. K., Cheung, D. Y., Cheung, Y. T., ... &amp; Sophia, S. C.
PY  - 2018
TI  - Helping cancer patients quit smoking using brief advice based on risk communication: a randomized controlled trial.
T2  - Scientific reports
VL  - 8
IS  - 1
SP  - 1-9
UR  - 
DI  - 
ER  -</v>
      </c>
    </row>
    <row r="134" spans="1:10" x14ac:dyDescent="0.25">
      <c r="A134" s="27" t="s">
        <v>4107</v>
      </c>
      <c r="B134" s="28" t="s">
        <v>4108</v>
      </c>
      <c r="C134" s="28" t="s">
        <v>4109</v>
      </c>
      <c r="D134" s="28">
        <v>2014</v>
      </c>
      <c r="E134" s="28">
        <v>19</v>
      </c>
      <c r="F134" s="28">
        <v>12</v>
      </c>
      <c r="G134" s="28" t="s">
        <v>4110</v>
      </c>
      <c r="I134" s="28" t="s">
        <v>4111</v>
      </c>
      <c r="J134" s="78" t="str">
        <f t="shared" si="2"/>
        <v>TY  - JOUR
AU  - Lipkus IM, Eissenberg T, Schwartz-Bloom R, Prokhorov AV, Levy J. 
PY  - 2014
TI  - Relationships among Factual and Perceived Knowledge of Harms of Waterpipe Tobacco, Perceived Risk, and Desire to Quit among College Users. 
T2  - J Health Psychol. 
VL  - 19
IS  - 12
SP  - 1525-1535
UR  - 
DI  - 10.1177/1359105313494926
ER  -</v>
      </c>
    </row>
    <row r="135" spans="1:10" x14ac:dyDescent="0.25">
      <c r="A135" s="27" t="s">
        <v>4112</v>
      </c>
      <c r="B135" s="28" t="s">
        <v>4113</v>
      </c>
      <c r="C135" s="28" t="s">
        <v>3592</v>
      </c>
      <c r="D135" s="28">
        <v>2011</v>
      </c>
      <c r="E135" s="28">
        <v>13</v>
      </c>
      <c r="F135" s="28">
        <v>7</v>
      </c>
      <c r="G135" s="28" t="s">
        <v>4114</v>
      </c>
      <c r="J135" s="78" t="str">
        <f t="shared" si="2"/>
        <v>TY  - JOUR
AU  - Lipkus IM, Eissenberg T, Schwartz-Bloom RD, Prokhorov AV, Levy J. 
PY  - 2011
TI  - Affecting perceptions of harm and addiction among college waterpipe tobacco smokers. 
T2  - Nicotine &amp; Tobacco Research
VL  - 13
IS  - 7
SP  - 599-610
UR  - 
DI  - 
ER  -</v>
      </c>
    </row>
    <row r="136" spans="1:10" x14ac:dyDescent="0.25">
      <c r="A136" s="27" t="s">
        <v>4115</v>
      </c>
      <c r="B136" s="28" t="s">
        <v>4116</v>
      </c>
      <c r="C136" s="28" t="s">
        <v>4117</v>
      </c>
      <c r="D136" s="28" t="s">
        <v>3756</v>
      </c>
      <c r="E136" s="28" t="s">
        <v>3682</v>
      </c>
      <c r="F136" s="28" t="s">
        <v>3634</v>
      </c>
      <c r="G136" s="28" t="s">
        <v>4118</v>
      </c>
      <c r="J136" s="78" t="str">
        <f t="shared" si="2"/>
        <v>TY  - JOUR
AU  - Lou P, Zhu Y, Chen P, et al
PY  - 2013
TI  - Supporting smoking cessation in chronic obstructive pulmonary disease with behavioral intervention: A randomized controlled trial.
T2  - BMC Family Practice.
VL  - 14
IS  - 1
SP  - 91-100
UR  - 
DI  - 
ER  -</v>
      </c>
    </row>
    <row r="137" spans="1:10" x14ac:dyDescent="0.25">
      <c r="A137" s="27" t="s">
        <v>4119</v>
      </c>
      <c r="B137" s="28" t="s">
        <v>4120</v>
      </c>
      <c r="C137" s="28" t="s">
        <v>485</v>
      </c>
      <c r="D137" s="28" t="s">
        <v>3598</v>
      </c>
      <c r="E137" s="28" t="s">
        <v>4121</v>
      </c>
      <c r="F137" s="28" t="s">
        <v>3070</v>
      </c>
      <c r="G137" s="28" t="s">
        <v>1764</v>
      </c>
      <c r="J137" s="78" t="str">
        <f t="shared" si="2"/>
        <v>TY  - JOUR
AU  - Loughead, J., Falcone, M., Wileyto, E. P., Albelda, B., Audrain-McGovern, J., Cao, W., ... &amp; Lerman, C.
PY  - 2016
TI  - Can brain games help smokers quit?: Results of a randomized clinical trial.
T2  - Drug and alcohol dependence
VL  - 168
IS  - 
SP  - 112-118
UR  - 
DI  - 
ER  -</v>
      </c>
    </row>
    <row r="138" spans="1:10" x14ac:dyDescent="0.25">
      <c r="A138" s="27" t="s">
        <v>4122</v>
      </c>
      <c r="B138" s="28" t="s">
        <v>4123</v>
      </c>
      <c r="C138" s="28" t="s">
        <v>4124</v>
      </c>
      <c r="D138" s="28" t="s">
        <v>3655</v>
      </c>
      <c r="E138" s="28" t="s">
        <v>4125</v>
      </c>
      <c r="F138" s="28" t="s">
        <v>3624</v>
      </c>
      <c r="G138" s="28" t="s">
        <v>4126</v>
      </c>
      <c r="I138" s="28" t="s">
        <v>4127</v>
      </c>
      <c r="J138" s="78" t="str">
        <f t="shared" si="2"/>
        <v>TY  - JOUR
AU  - Lubitz SF, Flitter A, Ashare RL, Thompson M, Leone F, Gross R, et al
PY  - 2020
TI  - Improved clinical outcomes among persons with HIV who quit smoking.
T2  - AIDS Care 
VL  - 32
IS  - 10
SP  - 1217-23
UR  - 
DI  - 10.1080/09540121.2019.1703891
ER  -</v>
      </c>
    </row>
    <row r="139" spans="1:10" x14ac:dyDescent="0.25">
      <c r="A139" s="27" t="s">
        <v>4128</v>
      </c>
      <c r="B139" s="28" t="s">
        <v>4129</v>
      </c>
      <c r="C139" s="28" t="s">
        <v>3767</v>
      </c>
      <c r="D139" s="28" t="s">
        <v>3632</v>
      </c>
      <c r="E139" s="28" t="s">
        <v>3748</v>
      </c>
      <c r="F139" s="28" t="s">
        <v>3605</v>
      </c>
      <c r="G139" s="28" t="s">
        <v>4130</v>
      </c>
      <c r="J139" s="78" t="str">
        <f t="shared" si="2"/>
        <v>TY  - JOUR
AU  - Luo, J. G., Han, L., Chen, L. W., Gao, Y., Ding, X. J., Li, Y., ... &amp; Ma, C. S.
PY  - 2018
TI  - Effect of intensive personalized “5As+ 5Rs” intervention on Smoking cessation in hospitalized acute coronary syndrome patients not ready to quit immediately: a randomized controlled trial.
T2  - Nicotine and Tobacco Research
VL  - 20
IS  - 5
SP  - 596-605
UR  - 
DI  - 
ER  -</v>
      </c>
    </row>
    <row r="140" spans="1:10" x14ac:dyDescent="0.25">
      <c r="A140" s="27" t="s">
        <v>4131</v>
      </c>
      <c r="B140" s="28" t="s">
        <v>4132</v>
      </c>
      <c r="C140" s="28" t="s">
        <v>3778</v>
      </c>
      <c r="D140" s="28" t="s">
        <v>3598</v>
      </c>
      <c r="E140" s="28" t="s">
        <v>3982</v>
      </c>
      <c r="F140" s="28" t="s">
        <v>3634</v>
      </c>
      <c r="G140" s="28" t="s">
        <v>4133</v>
      </c>
      <c r="H140" s="28" t="s">
        <v>4134</v>
      </c>
      <c r="J140" s="78" t="str">
        <f t="shared" si="2"/>
        <v>TY  - JOUR
AU  - Marsiglia, F. F., Ayers, S. L., Baldwin-White, A., &amp; Booth, J.
PY  - 2016
TI  - Changing Latino adolescents’ substance use norms and behaviors: The effects of synchronized youth and parent drug use prevention interventions.
T2  - Prevention Science
VL  - 17
IS  - 1
SP  - 1–12
UR  - https://doi.org/10.1007/s11121-015-0574-7
DI  - 
ER  -</v>
      </c>
    </row>
    <row r="141" spans="1:10" x14ac:dyDescent="0.25">
      <c r="A141" s="27" t="s">
        <v>4135</v>
      </c>
      <c r="B141" s="28" t="s">
        <v>4136</v>
      </c>
      <c r="C141" s="28" t="s">
        <v>3778</v>
      </c>
      <c r="D141" s="28" t="s">
        <v>3649</v>
      </c>
      <c r="E141" s="28" t="s">
        <v>3748</v>
      </c>
      <c r="F141" s="28" t="s">
        <v>3605</v>
      </c>
      <c r="G141" s="28" t="s">
        <v>4137</v>
      </c>
      <c r="H141" s="28" t="s">
        <v>4138</v>
      </c>
      <c r="J141" s="78" t="str">
        <f t="shared" si="2"/>
        <v>TY  - JOUR
AU  - Marsiglia, F. F., Ayers, S. L., Han, S., &amp; Weide, A.
PY  - 2019
TI  - The role of culture of origin on the effectiveness of a parents-involved intervention to prevent substance use among Latino middle school youth: Results of a cluster randomized controlled trial.
T2  - Prevention Science
VL  - 20
IS  - 5
SP  - 643–654
UR  - https://doi.org/10.1007/s11121-018-0968-4
DI  - 
ER  -</v>
      </c>
    </row>
    <row r="142" spans="1:10" x14ac:dyDescent="0.25">
      <c r="A142" s="27" t="s">
        <v>4139</v>
      </c>
      <c r="B142" s="28" t="s">
        <v>4140</v>
      </c>
      <c r="C142" s="28" t="s">
        <v>3778</v>
      </c>
      <c r="D142" s="28" t="s">
        <v>3623</v>
      </c>
      <c r="E142" s="28" t="s">
        <v>3975</v>
      </c>
      <c r="F142" s="28" t="s">
        <v>3070</v>
      </c>
      <c r="G142" s="28" t="s">
        <v>4141</v>
      </c>
      <c r="H142" s="28" t="s">
        <v>4142</v>
      </c>
      <c r="J142" s="78" t="str">
        <f t="shared" si="2"/>
        <v>TY  - JOUR
AU  - Martinez, C. R., Eddy, J. M., McClure, H. H., &amp; Cobb, C. L.
PY  - 2022
TI  - Promoting strong Latino families within an emerging immigration context: Results of a replication and extension trial of culturally adapted preventive interventions.
T2  - Prevention Science
VL  - 23
IS  - 
SP  - 283–294
UR  - https://doi.org/10.1007/s11121-021-01323-7
DI  - 
ER  -</v>
      </c>
    </row>
    <row r="143" spans="1:10" x14ac:dyDescent="0.25">
      <c r="A143" s="27" t="s">
        <v>4143</v>
      </c>
      <c r="B143" s="28" t="s">
        <v>1840</v>
      </c>
      <c r="C143" s="28" t="s">
        <v>4144</v>
      </c>
      <c r="D143" s="28">
        <v>2020</v>
      </c>
      <c r="E143" s="28">
        <v>3</v>
      </c>
      <c r="G143" s="28">
        <v>35</v>
      </c>
      <c r="J143" s="78" t="str">
        <f t="shared" si="2"/>
        <v>TY  - JOUR
AU  - Masaki K, Tateno H, Nomura A, et al
PY  - 2020
TI  - A randomized controlled trial of a smoking cessation smartphone application with a carbon monoxide checker
T2  - Digit Med 
VL  - 3
IS  - 
SP  - 35
UR  - 
DI  - 
ER  -</v>
      </c>
    </row>
    <row r="144" spans="1:10" x14ac:dyDescent="0.25">
      <c r="A144" s="27" t="s">
        <v>4145</v>
      </c>
      <c r="B144" s="28" t="s">
        <v>4146</v>
      </c>
      <c r="C144" s="28" t="s">
        <v>4147</v>
      </c>
      <c r="D144" s="28">
        <v>2020</v>
      </c>
      <c r="E144" s="28">
        <v>3</v>
      </c>
      <c r="F144" s="28">
        <v>35</v>
      </c>
      <c r="J144" s="78" t="str">
        <f t="shared" si="2"/>
        <v>TY  - JOUR
AU  - Masaki K, Tateno H, Nomura A, Muto T, Suzuki S, Satake K, et al. 
PY  - 2020
TI  - A randomized controlled trial of a smoking cessation smartphone application with a carbon monoxide checker. 
T2  - NPJ Digit Med. 
VL  - 3
IS  - 35
SP  - 
UR  - 
DI  - 
ER  -</v>
      </c>
    </row>
    <row r="145" spans="1:10" x14ac:dyDescent="0.25">
      <c r="A145" s="27" t="s">
        <v>4148</v>
      </c>
      <c r="B145" s="28" t="s">
        <v>4149</v>
      </c>
      <c r="C145" s="28" t="s">
        <v>3858</v>
      </c>
      <c r="D145" s="28">
        <v>2021</v>
      </c>
      <c r="E145" s="28">
        <v>111</v>
      </c>
      <c r="F145" s="28">
        <v>9</v>
      </c>
      <c r="G145" s="28" t="s">
        <v>4150</v>
      </c>
      <c r="J145" s="78" t="str">
        <f t="shared" si="2"/>
        <v>TY  - JOUR
AU  - Mays D, Johnson AC, Phan L, Sanders C, Shoben A, Tercyak KP, et al. 
PY  - 2021
TI  - Tailored mobile messaging intervention for waterpipe tobacco cessation in young adults: a randomized trial.
T2  - American Journal of Public Health
VL  - 111
IS  - 9
SP  - 1686-95
UR  - 
DI  - 
ER  -</v>
      </c>
    </row>
    <row r="146" spans="1:10" x14ac:dyDescent="0.25">
      <c r="A146" s="27" t="s">
        <v>4151</v>
      </c>
      <c r="B146" s="28" t="s">
        <v>4152</v>
      </c>
      <c r="C146" s="28" t="s">
        <v>4153</v>
      </c>
      <c r="D146" s="28">
        <v>2020</v>
      </c>
      <c r="E146" s="28">
        <v>8</v>
      </c>
      <c r="F146" s="28">
        <v>1</v>
      </c>
      <c r="G146" s="28" t="s">
        <v>4154</v>
      </c>
      <c r="I146" s="28" t="s">
        <v>4155</v>
      </c>
      <c r="J146" s="78" t="str">
        <f t="shared" si="2"/>
        <v>TY  - JOUR
AU  - Mays D, Johnson AC, Phan L, Tercyak KP, Rehberg K, Lipkus I. 
PY  - 2020
TI  - Effect of risk messages on risk appraisals, attitudes, ambivalence, and willingness to smoke hookah in young adults. 
T2  - Health Psychol Behav Med. 
VL  - 8
IS  - 1
SP  - 96-109
UR  - 
DI  - 10.1080/21642850.2020.1730844
ER  -</v>
      </c>
    </row>
    <row r="147" spans="1:10" x14ac:dyDescent="0.25">
      <c r="A147" s="27" t="s">
        <v>4156</v>
      </c>
      <c r="B147" s="28" t="s">
        <v>4157</v>
      </c>
      <c r="C147" s="28" t="s">
        <v>4158</v>
      </c>
      <c r="D147" s="28" t="s">
        <v>3677</v>
      </c>
      <c r="E147" s="28" t="s">
        <v>4159</v>
      </c>
      <c r="F147" s="28" t="s">
        <v>3946</v>
      </c>
      <c r="G147" s="28" t="s">
        <v>4160</v>
      </c>
      <c r="J147" s="78" t="str">
        <f t="shared" si="2"/>
        <v>TY  - JOUR
AU  - McFall M, Saxon AJ, Malte CA, et al
PY  - 2010
TI  - Integrating tobacco cessation into mental health care for posttraumatic stress disorder: A randomized controlled trial.
T2  - JAMA.
VL  - 304
IS  - 22
SP  - 2485-2493
UR  - 
DI  - 
ER  -</v>
      </c>
    </row>
    <row r="148" spans="1:10" x14ac:dyDescent="0.25">
      <c r="A148" s="27" t="s">
        <v>4161</v>
      </c>
      <c r="B148" s="28" t="s">
        <v>4162</v>
      </c>
      <c r="C148" s="28" t="s">
        <v>4163</v>
      </c>
      <c r="D148" s="28">
        <v>2018</v>
      </c>
      <c r="E148" s="28">
        <v>13</v>
      </c>
      <c r="F148" s="28">
        <v>11</v>
      </c>
      <c r="G148" s="28" t="s">
        <v>4164</v>
      </c>
      <c r="H148" s="81" t="s">
        <v>4165</v>
      </c>
      <c r="I148" s="28" t="s">
        <v>4166</v>
      </c>
      <c r="J148" s="78" t="str">
        <f t="shared" si="2"/>
        <v>TY  - JOUR
AU  - McMenamin, S. B., S. E. Cummins, Y. L. Zhuang, et al. 
PY  - 2018
TI  - Evaluation of the Tobacco-Use Prevention Education (TUPE) Program in California. 
T2  - PLoS ONE 
VL  - 13
IS  - 11
SP  - e0206921
UR  - https://doi.org/10.1371/journal.pone.0206921
DI  - 10.1371/journal.pone.0206921
ER  -</v>
      </c>
    </row>
    <row r="149" spans="1:10" x14ac:dyDescent="0.25">
      <c r="A149" s="27" t="s">
        <v>4167</v>
      </c>
      <c r="B149" s="28" t="s">
        <v>4168</v>
      </c>
      <c r="C149" s="28" t="s">
        <v>4169</v>
      </c>
      <c r="D149" s="28" t="s">
        <v>3632</v>
      </c>
      <c r="E149" s="28" t="s">
        <v>3605</v>
      </c>
      <c r="F149" s="28" t="s">
        <v>3586</v>
      </c>
      <c r="G149" s="28" t="s">
        <v>4170</v>
      </c>
      <c r="I149" s="28" t="s">
        <v>1934</v>
      </c>
      <c r="J149" s="78" t="str">
        <f t="shared" si="2"/>
        <v>TY  - JOUR
AU  - Mercie P, Arsandaux J, Katlama C, Ferret S, Beuscart A, Spadone C, et al
PY  - 2018
TI  - EDicacy and safety of varenicline for smoking cessation in people living with HIV in France (ANRS 144 Inter-ACTIV): a randomised controlled phase 3 clinical trial.
T2  - Lancet. HIV 
VL  - 5
IS  - 3
SP  - e126-35
UR  - 
DI  - 10.1016/S2352-3018(18)30002-X
ER  -</v>
      </c>
    </row>
    <row r="150" spans="1:10" x14ac:dyDescent="0.25">
      <c r="A150" s="27" t="s">
        <v>4171</v>
      </c>
      <c r="B150" s="28" t="s">
        <v>4172</v>
      </c>
      <c r="C150" s="28" t="s">
        <v>4173</v>
      </c>
      <c r="D150" s="28">
        <v>2015</v>
      </c>
      <c r="J150" s="78" t="str">
        <f t="shared" si="2"/>
        <v>TY  - JOUR
AU  - Mercie P, Roussillon C, Katlama C, Beuscart A, Ferret S, Wirth N, et al
PY  - 2015
TI  - Varenicline vs placebo for smoking cessation: ANRS 144 Inter-ACTIV randomized trial.
T2  - Cardiovascular, Bone, and Kidney Health; Conference on Retroviruses and Opportunistic Infections
VL  - 
IS  - 
SP  - 
UR  - 
DI  - 
ER  -</v>
      </c>
    </row>
    <row r="151" spans="1:10" x14ac:dyDescent="0.25">
      <c r="A151" s="27" t="s">
        <v>4174</v>
      </c>
      <c r="B151" s="28" t="s">
        <v>4175</v>
      </c>
      <c r="C151" s="28" t="s">
        <v>4176</v>
      </c>
      <c r="D151" s="28" t="s">
        <v>3677</v>
      </c>
      <c r="E151" s="28" t="s">
        <v>4177</v>
      </c>
      <c r="F151" s="28" t="s">
        <v>3070</v>
      </c>
      <c r="G151" s="28" t="s">
        <v>4178</v>
      </c>
      <c r="J151" s="78" t="str">
        <f t="shared" si="2"/>
        <v>TY  - JOUR
AU  - Mishra GA, Majmudar PV, Gupta SD, Rane PS, Hardikar NM, Shastri SS
PY  - 2010
TI  - Call centre employees and tobacco dependence: making a difference
T2  - Indian J Cancer
VL  - 47 Suppl 1
IS  - 
SP  - 43-52
UR  - 
DI  - 
ER  -</v>
      </c>
    </row>
    <row r="152" spans="1:10" x14ac:dyDescent="0.25">
      <c r="A152" s="27" t="s">
        <v>4179</v>
      </c>
      <c r="B152" s="28" t="s">
        <v>4180</v>
      </c>
      <c r="C152" s="28" t="s">
        <v>4181</v>
      </c>
      <c r="D152" s="28" t="s">
        <v>3632</v>
      </c>
      <c r="F152" s="28" t="s">
        <v>3070</v>
      </c>
      <c r="J152" s="78" t="str">
        <f t="shared" si="2"/>
        <v>TY  - JOUR
AU  - Moise-Campbell, C.
PY  - 2018
TI  - Examining the effects of racial socialization and temptation coping on substance use outcomes among African American youth: A project safe pilot study
T2  - ProQuest Dissertations Publishing
VL  - 
IS  - 
SP  - 
UR  - 
DI  - 
ER  -</v>
      </c>
    </row>
    <row r="153" spans="1:10" x14ac:dyDescent="0.25">
      <c r="A153" s="27" t="s">
        <v>4182</v>
      </c>
      <c r="B153" s="28" t="s">
        <v>4183</v>
      </c>
      <c r="C153" s="28" t="s">
        <v>3597</v>
      </c>
      <c r="D153" s="28" t="s">
        <v>3824</v>
      </c>
      <c r="E153" s="28" t="s">
        <v>3709</v>
      </c>
      <c r="F153" s="28" t="s">
        <v>3634</v>
      </c>
      <c r="G153" s="28" t="s">
        <v>4184</v>
      </c>
      <c r="J153" s="78" t="str">
        <f t="shared" si="2"/>
        <v>TY  - JOUR
AU  - Morris AS, Murphy RC, Hopkins ND, Low DA, Healy GN, Edwardson CL, et al
PY  - 2021
TI  - Sit Less and Move More-A Multicomponent Intervention With and Without Height-Adjustable Workstations in Contact Center Call Agents: A Pilot Randomized Controlled Trial
T2  - J Occup Environ Med
VL  - 63
IS  - 1
SP  - 44-56
UR  - 
DI  - 
ER  -</v>
      </c>
    </row>
    <row r="154" spans="1:10" x14ac:dyDescent="0.25">
      <c r="A154" s="27" t="s">
        <v>4185</v>
      </c>
      <c r="B154" s="28" t="s">
        <v>4186</v>
      </c>
      <c r="C154" s="28" t="s">
        <v>446</v>
      </c>
      <c r="D154" s="28" t="s">
        <v>3649</v>
      </c>
      <c r="E154" s="28" t="s">
        <v>3594</v>
      </c>
      <c r="F154" s="28" t="s">
        <v>3634</v>
      </c>
      <c r="G154" s="28" t="s">
        <v>4187</v>
      </c>
      <c r="J154" s="78" t="str">
        <f t="shared" si="2"/>
        <v>TY  - JOUR
AU  - Morris AS, Murphy RC, Shepherd SO, Healy GN, Edwardson CL, Graves LEF
PY  - 2019
TI  - A multi-component intervention to sit less and move more in a contact centre setting: a feasibility study
T2  - BMC Public Health
VL  - 19
IS  - 1
SP  - 292
UR  - 
DI  - 
ER  -</v>
      </c>
    </row>
    <row r="155" spans="1:10" x14ac:dyDescent="0.25">
      <c r="A155" s="27" t="s">
        <v>4188</v>
      </c>
      <c r="B155" s="28" t="s">
        <v>4189</v>
      </c>
      <c r="C155" s="28" t="s">
        <v>3763</v>
      </c>
      <c r="D155" s="28" t="s">
        <v>3614</v>
      </c>
      <c r="E155" s="28" t="s">
        <v>3719</v>
      </c>
      <c r="F155" s="28" t="s">
        <v>3586</v>
      </c>
      <c r="G155" s="28" t="s">
        <v>4190</v>
      </c>
      <c r="J155" s="78" t="str">
        <f t="shared" si="2"/>
        <v>TY  - JOUR
AU  - Mueller S, Petitjean S, Wiesbeck G
PY  - 2012
TI  - Cognitive behavioral smoking cessation during alcohol detoxification treatment: A randomized, controlled trial.
T2  - Drug Alcohol Depend.
VL  - 126
IS  - 3
SP  - 279-285
UR  - 
DI  - 
ER  -</v>
      </c>
    </row>
    <row r="156" spans="1:10" x14ac:dyDescent="0.25">
      <c r="A156" s="27" t="s">
        <v>4191</v>
      </c>
      <c r="B156" s="28" t="s">
        <v>4192</v>
      </c>
      <c r="C156" s="28" t="s">
        <v>4193</v>
      </c>
      <c r="D156" s="28" t="s">
        <v>3632</v>
      </c>
      <c r="E156" s="28" t="s">
        <v>3737</v>
      </c>
      <c r="F156" s="28" t="s">
        <v>3070</v>
      </c>
      <c r="G156" s="28" t="s">
        <v>4194</v>
      </c>
      <c r="I156" s="28" t="s">
        <v>4195</v>
      </c>
      <c r="J156" s="78" t="str">
        <f t="shared" si="2"/>
        <v>TY  - JOUR
AU  - Mussulman LM, Faseru B, Fitzgerald S, Nazir N, Patel V, Richter KP
PY  - 2018
TI  - A randomized, controlled pilot study of warm handoff versus fax referral for hospital-initiated smoking cessation among people living with HIV/AIDS.
T2  - Addictive Behaviors 
VL  - 78
IS  - 
SP  - 205-08
UR  - 
DI  - 10.1016/j.addbeh.2017.11.035
ER  -</v>
      </c>
    </row>
    <row r="157" spans="1:10" x14ac:dyDescent="0.25">
      <c r="A157" s="27" t="s">
        <v>4196</v>
      </c>
      <c r="B157" s="28" t="s">
        <v>4197</v>
      </c>
      <c r="C157" s="28" t="s">
        <v>4198</v>
      </c>
      <c r="D157" s="28">
        <v>2011</v>
      </c>
      <c r="J157" s="78" t="str">
        <f t="shared" si="2"/>
        <v>TY  - JOUR
AU  - Niaura R, Stanton C, De Dios M, Tashima K
PY  - 2011
TI  - Socialization influences response to motivational enhancement for smoking cessation among HIV + smokers.
T2  - SYM10C; Society For Research On Nicotine and Tobacco 17th Annual Meeting
VL  - 
IS  - 
SP  - 
UR  - 
DI  - 
ER  -</v>
      </c>
    </row>
    <row r="158" spans="1:10" x14ac:dyDescent="0.25">
      <c r="A158" s="27" t="s">
        <v>4199</v>
      </c>
      <c r="B158" s="28" t="s">
        <v>4200</v>
      </c>
      <c r="C158" s="28" t="s">
        <v>3927</v>
      </c>
      <c r="D158" s="28" t="s">
        <v>3632</v>
      </c>
      <c r="E158" s="28" t="s">
        <v>4201</v>
      </c>
      <c r="F158" s="28" t="s">
        <v>3688</v>
      </c>
      <c r="G158" s="28" t="s">
        <v>4202</v>
      </c>
      <c r="I158" s="28" t="s">
        <v>2059</v>
      </c>
      <c r="J158" s="78" t="str">
        <f t="shared" si="2"/>
        <v>TY  - JOUR
AU  - O'Cleirigh C, Zvolensky MJ, Smits JA, Labbe AK, Coleman JN, Wilner JG, et al
PY  - 2018
TI  - Integrated treatment for smoking cessation, anxiety, and depressed mood in people living with HIV: a randomized controlled trial.
T2  - Journal of Acquired Immune Deficiency Syndromes 
VL  - 79
IS  - 2
SP  - 261-8
UR  - 
DI  - 10.1097/QAI.0000000000001787
ER  -</v>
      </c>
    </row>
    <row r="159" spans="1:10" x14ac:dyDescent="0.25">
      <c r="A159" s="27" t="s">
        <v>4203</v>
      </c>
      <c r="B159" s="28" t="s">
        <v>4204</v>
      </c>
      <c r="C159" s="28" t="s">
        <v>3773</v>
      </c>
      <c r="D159" s="28" t="s">
        <v>3756</v>
      </c>
      <c r="E159" s="28" t="s">
        <v>4205</v>
      </c>
      <c r="F159" s="28" t="s">
        <v>3678</v>
      </c>
      <c r="G159" s="28" t="s">
        <v>2062</v>
      </c>
      <c r="J159" s="78" t="str">
        <f t="shared" si="2"/>
        <v>TY  - JOUR
AU  - Okuyemi KS, Goldade K, Whembolua GL, et al
PY  - 2013
TI  - Motivational interviewing to enhance nicotine patch treatment for smoking cessation among homeless smokers: A randomized controlled trial.
T2  - Addiction.
VL  - 108
IS  - 6
SP  - 1136-1144
UR  - 
DI  - 
ER  -</v>
      </c>
    </row>
    <row r="160" spans="1:10" x14ac:dyDescent="0.25">
      <c r="A160" s="27" t="s">
        <v>4206</v>
      </c>
      <c r="B160" s="28" t="s">
        <v>4207</v>
      </c>
      <c r="C160" s="28" t="s">
        <v>4208</v>
      </c>
      <c r="D160" s="28">
        <v>2022</v>
      </c>
      <c r="E160" s="28">
        <v>10</v>
      </c>
      <c r="G160" s="28" t="s">
        <v>2066</v>
      </c>
      <c r="J160" s="78" t="str">
        <f t="shared" si="2"/>
        <v>TY  - JOUR
AU  - Olano-Espinosa E, Avila-Tomas JF, Minue-Lorenzo C, et al
PY  - 2022
TI  - Effectiveness of a conversational chatbot (dejal@bot) for the adult population to quit smoking: Pragmatic, multicenter, controlled, randomized clinical trial in primary care
T2  - JMIR mHealth UHealth 
VL  - 10
IS  - 
SP  - e34273
UR  - 
DI  - 
ER  -</v>
      </c>
    </row>
    <row r="161" spans="1:10" x14ac:dyDescent="0.25">
      <c r="A161" s="27" t="s">
        <v>4209</v>
      </c>
      <c r="B161" s="28" t="s">
        <v>4210</v>
      </c>
      <c r="C161" s="28" t="s">
        <v>4211</v>
      </c>
      <c r="D161" s="28" t="s">
        <v>3576</v>
      </c>
      <c r="E161" s="28" t="s">
        <v>4212</v>
      </c>
      <c r="F161" s="28" t="s">
        <v>3657</v>
      </c>
      <c r="G161" s="28" t="s">
        <v>4213</v>
      </c>
      <c r="J161" s="78" t="str">
        <f t="shared" si="2"/>
        <v>TY  - JOUR
AU  - Ostroff JS, Burkhalter JE, Cinciripini PM, et al
PY  - 2014
TI  - Randomized trial of a presurgical scheduled reduced smoking intervention for patients newly diagnosed with cancer.
T2  - Health Psychol.
VL  - 33
IS  - 7
SP  - 737-747
UR  - 
DI  - 
ER  -</v>
      </c>
    </row>
    <row r="162" spans="1:10" x14ac:dyDescent="0.25">
      <c r="A162" s="27" t="s">
        <v>4214</v>
      </c>
      <c r="B162" s="28" t="s">
        <v>4215</v>
      </c>
      <c r="C162" s="28" t="s">
        <v>4216</v>
      </c>
      <c r="D162" s="28" t="s">
        <v>3576</v>
      </c>
      <c r="E162" s="28">
        <v>15</v>
      </c>
      <c r="F162" s="28" t="s">
        <v>3070</v>
      </c>
      <c r="G162" s="28" t="s">
        <v>2112</v>
      </c>
      <c r="J162" s="78" t="str">
        <f t="shared" si="2"/>
        <v>TY  - JOUR
AU  - Paek Y-J, Lee S, Kim Y-H, et al
PY  - 2014
TI  - Effect on smoking quit rate of telling smokers their health risk appraisal in terms of health age: A randomized control trial.
T2  - Asian Pac J Cancer Prev.
VL  - 15
IS  - 
SP  - 4963-4968
UR  - 
DI  - 
ER  -</v>
      </c>
    </row>
    <row r="163" spans="1:10" x14ac:dyDescent="0.25">
      <c r="A163" s="27" t="s">
        <v>4217</v>
      </c>
      <c r="B163" s="28" t="s">
        <v>4218</v>
      </c>
      <c r="C163" s="28" t="s">
        <v>4219</v>
      </c>
      <c r="D163" s="28" t="s">
        <v>4220</v>
      </c>
      <c r="E163" s="28" t="s">
        <v>3818</v>
      </c>
      <c r="F163" s="28" t="s">
        <v>3688</v>
      </c>
      <c r="G163" s="28" t="s">
        <v>4221</v>
      </c>
      <c r="J163" s="78" t="str">
        <f t="shared" si="2"/>
        <v>TY  - JOUR
AU  - Paisi M, Allen Z, Shawe J
PY  - 2023
TI  - New Home, New You: A retrospective mixed-methods evaluation of a health-related behavioural intervention programme supporting social housing tenants.
T2  - Health Expectations.
VL  - 26
IS  - 2
SP  - 752-64
UR  - 
DI  - 
ER  -</v>
      </c>
    </row>
    <row r="164" spans="1:10" x14ac:dyDescent="0.25">
      <c r="A164" s="27" t="s">
        <v>4222</v>
      </c>
      <c r="B164" s="28" t="s">
        <v>4223</v>
      </c>
      <c r="C164" s="28" t="s">
        <v>4224</v>
      </c>
      <c r="D164" s="28">
        <v>2015</v>
      </c>
      <c r="E164" s="28">
        <v>110</v>
      </c>
      <c r="F164" s="28">
        <v>10</v>
      </c>
      <c r="G164" s="28" t="s">
        <v>4225</v>
      </c>
      <c r="J164" s="78" t="str">
        <f t="shared" si="2"/>
        <v>TY  - JOUR
AU  - Pardavila-Belio MI, García-Vivar C, Pimenta AM, Canga-Armayor A, Pueyo-Garrigues S, Canga-Armayor N. 
PY  - 2015
TI  - Intervention study for smoking cessation in Spanish college students: pragmatic randomized controlled trial.
T2  - Addiction. 
VL  - 110
IS  - 10
SP  - 1676-83
UR  - 
DI  - 
ER  -</v>
      </c>
    </row>
    <row r="165" spans="1:10" x14ac:dyDescent="0.25">
      <c r="A165" s="27" t="s">
        <v>4226</v>
      </c>
      <c r="B165" s="28" t="s">
        <v>4227</v>
      </c>
      <c r="C165" s="28" t="s">
        <v>403</v>
      </c>
      <c r="D165" s="28" t="s">
        <v>3598</v>
      </c>
      <c r="E165" s="28" t="s">
        <v>4228</v>
      </c>
      <c r="F165" s="28" t="s">
        <v>3605</v>
      </c>
      <c r="G165" s="28" t="s">
        <v>2141</v>
      </c>
      <c r="J165" s="78" t="str">
        <f t="shared" si="2"/>
        <v>TY  - JOUR
AU  - Park, E., Choi, S. H., &amp; Duffy, S. A.
PY  - 2016
TI  - The effect of re-randomization in a smoking cessation trial.
T2  - American journal of health behavior
VL  - 40
IS  - 5
SP  - 667-674
UR  - 
DI  - 
ER  -</v>
      </c>
    </row>
    <row r="166" spans="1:10" x14ac:dyDescent="0.25">
      <c r="A166" s="27" t="s">
        <v>4229</v>
      </c>
      <c r="B166" s="28" t="s">
        <v>4230</v>
      </c>
      <c r="C166" s="28" t="s">
        <v>4231</v>
      </c>
      <c r="D166" s="28">
        <v>2020</v>
      </c>
      <c r="E166" s="28">
        <v>17</v>
      </c>
      <c r="F166" s="28">
        <v>24</v>
      </c>
      <c r="G166" s="28">
        <v>9302</v>
      </c>
      <c r="I166" s="28" t="s">
        <v>2159</v>
      </c>
      <c r="J166" s="78" t="str">
        <f t="shared" si="2"/>
        <v>TY  - JOUR
AU  - Patten C, Lando H, Desnoyers C, et al. 
PY  - 2020
TI  - Healthy Pregnancies Project: cluster randomized controlled trial of a community intervention to reduce tobacco use among Alaska Native women. 
T2  - Int J Environ Res Publ Health.
VL  - 17
IS  - 24
SP  - 9302
UR  - 
DI  - 10.3390/ijerph17249302
ER  -</v>
      </c>
    </row>
    <row r="167" spans="1:10" x14ac:dyDescent="0.25">
      <c r="A167" s="27" t="s">
        <v>4232</v>
      </c>
      <c r="B167" s="28" t="s">
        <v>4233</v>
      </c>
      <c r="C167" s="28" t="s">
        <v>78</v>
      </c>
      <c r="D167" s="28">
        <v>2017</v>
      </c>
      <c r="E167" s="28">
        <v>19</v>
      </c>
      <c r="F167" s="28">
        <v>1</v>
      </c>
      <c r="G167" s="28" t="s">
        <v>2149</v>
      </c>
      <c r="J167" s="78" t="str">
        <f t="shared" si="2"/>
        <v>TY  - JOUR
AU  - Patten et al
PY  - 2017
TI  - Supervised, vigorous intensity exercise intervention for depressed female smokers: A pilot study
T2  - Nicotine Tob Res
VL  - 19
IS  - 1
SP  - 77-86
UR  - 
DI  - 
ER  -</v>
      </c>
    </row>
    <row r="168" spans="1:10" x14ac:dyDescent="0.25">
      <c r="A168" s="27" t="s">
        <v>4234</v>
      </c>
      <c r="B168" s="28" t="s">
        <v>4235</v>
      </c>
      <c r="C168" s="28" t="s">
        <v>4236</v>
      </c>
      <c r="D168" s="28">
        <v>2023</v>
      </c>
      <c r="E168" s="28">
        <v>25</v>
      </c>
      <c r="F168" s="28">
        <v>4</v>
      </c>
      <c r="G168" s="28" t="s">
        <v>4237</v>
      </c>
      <c r="J168" s="78" t="str">
        <f t="shared" si="2"/>
        <v>TY  - JOUR
AU  - Patten, C.A., et al.
PY  - 2023
TI  - Facebook intervention to connect Alaska native people with resources and support to quit smoking: CAN quit pilot randomized controlled trial. 
T2  - Nicotine Tob. Res. 
VL  - 25
IS  - 4
SP  - 803–813
UR  - 
DI  - 
ER  -</v>
      </c>
    </row>
    <row r="169" spans="1:10" x14ac:dyDescent="0.25">
      <c r="A169" s="27" t="s">
        <v>4238</v>
      </c>
      <c r="B169" s="28" t="s">
        <v>4239</v>
      </c>
      <c r="C169" s="28" t="s">
        <v>4240</v>
      </c>
      <c r="D169" s="28">
        <v>2017</v>
      </c>
      <c r="E169" s="28">
        <v>26</v>
      </c>
      <c r="F169" s="28">
        <v>2</v>
      </c>
      <c r="G169" s="28" t="s">
        <v>4241</v>
      </c>
      <c r="J169" s="78" t="str">
        <f t="shared" si="2"/>
        <v>TY  - JOUR
AU  - Pechmann, C., et al.
PY  - 2017
TI  - Randomised controlled trial evaluation of Tweet2Quit: a social network quit-smoking intervention. 
T2  - Tob. Control 
VL  - 26
IS  - 2
SP  - 188–194
UR  - 
DI  - 
ER  -</v>
      </c>
    </row>
    <row r="170" spans="1:10" x14ac:dyDescent="0.25">
      <c r="A170" s="27" t="s">
        <v>4242</v>
      </c>
      <c r="B170" s="28" t="s">
        <v>4243</v>
      </c>
      <c r="C170" s="28" t="s">
        <v>4244</v>
      </c>
      <c r="D170" s="28">
        <v>2019</v>
      </c>
      <c r="E170" s="28">
        <v>5</v>
      </c>
      <c r="H170" s="81" t="s">
        <v>4245</v>
      </c>
      <c r="I170" s="28" t="s">
        <v>2204</v>
      </c>
      <c r="J170" s="78" t="str">
        <f t="shared" si="2"/>
        <v>TY  - JOUR
AU  - Perski O, Crane D, Beard E, Brown J. 
PY  - 2019
TI  - Does the addition of a supportive chatbot promote user engagement with a smoking cessation app? An experimental study.
T2  - Digital Health
VL  - 5
IS  - 
SP  - 
UR  - https://journals.sagepub.com/doi/10.1177/2055207619880676
DI  - 10.1177/2055207619880676
ER  -</v>
      </c>
    </row>
    <row r="171" spans="1:10" x14ac:dyDescent="0.25">
      <c r="A171" s="27" t="s">
        <v>4246</v>
      </c>
      <c r="B171" s="28" t="s">
        <v>2203</v>
      </c>
      <c r="C171" s="28" t="s">
        <v>1381</v>
      </c>
      <c r="D171" s="28">
        <v>2019</v>
      </c>
      <c r="E171" s="28">
        <v>5</v>
      </c>
      <c r="I171" s="28" t="s">
        <v>2204</v>
      </c>
      <c r="J171" s="78" t="str">
        <f t="shared" si="2"/>
        <v>TY  - JOUR
AU  - Perski O, Crane D, Beard E, et al
PY  - 2019
TI  - Does the addition of a supportive chatbot promote user engagement with a smoking cessation app? An experimental study
T2  - Digit Health
VL  - 5
IS  - 
SP  - 
UR  - 
DI  - 10.1177/2055207619880676
ER  -</v>
      </c>
    </row>
    <row r="172" spans="1:10" x14ac:dyDescent="0.25">
      <c r="A172" s="27" t="s">
        <v>4247</v>
      </c>
      <c r="B172" s="28" t="s">
        <v>4248</v>
      </c>
      <c r="C172" s="28" t="s">
        <v>4249</v>
      </c>
      <c r="D172" s="28" t="s">
        <v>3598</v>
      </c>
      <c r="E172" s="28" t="s">
        <v>4250</v>
      </c>
      <c r="F172" s="28" t="s">
        <v>3070</v>
      </c>
      <c r="G172" s="28" t="s">
        <v>4251</v>
      </c>
      <c r="J172" s="78" t="str">
        <f t="shared" si="2"/>
        <v>TY  - JOUR
AU  - Pickens AW, Kress MM, Benden ME, Zhao H, Wendel M, Congleton JJ
PY  - 2016
TI  - Stand-capable desk use in a call center: a six-month follow-up pilot study
T2  - Public Health
VL  - 135
IS  - 
SP  - 131-4
UR  - 
DI  - 
ER  -</v>
      </c>
    </row>
    <row r="173" spans="1:10" x14ac:dyDescent="0.25">
      <c r="A173" s="27" t="s">
        <v>4252</v>
      </c>
      <c r="B173" s="28" t="s">
        <v>4253</v>
      </c>
      <c r="C173" s="28" t="s">
        <v>4254</v>
      </c>
      <c r="D173" s="28" t="s">
        <v>3614</v>
      </c>
      <c r="E173" s="28" t="s">
        <v>4255</v>
      </c>
      <c r="F173" s="28" t="s">
        <v>4256</v>
      </c>
      <c r="G173" s="28" t="s">
        <v>4257</v>
      </c>
      <c r="H173" s="28" t="s">
        <v>4258</v>
      </c>
      <c r="J173" s="78" t="str">
        <f t="shared" si="2"/>
        <v>TY  - JOUR
AU  - Prado, G., Cordova, D., Huang, S., Estrada, Y., Rosen, A., Bacio, G. A., Jimenez, G. L., Pantin, H., Brown, C. H., Velazquez, M.-R., Villamar, J., Freitas, D., Tapia, M. I., &amp; McCollister, K.
PY  - 2012
TI  - The efficacy of Familias Unidas on drug and alcohol outcomes for Hispanic delinquent youth: Main effects and interaction effects by parental stress and social support.
T2  - Drug and Alcohol Dependence
VL  - 125
IS  - Suppl 1
SP  - S18–S25
UR  - https://doi.org/10.1016/j.drugalcdep.2012.06.011
DI  - 
ER  -</v>
      </c>
    </row>
    <row r="174" spans="1:10" x14ac:dyDescent="0.25">
      <c r="A174" s="27" t="s">
        <v>4259</v>
      </c>
      <c r="B174" s="28" t="s">
        <v>4260</v>
      </c>
      <c r="C174" s="28" t="s">
        <v>4261</v>
      </c>
      <c r="D174" s="28" t="s">
        <v>3598</v>
      </c>
      <c r="E174" s="28" t="s">
        <v>3615</v>
      </c>
      <c r="F174" s="28" t="s">
        <v>3586</v>
      </c>
      <c r="G174" s="28" t="s">
        <v>2240</v>
      </c>
      <c r="J174" s="78" t="str">
        <f t="shared" si="2"/>
        <v>TY  - JOUR
AU  - Prapavessis H, De Jesus S, Fitzgeorge L, Faulkner G, Maddison R, Batten S
PY  - 2016
TI  - Exercise to enhance smoking cessation: The getting physical on cigarette randomized control trial.
T2  - Ann Behav Med.
VL  - 50
IS  - 3
SP  - 358-369
UR  - 
DI  - 
ER  -</v>
      </c>
    </row>
    <row r="175" spans="1:10" x14ac:dyDescent="0.25">
      <c r="A175" s="27" t="s">
        <v>4262</v>
      </c>
      <c r="B175" s="28" t="s">
        <v>4263</v>
      </c>
      <c r="C175" s="28" t="s">
        <v>3936</v>
      </c>
      <c r="D175" s="28" t="s">
        <v>3576</v>
      </c>
      <c r="E175" s="28" t="s">
        <v>4264</v>
      </c>
      <c r="F175" s="28" t="s">
        <v>3578</v>
      </c>
      <c r="G175" s="28" t="s">
        <v>4265</v>
      </c>
      <c r="J175" s="78" t="str">
        <f t="shared" si="2"/>
        <v>TY  - JOUR
AU  - Prochaska JJ, Hall SE, Delucchi K, Hall SM
PY  - 2014
TI  - Efficacy of initiating tobacco dependence treatment in inpatient psychiatry: A randomized controlled trial.
T2  - Am J Public Health.
VL  - 104
IS  - 8
SP  - 1557-1565
UR  - 
DI  - 
ER  -</v>
      </c>
    </row>
    <row r="176" spans="1:10" x14ac:dyDescent="0.25">
      <c r="A176" s="27" t="s">
        <v>4266</v>
      </c>
      <c r="B176" s="28" t="s">
        <v>4267</v>
      </c>
      <c r="C176" s="28" t="s">
        <v>4193</v>
      </c>
      <c r="D176" s="28" t="s">
        <v>3655</v>
      </c>
      <c r="E176" s="28" t="s">
        <v>4268</v>
      </c>
      <c r="F176" s="28" t="s">
        <v>3070</v>
      </c>
      <c r="G176" s="28" t="s">
        <v>4269</v>
      </c>
      <c r="I176" s="28" t="s">
        <v>4270</v>
      </c>
      <c r="J176" s="78" t="str">
        <f t="shared" si="2"/>
        <v>TY  - JOUR
AU  - Quinn MH, Bauer AM, Flitter A, Lubitz SF, Ashare RL, Thompson M, et al
PY  - 2020
TI  - Correlates of varenicline adherence among smokers with HIV and its association with smoking cessation.
T2  - Addictive Behaviors 
VL  - 102
IS  - 
SP  - 106151
UR  - 
DI  - 10.1016/j.addbeh.2019.106151
ER  -</v>
      </c>
    </row>
    <row r="177" spans="1:10" x14ac:dyDescent="0.25">
      <c r="A177" s="27" t="s">
        <v>4271</v>
      </c>
      <c r="B177" s="28" t="s">
        <v>4272</v>
      </c>
      <c r="C177" s="28" t="s">
        <v>4273</v>
      </c>
      <c r="D177" s="28">
        <v>2015</v>
      </c>
      <c r="E177" s="28">
        <v>17</v>
      </c>
      <c r="F177" s="28">
        <v>12</v>
      </c>
      <c r="G177" s="82" t="str">
        <f>"1-13"</f>
        <v>1-13</v>
      </c>
      <c r="J177" s="78" t="str">
        <f t="shared" si="2"/>
        <v>TY  - JOUR
AU  - Ramo, D.E., et al.
PY  - 2015
TI  - Feasibility and quit rates of the tobacco status project: a Facebook smoking cessation intervention for young adults. 
T2  - J. Med. Internet Res. 
VL  - 17
IS  - 12
SP  - 1-13
UR  - 
DI  - 
ER  -</v>
      </c>
    </row>
    <row r="178" spans="1:10" x14ac:dyDescent="0.25">
      <c r="A178" s="27" t="s">
        <v>4274</v>
      </c>
      <c r="B178" s="28" t="s">
        <v>4275</v>
      </c>
      <c r="C178" s="28" t="s">
        <v>3681</v>
      </c>
      <c r="D178" s="28" t="s">
        <v>3677</v>
      </c>
      <c r="E178" s="28" t="s">
        <v>3624</v>
      </c>
      <c r="F178" s="28" t="s">
        <v>3634</v>
      </c>
      <c r="G178" s="28" t="s">
        <v>4276</v>
      </c>
      <c r="J178" s="78" t="str">
        <f t="shared" si="2"/>
        <v>TY  - JOUR
AU  - Ramos M, Ripoll J, Estrades T, et al
PY  - 2010
TI  - Effectiveness of intensive group and individual interventions for smoking cessation in primary health care settings: A randomized trial.
T2  - BMC Public Health.
VL  - 10
IS  - 1
SP  - 89-94
UR  - 
DI  - 
ER  -</v>
      </c>
    </row>
    <row r="179" spans="1:10" x14ac:dyDescent="0.25">
      <c r="A179" s="27" t="s">
        <v>4277</v>
      </c>
      <c r="B179" s="28" t="s">
        <v>4278</v>
      </c>
      <c r="C179" s="28" t="s">
        <v>3817</v>
      </c>
      <c r="D179" s="28" t="s">
        <v>3632</v>
      </c>
      <c r="E179" s="28" t="s">
        <v>4125</v>
      </c>
      <c r="F179" s="28" t="s">
        <v>3688</v>
      </c>
      <c r="G179" s="28" t="s">
        <v>4279</v>
      </c>
      <c r="J179" s="78" t="str">
        <f t="shared" si="2"/>
        <v>TY  - JOUR
AU  - Rash, C. J., Petry, N. M., &amp; Alessi, S. M.
PY  - 2018
TI  - A randomized trial of contingency management for smoking cessation in the homeless.
T2  - Psychology of Addictive Behaviors
VL  - 32
IS  - 2
SP  - 141
UR  - 
DI  - 
ER  -</v>
      </c>
    </row>
    <row r="180" spans="1:10" x14ac:dyDescent="0.25">
      <c r="A180" s="27" t="s">
        <v>4280</v>
      </c>
      <c r="B180" s="28" t="s">
        <v>4281</v>
      </c>
      <c r="C180" s="28" t="s">
        <v>2305</v>
      </c>
      <c r="D180" s="28" t="s">
        <v>3632</v>
      </c>
      <c r="E180" s="28" t="s">
        <v>4282</v>
      </c>
      <c r="F180" s="28" t="s">
        <v>3586</v>
      </c>
      <c r="G180" s="28" t="s">
        <v>2306</v>
      </c>
      <c r="J180" s="78" t="str">
        <f t="shared" si="2"/>
        <v>TY  - JOUR
AU  - Reid, R. D., Malcolm, J., Wooding, E., Geertsma, A., Aitken, D., Arbeau, D., ... &amp; Pipe, A. L.
PY  - 2018
TI  - Prospective, cluster-randomized trial to implement the ottawa model for smoking cessation in diabetes education programs in Ontario, Canada.
T2  - Diabetes Care
VL  - 41
IS  - 3
SP  - 406-412
UR  - 
DI  - 
ER  -</v>
      </c>
    </row>
    <row r="181" spans="1:10" x14ac:dyDescent="0.25">
      <c r="A181" s="27" t="s">
        <v>4283</v>
      </c>
      <c r="B181" s="28" t="s">
        <v>4284</v>
      </c>
      <c r="C181" s="28" t="s">
        <v>4285</v>
      </c>
      <c r="D181" s="28" t="s">
        <v>3718</v>
      </c>
      <c r="E181" s="28" t="s">
        <v>3748</v>
      </c>
      <c r="F181" s="28" t="s">
        <v>3657</v>
      </c>
      <c r="G181" s="28" t="s">
        <v>2320</v>
      </c>
      <c r="J181" s="78" t="str">
        <f t="shared" si="2"/>
        <v>TY  - JOUR
AU  - Reitzel LR, McClure JB, Cofta-Woerpel L, et al
PY  - 2011
TI  - The efficacy of computer-delivered treatment for smoking cessation.
T2  - Cancer Epidemiology and Prevention Biomarkers.
VL  - 20
IS  - 7
SP  - 1555-1557
UR  - 
DI  - 
ER  -</v>
      </c>
    </row>
    <row r="182" spans="1:10" x14ac:dyDescent="0.25">
      <c r="A182" s="27" t="s">
        <v>4286</v>
      </c>
      <c r="B182" s="28" t="s">
        <v>4287</v>
      </c>
      <c r="C182" s="28" t="s">
        <v>4288</v>
      </c>
      <c r="D182" s="28" t="s">
        <v>3614</v>
      </c>
      <c r="E182" s="28" t="s">
        <v>3809</v>
      </c>
      <c r="F182" s="28" t="s">
        <v>3070</v>
      </c>
      <c r="G182" s="28" t="s">
        <v>4289</v>
      </c>
      <c r="I182" s="28" t="s">
        <v>4290</v>
      </c>
      <c r="J182" s="78" t="str">
        <f t="shared" si="2"/>
        <v>TY  - JOUR
AU  - Richter KP, Faseru B, Mussulman LM, Ellerbeck EF, Shireman TI, Hunt JJ, et al
PY  - 2012
TI  - Using “warm handoffs” to link hospitalized smokers with tobacco treatment after discharge: study protocol of a randomized controlled trial.
T2  - Trials 
VL  - 13
IS  - 
SP  - 127
UR  - 
DI  - 10.1186/1745-6215-13-127
ER  -</v>
      </c>
    </row>
    <row r="183" spans="1:10" x14ac:dyDescent="0.25">
      <c r="A183" s="27" t="s">
        <v>4291</v>
      </c>
      <c r="B183" s="28" t="s">
        <v>4292</v>
      </c>
      <c r="C183" s="28" t="s">
        <v>4293</v>
      </c>
      <c r="D183" s="28" t="s">
        <v>3598</v>
      </c>
      <c r="E183" s="28" t="s">
        <v>3800</v>
      </c>
      <c r="F183" s="28" t="s">
        <v>3692</v>
      </c>
      <c r="G183" s="28" t="s">
        <v>4294</v>
      </c>
      <c r="I183" s="28" t="s">
        <v>4295</v>
      </c>
      <c r="J183" s="78" t="str">
        <f t="shared" si="2"/>
        <v>TY  - JOUR
AU  - Richter KP, Faseru B, Shireman TI, Mussulman LM, Nazir N, Bush T, et al
PY  - 2016
TI  - Warm handoff versus fax referral for linking hospitalized smokers to quitlines.
T2  - American Journal of Preventive Medicine 
VL  - 51
IS  - 4
SP  - 581-96
UR  - 
DI  - 10.1016/j.amepre.2016.04.006
ER  -</v>
      </c>
    </row>
    <row r="184" spans="1:10" x14ac:dyDescent="0.25">
      <c r="A184" s="27" t="s">
        <v>4296</v>
      </c>
      <c r="B184" s="28" t="s">
        <v>4297</v>
      </c>
      <c r="C184" s="28" t="s">
        <v>4158</v>
      </c>
      <c r="D184" s="28" t="s">
        <v>3576</v>
      </c>
      <c r="E184" s="28" t="s">
        <v>4298</v>
      </c>
      <c r="F184" s="28" t="s">
        <v>3657</v>
      </c>
      <c r="G184" s="28" t="s">
        <v>4299</v>
      </c>
      <c r="J184" s="78" t="str">
        <f t="shared" si="2"/>
        <v>TY  - JOUR
AU  - Rigotti NA, Regan S, Levy DE, et al
PY  - 2014
TI  - Sustained care intervention and postdischarge smoking cessation among hospitalized adults: A randomized clinical trial.
T2  - JAMA.
VL  - 312
IS  - 7
SP  - 719-728
UR  - 
DI  - 
ER  -</v>
      </c>
    </row>
    <row r="185" spans="1:10" x14ac:dyDescent="0.25">
      <c r="A185" s="27" t="s">
        <v>4300</v>
      </c>
      <c r="B185" s="28" t="s">
        <v>4301</v>
      </c>
      <c r="C185" s="28" t="s">
        <v>90</v>
      </c>
      <c r="D185" s="28" t="s">
        <v>3598</v>
      </c>
      <c r="E185" s="28" t="s">
        <v>3800</v>
      </c>
      <c r="F185" s="28" t="s">
        <v>3692</v>
      </c>
      <c r="G185" s="28" t="s">
        <v>4302</v>
      </c>
      <c r="J185" s="78" t="str">
        <f t="shared" si="2"/>
        <v>TY  - JOUR
AU  - Rigotti, N. A., Tindle, H. A., Regan, S., Levy, D. E., Chang, Y., Carpenter, K. M., ... &amp; Singer, D. E.
PY  - 2016
TI  - A post-discharge smoking-cessation intervention for hospital patients: helping hand 2 randomized clinical trial.
T2  - American journal of preventive medicine
VL  - 51
IS  - 4
SP  - 597-608
UR  - 
DI  - 
ER  -</v>
      </c>
    </row>
    <row r="186" spans="1:10" x14ac:dyDescent="0.25">
      <c r="A186" s="27" t="s">
        <v>4303</v>
      </c>
      <c r="B186" s="28" t="s">
        <v>4304</v>
      </c>
      <c r="C186" s="28" t="s">
        <v>4101</v>
      </c>
      <c r="D186" s="28" t="s">
        <v>3614</v>
      </c>
      <c r="E186" s="28" t="s">
        <v>4305</v>
      </c>
      <c r="F186" s="28" t="s">
        <v>3692</v>
      </c>
      <c r="G186" s="28" t="s">
        <v>2829</v>
      </c>
      <c r="J186" s="78" t="str">
        <f t="shared" si="2"/>
        <v>TY  - JOUR
AU  - Rodondi N, Collet T-H, Nanchen D, et al
PY  - 2012
TI  - Impact of carotid plaque screening on smoking cessation and other cardiovascular risk factors: A randomized controlled trial.
T2  - Arch Intern Med.
VL  - 172
IS  - 4
SP  - 344-352
UR  - 
DI  - 
ER  -</v>
      </c>
    </row>
    <row r="187" spans="1:10" x14ac:dyDescent="0.25">
      <c r="A187" s="27" t="s">
        <v>4306</v>
      </c>
      <c r="B187" s="28" t="s">
        <v>4307</v>
      </c>
      <c r="C187" s="28" t="s">
        <v>4308</v>
      </c>
      <c r="D187" s="28" t="s">
        <v>3576</v>
      </c>
      <c r="E187" s="28" t="s">
        <v>3840</v>
      </c>
      <c r="F187" s="28" t="s">
        <v>3586</v>
      </c>
      <c r="G187" s="28" t="s">
        <v>4309</v>
      </c>
      <c r="J187" s="78" t="str">
        <f t="shared" si="2"/>
        <v>TY  - JOUR
AU  - Rohsenow DJ, Martin RA, Monti PM, et al
PY  - 2014
TI  - Motivational interviewing versus brief advice for cigarette smokers in residential alcohol treatment.
T2  - J Subst Abuse Treat.
VL  - 46
IS  - 3
SP  - 346-355
UR  - 
DI  - 
ER  -</v>
      </c>
    </row>
    <row r="188" spans="1:10" x14ac:dyDescent="0.25">
      <c r="A188" s="27" t="s">
        <v>4310</v>
      </c>
      <c r="B188" s="28" t="s">
        <v>4311</v>
      </c>
      <c r="C188" s="28" t="s">
        <v>4308</v>
      </c>
      <c r="D188" s="28" t="s">
        <v>3672</v>
      </c>
      <c r="E188" s="28">
        <v>55</v>
      </c>
      <c r="F188" s="28" t="s">
        <v>3070</v>
      </c>
      <c r="G188" s="28" t="s">
        <v>4312</v>
      </c>
      <c r="J188" s="78" t="str">
        <f t="shared" si="2"/>
        <v>TY  - JOUR
AU  - Rohsenow DJ, Tidey JW, Martin RA, et al
PY  - 2015
TI  - Contingent vouchers and motivational interviewing for cigarette smokers in residential substance abuse treatment.
T2  - J Subst Abuse Treat.
VL  - 55
IS  - 
SP  - 29-38
UR  - 
DI  - 
ER  -</v>
      </c>
    </row>
    <row r="189" spans="1:10" x14ac:dyDescent="0.25">
      <c r="A189" s="27" t="s">
        <v>4313</v>
      </c>
      <c r="B189" s="28" t="s">
        <v>4314</v>
      </c>
      <c r="C189" s="28" t="s">
        <v>4315</v>
      </c>
      <c r="D189" s="28">
        <v>2018</v>
      </c>
      <c r="E189" s="28">
        <v>15</v>
      </c>
      <c r="F189" s="28">
        <v>2</v>
      </c>
      <c r="G189" s="28">
        <v>205</v>
      </c>
      <c r="H189" s="81" t="s">
        <v>4316</v>
      </c>
      <c r="I189" s="28" t="s">
        <v>4317</v>
      </c>
      <c r="J189" s="78" t="str">
        <f t="shared" si="2"/>
        <v>TY  - JOUR
AU  - Rozema, A. D., M. Hiemstra, J. J. P. Mathijssen, M. J. Jansen, and H. J. A. M. van Oers. 
PY  - 2018
TI  - Impact of an Outdoor Smoking Ban at Secondary Schools on Cigarettes, E-Cigarettes and Water Pipe Use Among Adolescents: An 18-Month Follow-Up. 
T2  - International Journal of Environmental Research and Public Health 
VL  - 15
IS  - 2
SP  - 205
UR  - https://doi.org/10.3390/ijerph15020205
DI  - 10.3390/ijerph15020205
ER  -</v>
      </c>
    </row>
    <row r="190" spans="1:10" x14ac:dyDescent="0.25">
      <c r="A190" s="27" t="s">
        <v>4318</v>
      </c>
      <c r="B190" s="28" t="s">
        <v>4319</v>
      </c>
      <c r="C190" s="28" t="s">
        <v>4320</v>
      </c>
      <c r="D190" s="28" t="s">
        <v>3614</v>
      </c>
      <c r="E190" s="28" t="s">
        <v>3818</v>
      </c>
      <c r="F190" s="28" t="s">
        <v>3634</v>
      </c>
      <c r="G190" s="28" t="s">
        <v>4321</v>
      </c>
      <c r="J190" s="78" t="str">
        <f t="shared" si="2"/>
        <v>TY  - JOUR
AU  - Schneider-Stickler B, Knell C, Aichstill B, Jocher W
PY  - 2012
TI  - Biofeedback on voice use in call center agents in order to prevent occupational voice disorders
T2  - J Voice
VL  - 26
IS  - 1
SP  - 51-62
UR  - 
DI  - 
ER  -</v>
      </c>
    </row>
    <row r="191" spans="1:10" x14ac:dyDescent="0.25">
      <c r="A191" s="27" t="s">
        <v>4322</v>
      </c>
      <c r="B191" s="28" t="s">
        <v>4323</v>
      </c>
      <c r="C191" s="28" t="s">
        <v>4273</v>
      </c>
      <c r="D191" s="28">
        <v>2021</v>
      </c>
      <c r="E191" s="28">
        <v>23</v>
      </c>
      <c r="F191" s="28">
        <v>9</v>
      </c>
      <c r="J191" s="78" t="str">
        <f t="shared" si="2"/>
        <v>TY  - JOUR
AU  - Schwaninger, P., et al.
PY  - 2021
TI  - Effectiveness of a dyadic buddy app for smoking cessation: randomized controlled trial. 
T2  - J. Med. Internet Res. 
VL  - 23
IS  - 9
SP  - 
UR  - 
DI  - 
ER  -</v>
      </c>
    </row>
    <row r="192" spans="1:10" x14ac:dyDescent="0.25">
      <c r="A192" s="27" t="s">
        <v>4324</v>
      </c>
      <c r="B192" s="28" t="s">
        <v>4325</v>
      </c>
      <c r="C192" s="28" t="s">
        <v>4326</v>
      </c>
      <c r="D192" s="28" t="s">
        <v>3824</v>
      </c>
      <c r="E192" s="28" t="s">
        <v>4327</v>
      </c>
      <c r="F192" s="28" t="s">
        <v>3605</v>
      </c>
      <c r="G192" s="28" t="s">
        <v>4328</v>
      </c>
      <c r="H192" s="28" t="s">
        <v>4329</v>
      </c>
      <c r="J192" s="78" t="str">
        <f t="shared" si="2"/>
        <v>TY  - JOUR
AU  - Schwinn, T. M., Fang, L., Hopkins, J., &amp; Pacheco, A. R.
PY  - 2021
TI  - Longitudinal outcomes of a smartphone application to prevent drug use among Hispanic youth.
T2  - Journal of Studies on Alcohol and Drugs
VL  - 82
IS  - 5
SP  - 668–677
UR  - https://doi.org/10.15288/jsad.2021.82.668
DI  - 
ER  -</v>
      </c>
    </row>
    <row r="193" spans="1:10" x14ac:dyDescent="0.25">
      <c r="A193" s="27" t="s">
        <v>4330</v>
      </c>
      <c r="B193" s="28" t="s">
        <v>2450</v>
      </c>
      <c r="C193" s="28" t="s">
        <v>4331</v>
      </c>
      <c r="D193" s="28">
        <v>2019</v>
      </c>
      <c r="E193" s="28">
        <v>204</v>
      </c>
      <c r="G193" s="28">
        <v>107495</v>
      </c>
      <c r="J193" s="78" t="str">
        <f t="shared" si="2"/>
        <v>TY  - JOUR
AU  - Secades-Villa et al 
PY  - 2019
TI  - Additive effectiveness of contingency management on cognitive behavioural treatment for smokers with depression: Six-month abstinence and depression outcomes
T2  - Drug Alcohol Depen
VL  - 204
IS  - 
SP  - 107495
UR  - 
DI  - 
ER  -</v>
      </c>
    </row>
    <row r="194" spans="1:10" x14ac:dyDescent="0.25">
      <c r="A194" s="27" t="s">
        <v>4332</v>
      </c>
      <c r="B194" s="28" t="s">
        <v>4333</v>
      </c>
      <c r="C194" s="28" t="s">
        <v>3763</v>
      </c>
      <c r="D194" s="28" t="s">
        <v>3576</v>
      </c>
      <c r="E194" s="28">
        <v>140</v>
      </c>
      <c r="F194" s="28" t="s">
        <v>3070</v>
      </c>
      <c r="G194" s="28" t="s">
        <v>2447</v>
      </c>
      <c r="J194" s="78" t="str">
        <f t="shared" ref="J194:J243" si="3">_xlfn.CONCAT("TY  - JOUR",CHAR(10),"AU  - ",A194,CHAR(10),"PY  - ",D194,CHAR(10),"TI  - ",B194,CHAR(10),"T2  - ",C194,CHAR(10),"VL  - ",E194,CHAR(10),"IS  - ",F194,CHAR(10),"SP  - ",G194,CHAR(10),"UR  - ",H194,CHAR(10),"DI  - ",I194,CHAR(10),"ER  -")</f>
        <v>TY  - JOUR
AU  - Secades-Villa R, García-Rodríguez O, López-Núñez C, Alonso-Pérez F, Fernández-Hermida JR
PY  - 2014
TI  - Contingency management for smoking cessation among treatment-seeking patients in a community setting.
T2  - Drug Alcohol Depend.
VL  - 140
IS  - 
SP  - 63-68
UR  - 
DI  - 
ER  -</v>
      </c>
    </row>
    <row r="195" spans="1:10" x14ac:dyDescent="0.25">
      <c r="A195" s="27" t="s">
        <v>4334</v>
      </c>
      <c r="B195" s="28" t="s">
        <v>4335</v>
      </c>
      <c r="C195" s="28" t="s">
        <v>4067</v>
      </c>
      <c r="D195" s="28" t="s">
        <v>3623</v>
      </c>
      <c r="E195" s="28" t="s">
        <v>3813</v>
      </c>
      <c r="F195" s="28" t="s">
        <v>3688</v>
      </c>
      <c r="G195" s="28" t="s">
        <v>4336</v>
      </c>
      <c r="J195" s="78" t="str">
        <f t="shared" si="3"/>
        <v>TY  - JOUR
AU  - Sharifi AS, Danesh MK, Gholamnia R
PY  - 2022
TI  - Improvements in musculoskeletal symptoms, mental workload and mental fatigue: Effects of a multicomponent ergonomic intervention among call center workers
T2  - Work
VL  - 72
IS  - 2
SP  - 765-74
UR  - 
DI  - 
ER  -</v>
      </c>
    </row>
    <row r="196" spans="1:10" x14ac:dyDescent="0.25">
      <c r="A196" s="27" t="s">
        <v>4337</v>
      </c>
      <c r="B196" s="28" t="s">
        <v>4338</v>
      </c>
      <c r="C196" s="28" t="s">
        <v>4008</v>
      </c>
      <c r="D196" s="28" t="s">
        <v>3672</v>
      </c>
      <c r="E196" s="28" t="s">
        <v>3982</v>
      </c>
      <c r="F196" s="28" t="s">
        <v>3578</v>
      </c>
      <c r="G196" s="28" t="s">
        <v>4339</v>
      </c>
      <c r="I196" s="28" t="s">
        <v>4340</v>
      </c>
      <c r="J196" s="78" t="str">
        <f t="shared" si="3"/>
        <v>TY  - JOUR
AU  - Shelley D, Tseng TY, Gonzalez M, Krebs P, Wong S, Furberg R, et al
PY  - 2015
TI  - Correlates of adherence to varenicline among HIV + smokers: a path analysis.
T2  - Nicotine &amp; Tobacco Research 
VL  - 17
IS  - 8
SP  - 968-74
UR  - 
DI  - 10.1093/ntr/ntv068
ER  -</v>
      </c>
    </row>
    <row r="197" spans="1:10" x14ac:dyDescent="0.25">
      <c r="A197" s="27" t="s">
        <v>4341</v>
      </c>
      <c r="B197" s="28" t="s">
        <v>4342</v>
      </c>
      <c r="C197" s="28" t="s">
        <v>3927</v>
      </c>
      <c r="D197" s="28" t="s">
        <v>3623</v>
      </c>
      <c r="E197" s="28" t="s">
        <v>3609</v>
      </c>
      <c r="F197" s="28" t="s">
        <v>3070</v>
      </c>
      <c r="G197" s="28" t="s">
        <v>4343</v>
      </c>
      <c r="I197" s="28" t="s">
        <v>2487</v>
      </c>
      <c r="J197" s="78" t="str">
        <f t="shared" si="3"/>
        <v>TY  - JOUR
AU  - Shuter J, Chander G, Graham AL, Kim RS, Stanton CA
PY  - 2022
TI  - A randomized trial of a web-based tobacco treatment and online community support for people with HIV attempting to quit smoking cigarettes.
T2  - Journal of Acquired Immune Deficiency Syndromes 
VL  - 90
IS  - 
SP  - 223-31
UR  - 
DI  - 10.1097/QAI.0000000000002936
ER  -</v>
      </c>
    </row>
    <row r="198" spans="1:10" x14ac:dyDescent="0.25">
      <c r="A198" s="27" t="s">
        <v>4344</v>
      </c>
      <c r="B198" s="28" t="s">
        <v>4345</v>
      </c>
      <c r="C198" s="28" t="s">
        <v>3927</v>
      </c>
      <c r="D198" s="28" t="s">
        <v>3655</v>
      </c>
      <c r="E198" s="28" t="s">
        <v>4072</v>
      </c>
      <c r="F198" s="28" t="s">
        <v>3688</v>
      </c>
      <c r="G198" s="28" t="s">
        <v>4346</v>
      </c>
      <c r="I198" s="28" t="s">
        <v>2483</v>
      </c>
      <c r="J198" s="78" t="str">
        <f t="shared" si="3"/>
        <v>TY  - JOUR
AU  - Shuter J, Kim RS, Durant S, Stanton CA
PY  - 2020
TI  - Brief report: longterm follow-up of smokers living with HIV after an intensive behavioral tobacco treatment intervention.
T2  - Journal of Acquired Immune Deficiency Syndromes 
VL  - 84
IS  - 2
SP  - 208-12
UR  - 
DI  - 10.1097/QAI.0000000000002330
ER  -</v>
      </c>
    </row>
    <row r="199" spans="1:10" x14ac:dyDescent="0.25">
      <c r="A199" s="27" t="s">
        <v>4347</v>
      </c>
      <c r="B199" s="28" t="s">
        <v>4348</v>
      </c>
      <c r="C199" s="28" t="s">
        <v>4349</v>
      </c>
      <c r="D199" s="28" t="s">
        <v>3576</v>
      </c>
      <c r="E199" s="28" t="s">
        <v>4350</v>
      </c>
      <c r="F199" s="28" t="s">
        <v>3634</v>
      </c>
      <c r="G199" s="28" t="s">
        <v>2472</v>
      </c>
      <c r="I199" s="28" t="s">
        <v>2473</v>
      </c>
      <c r="J199" s="78" t="str">
        <f t="shared" si="3"/>
        <v>TY  - JOUR
AU  - Shuter J, Morales DA, Considine-Dunn SE, An LC, Stanton CA
PY  - 2014
TI  - Feasibility and preliminary efficacy of a web-based smoking cessation intervention for HIV-infected smokers: a randomized controlled trial.
T2  - Journal of Acquired Immune Deficiency Syndroms 
VL  - 67
IS  - 1
SP  - 59-66
UR  - 
DI  - 10.1097/QAI.0000000000000226
ER  -</v>
      </c>
    </row>
    <row r="200" spans="1:10" x14ac:dyDescent="0.25">
      <c r="A200" s="27" t="s">
        <v>4351</v>
      </c>
      <c r="B200" s="28" t="s">
        <v>4352</v>
      </c>
      <c r="C200" s="28" t="s">
        <v>4353</v>
      </c>
      <c r="D200" s="28">
        <v>2013</v>
      </c>
      <c r="E200" s="28">
        <v>158</v>
      </c>
      <c r="F200" s="28">
        <v>9</v>
      </c>
      <c r="G200" s="28" t="s">
        <v>4354</v>
      </c>
      <c r="J200" s="78" t="str">
        <f t="shared" si="3"/>
        <v>TY  - JOUR
AU  - Siddiqi K, Khan A, Ahmad M, Dogar O, Kanaan M, Newell JN, et al. 
PY  - 2013
TI  - Action to stop smoking in suspected tuberculosis (ASSIST) in Pakistan: a cluster randomized, controlled trial. 
T2  - Annals of Internal Medicine
VL  - 158
IS  - 9
SP  - 667-75
UR  - 
DI  - 
ER  -</v>
      </c>
    </row>
    <row r="201" spans="1:10" x14ac:dyDescent="0.25">
      <c r="A201" s="27" t="s">
        <v>4355</v>
      </c>
      <c r="B201" s="28" t="s">
        <v>4356</v>
      </c>
      <c r="C201" s="28" t="s">
        <v>4357</v>
      </c>
      <c r="D201" s="28" t="s">
        <v>3756</v>
      </c>
      <c r="E201" s="28" t="s">
        <v>4358</v>
      </c>
      <c r="F201" s="28" t="s">
        <v>3699</v>
      </c>
      <c r="G201" s="28" t="s">
        <v>4359</v>
      </c>
      <c r="J201" s="78" t="str">
        <f t="shared" si="3"/>
        <v>TY  - JOUR
AU  - Siddiqi K, Khan A, Ahmad M, et al
PY  - 2013
TI  - Action to stop smoking in suspected tuberculosis (ASSIST) in Pakistan: A cluster randomized, controlled trial.
T2  - Ann Intern Med.
VL  - 158
IS  - 9
SP  - 667-675
UR  - 
DI  - 
ER  -</v>
      </c>
    </row>
    <row r="202" spans="1:10" x14ac:dyDescent="0.25">
      <c r="A202" s="27" t="s">
        <v>4360</v>
      </c>
      <c r="B202" s="28" t="s">
        <v>4361</v>
      </c>
      <c r="C202" s="28" t="s">
        <v>4362</v>
      </c>
      <c r="D202" s="28" t="s">
        <v>3756</v>
      </c>
      <c r="E202" s="28" t="s">
        <v>4363</v>
      </c>
      <c r="F202" s="28" t="s">
        <v>3605</v>
      </c>
      <c r="G202" s="28" t="s">
        <v>2490</v>
      </c>
      <c r="J202" s="78" t="str">
        <f t="shared" si="3"/>
        <v>TY  - JOUR
AU  - Simmons VN, Heckman BW, Fink AC, Small BJ, Brandon TH
PY  - 2013
TI  - Efficacy of an experiential, dissonance-based smoking intervention for college students delivered via the Internet.
T2  - J Consult Clin Psychol.
VL  - 81
IS  - 5
SP  - 810-820
UR  - 
DI  - 
ER  -</v>
      </c>
    </row>
    <row r="203" spans="1:10" x14ac:dyDescent="0.25">
      <c r="A203" s="27" t="s">
        <v>4364</v>
      </c>
      <c r="B203" s="28" t="s">
        <v>4365</v>
      </c>
      <c r="C203" s="28" t="s">
        <v>4366</v>
      </c>
      <c r="D203" s="28">
        <v>2014</v>
      </c>
      <c r="E203" s="28">
        <v>12</v>
      </c>
      <c r="F203" s="28">
        <v>2</v>
      </c>
      <c r="G203" s="28" t="s">
        <v>4367</v>
      </c>
      <c r="I203" s="28" t="s">
        <v>2518</v>
      </c>
      <c r="J203" s="78" t="str">
        <f t="shared" si="3"/>
        <v>TY  - JOUR
AU  - Singh NN, Lancioni GE, Myers RE, Karazsia BT, Winton ASW, Singh J. 
PY  - 2014
TI  - A randomized controlled trial of a mindfulness-based smoking cessation program for individuals with mild intellectual disability. 
T2  - Int J Ment Health Addiction. 
VL  - 12
IS  - 2
SP  - 153–168
UR  - 
DI  - 10.1007/s11469-013-9471-0
ER  -</v>
      </c>
    </row>
    <row r="204" spans="1:10" x14ac:dyDescent="0.25">
      <c r="A204" s="27" t="s">
        <v>4368</v>
      </c>
      <c r="B204" s="28" t="s">
        <v>4369</v>
      </c>
      <c r="C204" s="28" t="s">
        <v>4370</v>
      </c>
      <c r="D204" s="28">
        <v>2013</v>
      </c>
      <c r="E204" s="28">
        <v>4</v>
      </c>
      <c r="F204" s="28">
        <v>2</v>
      </c>
      <c r="G204" s="28" t="s">
        <v>4371</v>
      </c>
      <c r="I204" s="28" t="s">
        <v>2514</v>
      </c>
      <c r="J204" s="78" t="str">
        <f t="shared" si="3"/>
        <v>TY  - JOUR
AU  - Singh NN, Lancioni GE, Winton ASW, et al. 
PY  - 2013
TI  - A mindfulness-based smoking cessation program for individuals with mild intellectual disability. 
T2  - Mindfulness. 
VL  - 4
IS  - 2
SP  - 148–157
UR  - 
DI  - 10.1007/s12671-012-0148-8
ER  -</v>
      </c>
    </row>
    <row r="205" spans="1:10" x14ac:dyDescent="0.25">
      <c r="A205" s="27" t="s">
        <v>4372</v>
      </c>
      <c r="B205" s="28" t="s">
        <v>4373</v>
      </c>
      <c r="C205" s="28" t="s">
        <v>4374</v>
      </c>
      <c r="D205" s="28" t="s">
        <v>3598</v>
      </c>
      <c r="E205" s="28" t="s">
        <v>4375</v>
      </c>
      <c r="F205" s="28" t="s">
        <v>3699</v>
      </c>
      <c r="G205" s="28" t="s">
        <v>2561</v>
      </c>
      <c r="J205" s="78" t="str">
        <f t="shared" si="3"/>
        <v>TY  - JOUR
AU  - Smit, E. S., Candel, M. J. J. M., Hoving, C., &amp; De Vries, H.
PY  - 2016
TI  - Results of the PAS study: a randomized controlled trial evaluating the effectiveness of a web-based multiple tailored smoking cessation program combined with tailored counseling by practice nurses.
T2  - Health communication
VL  - 31
IS  - 9
SP  - 1165-1173
UR  - 
DI  - 
ER  -</v>
      </c>
    </row>
    <row r="206" spans="1:10" x14ac:dyDescent="0.25">
      <c r="A206" s="27" t="s">
        <v>4376</v>
      </c>
      <c r="B206" s="28" t="s">
        <v>4377</v>
      </c>
      <c r="C206" s="28" t="s">
        <v>4378</v>
      </c>
      <c r="D206" s="28" t="s">
        <v>3718</v>
      </c>
      <c r="E206" s="28" t="s">
        <v>4020</v>
      </c>
      <c r="F206" s="28" t="s">
        <v>3634</v>
      </c>
      <c r="G206" s="28" t="s">
        <v>4379</v>
      </c>
      <c r="J206" s="78" t="str">
        <f t="shared" si="3"/>
        <v>TY  - JOUR
AU  - Smith PM, Corso L, Brown KS, Cameron R
PY  - 2011
TI  - Nurse case-managed tobacco cessation interventions for general hospital patients: Results of a randomized clinical trial.
T2  - Can J Nurs Res.
VL  - 43
IS  - 1
SP  - 98-117
UR  - 
DI  - 
ER  -</v>
      </c>
    </row>
    <row r="207" spans="1:10" x14ac:dyDescent="0.25">
      <c r="A207" s="27" t="s">
        <v>4380</v>
      </c>
      <c r="B207" s="28" t="s">
        <v>4381</v>
      </c>
      <c r="C207" s="28" t="s">
        <v>4382</v>
      </c>
      <c r="D207" s="28">
        <v>2014</v>
      </c>
      <c r="E207" s="28">
        <v>42</v>
      </c>
      <c r="F207" s="28">
        <v>6</v>
      </c>
      <c r="G207" s="28" t="s">
        <v>2566</v>
      </c>
      <c r="I207" s="28" t="s">
        <v>2567</v>
      </c>
      <c r="J207" s="78" t="str">
        <f t="shared" si="3"/>
        <v>TY  - JOUR
AU  - Smith S, Rouse L, Caskey M, et al. 
PY  - 2014
TI  - Culturally tailored smoking cessation for adult American Indian smokers.
T2  - Counsel Psychol.
VL  - 42
IS  - 6
SP  - 852-886
UR  - 
DI  - 10.1177/0011000014542601
ER  -</v>
      </c>
    </row>
    <row r="208" spans="1:10" x14ac:dyDescent="0.25">
      <c r="A208" s="27" t="s">
        <v>4383</v>
      </c>
      <c r="B208" s="28" t="s">
        <v>4384</v>
      </c>
      <c r="C208" s="28" t="s">
        <v>4385</v>
      </c>
      <c r="D208" s="28" t="s">
        <v>3598</v>
      </c>
      <c r="E208" s="28" t="s">
        <v>3737</v>
      </c>
      <c r="F208" s="28" t="s">
        <v>3586</v>
      </c>
      <c r="G208" s="28" t="s">
        <v>2384</v>
      </c>
      <c r="J208" s="78" t="str">
        <f t="shared" si="3"/>
        <v>TY  - JOUR
AU  - Smits JA, Zvolensky MJ, Davis ML, et al
PY  - 2016
TI  - The efficacy of vigorous-intensity exercise as an aid to smoking cessation in adults with high anxiety sensitivity: A randomized controlled trial.
T2  - Psychosom Med.
VL  - 78
IS  - 3
SP  - 354-364
UR  - 
DI  - 
ER  -</v>
      </c>
    </row>
    <row r="209" spans="1:10" x14ac:dyDescent="0.25">
      <c r="A209" s="27" t="s">
        <v>4386</v>
      </c>
      <c r="B209" s="28" t="s">
        <v>4387</v>
      </c>
      <c r="C209" s="28" t="s">
        <v>336</v>
      </c>
      <c r="D209" s="28" t="s">
        <v>3598</v>
      </c>
      <c r="E209" s="28" t="s">
        <v>4327</v>
      </c>
      <c r="F209" s="28" t="s">
        <v>3070</v>
      </c>
      <c r="G209" s="28" t="s">
        <v>2614</v>
      </c>
      <c r="J209" s="78" t="str">
        <f t="shared" si="3"/>
        <v>TY  - JOUR
AU  - Stanczyk, N. E., De Vries, H., Candel, M. J. J. M., Muris, J. W. M., &amp; Bolman, C. A. W.
PY  - 2016
TI  - Effectiveness of video-versus text-based computer-tailored smoking cessation interventions among smokers after one year.
T2  - Preventive medicine
VL  - 82
IS  - 
SP  - 42-50
UR  - 
DI  - 
ER  -</v>
      </c>
    </row>
    <row r="210" spans="1:10" x14ac:dyDescent="0.25">
      <c r="A210" s="27" t="s">
        <v>4388</v>
      </c>
      <c r="B210" s="28" t="s">
        <v>4389</v>
      </c>
      <c r="C210" s="28" t="s">
        <v>4390</v>
      </c>
      <c r="D210" s="28">
        <v>2014</v>
      </c>
      <c r="J210" s="78" t="str">
        <f t="shared" si="3"/>
        <v>TY  - JOUR
AU  - Stanton CA, Bicki A, Gould H, Makgoeng S, Papandonatos GD, Shuter J, et al
PY  - 2014
TI  - Does a preference for menthol cigarettes impact smoking patterns and sustained abstinence among Latino smokers living with HIV?
T2  - POS3-75; Society for Research on Nicotine and Tobacco 20th Annual Meeting
VL  - 
IS  - 
SP  - 
UR  - 
DI  - 
ER  -</v>
      </c>
    </row>
    <row r="211" spans="1:10" x14ac:dyDescent="0.25">
      <c r="A211" s="27" t="s">
        <v>4391</v>
      </c>
      <c r="B211" s="28" t="s">
        <v>4392</v>
      </c>
      <c r="C211" s="28" t="s">
        <v>3927</v>
      </c>
      <c r="D211" s="28" t="s">
        <v>3655</v>
      </c>
      <c r="E211" s="28" t="s">
        <v>4393</v>
      </c>
      <c r="F211" s="28" t="s">
        <v>3692</v>
      </c>
      <c r="G211" s="28" t="s">
        <v>4394</v>
      </c>
      <c r="I211" s="28" t="s">
        <v>2629</v>
      </c>
      <c r="J211" s="78" t="str">
        <f t="shared" si="3"/>
        <v>TY  - JOUR
AU  - Stanton CA, Kumar PN, Moadel AB, Cunningham CO, Schechter CB, Kim RS, et al
PY  - 2020
TI  - A multicenter randomized controlled trial of intensive group therapy for tobacco treatment in HIV-infected cigarette smokers.
T2  - Journal of Acquired Immune Deficiency Syndromes 
VL  - 83
IS  - 4
SP  - 405-14
UR  - 
DI  - 10.1097/QAI.0000000000002271
ER  -</v>
      </c>
    </row>
    <row r="212" spans="1:10" x14ac:dyDescent="0.25">
      <c r="A212" s="27" t="s">
        <v>4395</v>
      </c>
      <c r="B212" s="28" t="s">
        <v>4396</v>
      </c>
      <c r="C212" s="28" t="s">
        <v>4397</v>
      </c>
      <c r="D212" s="28">
        <v>2010</v>
      </c>
      <c r="J212" s="78" t="str">
        <f t="shared" si="3"/>
        <v>TY  - JOUR
AU  - Stanton CA, Lloyd-Richardson EE, Papandonatos GD, Niaura R
PY  - 2010
TI  - Smoking reduction among people living with HIV/AIDS: are there associations with short- term health outcomes?
T2  - POS5-111; Society For Research On Nicotine and Tobacco 16th Annual Meeting
VL  - 
IS  - 
SP  - 
UR  - 
DI  - 
ER  -</v>
      </c>
    </row>
    <row r="213" spans="1:10" x14ac:dyDescent="0.25">
      <c r="A213" s="27" t="s">
        <v>4398</v>
      </c>
      <c r="B213" s="28" t="s">
        <v>4399</v>
      </c>
      <c r="C213" s="28" t="s">
        <v>4008</v>
      </c>
      <c r="D213" s="28" t="s">
        <v>3672</v>
      </c>
      <c r="E213" s="28" t="s">
        <v>3982</v>
      </c>
      <c r="F213" s="28" t="s">
        <v>3578</v>
      </c>
      <c r="G213" s="28" t="s">
        <v>4400</v>
      </c>
      <c r="I213" s="28" t="s">
        <v>2623</v>
      </c>
      <c r="J213" s="78" t="str">
        <f t="shared" si="3"/>
        <v>TY  - JOUR
AU  - Stanton CA, Papandonatos GD, Shuter J, Bicki A, Lloyd-Richardson EE, De Dios MA, et al
PY  - 2015
TI  - Outcomes of a tailored intervention for cigarette smoking cessation among Latinos living with HIV/AIDS.
T2  - Nicotine &amp; Tobacco Research 
VL  - 17
IS  - 8
SP  - 975-82
UR  - 
DI  - 10.1093/ntr/ntv014
ER  -</v>
      </c>
    </row>
    <row r="214" spans="1:10" x14ac:dyDescent="0.25">
      <c r="A214" s="27" t="s">
        <v>4401</v>
      </c>
      <c r="B214" s="28" t="s">
        <v>4402</v>
      </c>
      <c r="C214" s="28" t="s">
        <v>2619</v>
      </c>
      <c r="D214" s="28">
        <v>2013</v>
      </c>
      <c r="J214" s="78" t="str">
        <f t="shared" si="3"/>
        <v>TY  - JOUR
AU  - Stanton CA, Papandonatos GD, Shuter J, Makgoeng S, Lloyd-Richardson EE, De Dios MA, et al
PY  - 2013
TI  - Project Aurora: a culturally tailored intervention for cigarette smoking cessation among Latinos living with HIV/ AIDS.
T2  - POS1-170; Society for Research on Nicotine and Tobacco 19th Annual Meeting
VL  - 
IS  - 
SP  - 
UR  - 
DI  - 
ER  -</v>
      </c>
    </row>
    <row r="215" spans="1:10" x14ac:dyDescent="0.25">
      <c r="A215" s="27" t="s">
        <v>4403</v>
      </c>
      <c r="B215" s="28" t="s">
        <v>4399</v>
      </c>
      <c r="C215" s="28" t="s">
        <v>3592</v>
      </c>
      <c r="D215" s="28" t="s">
        <v>3672</v>
      </c>
      <c r="E215" s="28" t="s">
        <v>3982</v>
      </c>
      <c r="F215" s="28" t="s">
        <v>3578</v>
      </c>
      <c r="G215" s="28" t="s">
        <v>2622</v>
      </c>
      <c r="J215" s="78" t="str">
        <f t="shared" si="3"/>
        <v>TY  - JOUR
AU  - Stanton, C. A., Papandonatos, G. D., Shuter, J., Bicki, A., Lloyd-Richardson, E. E., De Dios, M. A., ... &amp; Niaura, R. S.
PY  - 2015
TI  - Outcomes of a tailored intervention for cigarette smoking cessation among Latinos living with HIV/AIDS.
T2  - Nicotine &amp; Tobacco Research
VL  - 17
IS  - 8
SP  - 975-982
UR  - 
DI  - 
ER  -</v>
      </c>
    </row>
    <row r="216" spans="1:10" x14ac:dyDescent="0.25">
      <c r="A216" s="27" t="s">
        <v>4404</v>
      </c>
      <c r="B216" s="28" t="s">
        <v>4405</v>
      </c>
      <c r="C216" s="28" t="s">
        <v>3575</v>
      </c>
      <c r="D216" s="28" t="s">
        <v>3576</v>
      </c>
      <c r="E216" s="28" t="s">
        <v>3577</v>
      </c>
      <c r="F216" s="28" t="s">
        <v>3589</v>
      </c>
      <c r="G216" s="28" t="s">
        <v>4406</v>
      </c>
      <c r="J216" s="78" t="str">
        <f t="shared" si="3"/>
        <v>TY  - JOUR
AU  - Stockings EA, Bowman JA, Baker AL, et al
PY  - 2014
TI  - Impact of a postdischarge smoking cessation intervention for smokers admitted to an inpatient psychiatric facility: A randomized controlled trial.
T2  - Nicotine Tob Res.
VL  - 16
IS  - 11
SP  - 1417-1428
UR  - 
DI  - 
ER  -</v>
      </c>
    </row>
    <row r="217" spans="1:10" x14ac:dyDescent="0.25">
      <c r="A217" s="27" t="s">
        <v>4407</v>
      </c>
      <c r="B217" s="28" t="s">
        <v>4408</v>
      </c>
      <c r="C217" s="28" t="s">
        <v>4409</v>
      </c>
      <c r="D217" s="28">
        <v>2013</v>
      </c>
      <c r="J217" s="78" t="str">
        <f t="shared" si="3"/>
        <v>TY  - JOUR
AU  - Tamí-Maury I, Vidrine D, Fletcher FE, Danysh H, Arduino R, Gritz ER
PY  - 2013
TI  - Impact of innovative smoking cessation interventions for HIV + smokers who are multiple tobacco products users.
T2  - POS2-113; Society for Research on Nicotine and Tobacco 19th Annual Meeting
VL  - 
IS  - 
SP  - 
UR  - 
DI  - 
ER  -</v>
      </c>
    </row>
    <row r="218" spans="1:10" x14ac:dyDescent="0.25">
      <c r="A218" s="27" t="s">
        <v>4410</v>
      </c>
      <c r="B218" s="28" t="s">
        <v>4411</v>
      </c>
      <c r="C218" s="28" t="s">
        <v>4008</v>
      </c>
      <c r="D218" s="28" t="s">
        <v>3756</v>
      </c>
      <c r="E218" s="28" t="s">
        <v>3757</v>
      </c>
      <c r="F218" s="28" t="s">
        <v>3749</v>
      </c>
      <c r="G218" s="28" t="s">
        <v>4412</v>
      </c>
      <c r="I218" s="28" t="s">
        <v>4413</v>
      </c>
      <c r="J218" s="78" t="str">
        <f t="shared" si="3"/>
        <v>TY  - JOUR
AU  - Tamí-Maury I, Vidrine DJ, Fletcher FE, Danysh H, Arduino R, Gritz ER
PY  - 2013
TI  - Poly-tobacco use among HIV-positive smokers: implications for smoking cessation efforts.
T2  - Nicotine &amp; Tobacco Research 
VL  - 15
IS  - 12
SP  - 2100-06
UR  - 
DI  - 10.1093/ntr/ntt107
ER  -</v>
      </c>
    </row>
    <row r="219" spans="1:10" x14ac:dyDescent="0.25">
      <c r="A219" s="27" t="s">
        <v>4414</v>
      </c>
      <c r="B219" s="28" t="s">
        <v>4415</v>
      </c>
      <c r="C219" s="28" t="s">
        <v>4416</v>
      </c>
      <c r="D219" s="28" t="s">
        <v>3655</v>
      </c>
      <c r="E219" s="28" t="s">
        <v>4417</v>
      </c>
      <c r="F219" s="28" t="s">
        <v>3070</v>
      </c>
      <c r="G219" s="28" t="s">
        <v>4418</v>
      </c>
      <c r="J219" s="78" t="str">
        <f t="shared" si="3"/>
        <v>TY  - JOUR
AU  - Thatcher A, Adamson K, Bloch LG, Kalantzis A
PY  - 2020
TI  - Do indoor plants improve performance and well-being in offices? Divergent results from laboratory and field studies
T2  - Journal of Environmental Psychology
VL  - 71
IS  - 
SP  - 101487
UR  - 
DI  - 
ER  -</v>
      </c>
    </row>
    <row r="220" spans="1:10" x14ac:dyDescent="0.25">
      <c r="A220" s="27" t="s">
        <v>4419</v>
      </c>
      <c r="B220" s="28" t="s">
        <v>4420</v>
      </c>
      <c r="C220" s="28" t="s">
        <v>454</v>
      </c>
      <c r="D220" s="28" t="s">
        <v>3598</v>
      </c>
      <c r="E220" s="28" t="s">
        <v>3698</v>
      </c>
      <c r="F220" s="28" t="s">
        <v>3692</v>
      </c>
      <c r="G220" s="28" t="s">
        <v>4421</v>
      </c>
      <c r="J220" s="78" t="str">
        <f t="shared" si="3"/>
        <v>TY  - JOUR
AU  - Thomas, D., Abramson, M. J., Bonevski, B., Taylor, S., Poole, S. G., Paul, E., ... &amp; George, J.
PY  - 2016
TI  - Integrating smoking cessation into routine care in hospitals—a randomized controlled trial.
T2  - Addiction
VL  - 111
IS  - 4
SP  - 714-723
UR  - 
DI  - 
ER  -</v>
      </c>
    </row>
    <row r="221" spans="1:10" x14ac:dyDescent="0.25">
      <c r="A221" s="27" t="s">
        <v>4422</v>
      </c>
      <c r="B221" s="28" t="s">
        <v>4423</v>
      </c>
      <c r="C221" s="28" t="s">
        <v>4424</v>
      </c>
      <c r="D221" s="28" t="s">
        <v>3655</v>
      </c>
      <c r="E221" s="28" t="s">
        <v>4425</v>
      </c>
      <c r="F221" s="28" t="s">
        <v>3692</v>
      </c>
      <c r="G221" s="28" t="s">
        <v>4426</v>
      </c>
      <c r="I221" s="28" t="s">
        <v>4427</v>
      </c>
      <c r="J221" s="78" t="str">
        <f t="shared" si="3"/>
        <v>TY  - JOUR
AU  - Thompson M, Schnoll R, Serrano K, Leone F, Gross R, Collman RG, et al
PY  - 2020
TI  - The effect of varenicline on mood and cognition in smokers with HIV.
T2  - Psychopharmacology 
VL  - 237
IS  - 4
SP  - 1223-31
UR  - 
DI  - 10.1007/s00213-020-05451-w
ER  -</v>
      </c>
    </row>
    <row r="222" spans="1:10" x14ac:dyDescent="0.25">
      <c r="A222" s="27" t="s">
        <v>4428</v>
      </c>
      <c r="B222" s="28" t="s">
        <v>4429</v>
      </c>
      <c r="C222" s="28" t="s">
        <v>4430</v>
      </c>
      <c r="D222" s="28" t="s">
        <v>3623</v>
      </c>
      <c r="E222" s="28" t="s">
        <v>3605</v>
      </c>
      <c r="F222" s="28" t="s">
        <v>3578</v>
      </c>
      <c r="G222" s="28" t="s">
        <v>4431</v>
      </c>
      <c r="I222" s="28" t="s">
        <v>4432</v>
      </c>
      <c r="J222" s="78" t="str">
        <f t="shared" si="3"/>
        <v>TY  - JOUR
AU  - Tindle HA, Freiberg MS, Cheng DM, Gnatienko N, Blokhina E, Yaroslavtseva T, et al
PY  - 2022
TI  - Effectiveness of varenicline and cytisine for alcohol use reduction among people with HIV and substance use: a randomized clinical trial.
T2  - JAMA Network Open 
VL  - 5
IS  - 8
SP  - e2225129
UR  - 
DI  - 10.1001/jamanetworkopen.2022.25129
ER  -</v>
      </c>
    </row>
    <row r="223" spans="1:10" x14ac:dyDescent="0.25">
      <c r="A223" s="27" t="s">
        <v>4433</v>
      </c>
      <c r="B223" s="28" t="s">
        <v>4434</v>
      </c>
      <c r="C223" s="28" t="s">
        <v>4435</v>
      </c>
      <c r="D223" s="28" t="s">
        <v>3655</v>
      </c>
      <c r="E223" s="28" t="s">
        <v>3594</v>
      </c>
      <c r="F223" s="28" t="s">
        <v>3070</v>
      </c>
      <c r="G223" s="28" t="s">
        <v>4436</v>
      </c>
      <c r="I223" s="28" t="s">
        <v>4437</v>
      </c>
      <c r="J223" s="78" t="str">
        <f t="shared" si="3"/>
        <v>TY  - JOUR
AU  - Tindle HA, Freiberg MS, Gnatienko N, Blokhina E, Cheng DM, Yaroslavtseva T, et al
PY  - 2020
TI  - Design of a randomized controlled trial of smoking cessation medications for alcohol reduction among HIV-positive heavy drinkers and daily smokers in St.
T2  - Petersburg, Russia. Contemporary Clinical Trials Communications 
VL  - 19
IS  - 
SP  - 100625
UR  - 
DI  - 10.1016/j.conctc.2020.100625
ER  -</v>
      </c>
    </row>
    <row r="224" spans="1:10" x14ac:dyDescent="0.25">
      <c r="A224" s="27" t="s">
        <v>4438</v>
      </c>
      <c r="B224" s="28" t="s">
        <v>4439</v>
      </c>
      <c r="C224" s="28" t="s">
        <v>4254</v>
      </c>
      <c r="D224" s="28" t="s">
        <v>3824</v>
      </c>
      <c r="E224" s="28" t="s">
        <v>4440</v>
      </c>
      <c r="F224" s="28" t="s">
        <v>3070</v>
      </c>
      <c r="G224" s="28" t="s">
        <v>4441</v>
      </c>
      <c r="H224" s="28" t="s">
        <v>4442</v>
      </c>
      <c r="J224" s="78" t="str">
        <f t="shared" si="3"/>
        <v>TY  - JOUR
AU  - Tingey, L., Chambers, R., Patel, H., Littlepage, S., Lee, S., Lee, A., Pinal, L., Slimp, A., &amp; Rosenstock, S.
PY  - 2021
TI  - Impacts of the respecting the circle of life teen pregnancy prevention program on risk and protective factors for early substance use among native American youth.
T2  - Drug and Alcohol Dependence
VL  - 228
IS  - 
SP  - 109024
UR  - https://doi.org/10.1016/j.drugalcdep.2021.109024 
DI  - 
ER  -</v>
      </c>
    </row>
    <row r="225" spans="1:10" x14ac:dyDescent="0.25">
      <c r="A225" s="27" t="s">
        <v>4443</v>
      </c>
      <c r="B225" s="28" t="s">
        <v>4444</v>
      </c>
      <c r="C225" s="28" t="s">
        <v>4445</v>
      </c>
      <c r="D225" s="28" t="s">
        <v>3655</v>
      </c>
      <c r="E225" s="28" t="s">
        <v>4446</v>
      </c>
      <c r="F225" s="28" t="s">
        <v>3070</v>
      </c>
      <c r="G225" s="28" t="s">
        <v>4447</v>
      </c>
      <c r="H225" s="28" t="s">
        <v>4448</v>
      </c>
      <c r="J225" s="78" t="str">
        <f t="shared" si="3"/>
        <v>TY  - JOUR
AU  - Tingey, L., Larzelere, F., Goklish, N., Rosenstock, S., Mayo-Wilson, L. J., O'Keefe, V., Pablo, E., Goklish, W., Grass, W., Sprengeler, F., Ingalls, A., &amp; Barlow, A.
PY  - 2020
TI  - Behavioral and mental health outcomes from an RCT of a youth entrepreneurship intervention among Native American adolescents.
T2  - Children and Youth Services Review
VL  - 119
IS  - 
SP  - 105603
UR  - https://doi.org/10.1016/j.childyouth.2020.105603
DI  - 
ER  -</v>
      </c>
    </row>
    <row r="226" spans="1:10" x14ac:dyDescent="0.25">
      <c r="A226" s="27" t="s">
        <v>4449</v>
      </c>
      <c r="B226" s="28" t="s">
        <v>4450</v>
      </c>
      <c r="C226" s="28" t="s">
        <v>4451</v>
      </c>
      <c r="D226" s="28" t="s">
        <v>3598</v>
      </c>
      <c r="E226" s="28" t="s">
        <v>3687</v>
      </c>
      <c r="F226" s="28" t="s">
        <v>3657</v>
      </c>
      <c r="G226" s="28" t="s">
        <v>4452</v>
      </c>
      <c r="I226" s="28" t="s">
        <v>2719</v>
      </c>
      <c r="J226" s="78" t="str">
        <f t="shared" si="3"/>
        <v>TY  - JOUR
AU  - Tseng TY, Krebs P, Schoenthaler A, Wong S, Sherman S, Gonzalez M, et al
PY  - 2016
TI  - Combining text messaging and telephone counseling to increase varenicline adherence and smoking abstinence among cigarette smokers living with HIV: a randomized controlled study.
T2  - AIDS and Behavior 
VL  - 21
IS  - 7
SP  - 1964-74
UR  - 
DI  - 10.1007/s10461-016-1538-z
ER  -</v>
      </c>
    </row>
    <row r="227" spans="1:10" x14ac:dyDescent="0.25">
      <c r="A227" s="27" t="s">
        <v>4453</v>
      </c>
      <c r="B227" s="28" t="s">
        <v>4454</v>
      </c>
      <c r="C227" s="28" t="s">
        <v>454</v>
      </c>
      <c r="D227" s="28">
        <v>2010</v>
      </c>
      <c r="E227" s="28">
        <v>105</v>
      </c>
      <c r="F227" s="28">
        <v>11</v>
      </c>
      <c r="G227" s="28" t="s">
        <v>2760</v>
      </c>
      <c r="J227" s="78" t="str">
        <f t="shared" si="3"/>
        <v>TY  - JOUR
AU  - van der Meer et al 
PY  - 2010
TI  - Effectiveness of a mood management component as an adjunct to a telephone counselling smoking cessation intervention for smokers with a past major depression: A pragmatic randomized controlled trial
T2  - Addiction
VL  - 105
IS  - 11
SP  - 1991-1999
UR  - 
DI  - 
ER  -</v>
      </c>
    </row>
    <row r="228" spans="1:10" x14ac:dyDescent="0.25">
      <c r="A228" s="27" t="s">
        <v>4455</v>
      </c>
      <c r="B228" s="28" t="s">
        <v>4456</v>
      </c>
      <c r="C228" s="28" t="s">
        <v>454</v>
      </c>
      <c r="D228" s="28" t="s">
        <v>3593</v>
      </c>
      <c r="E228" s="28" t="s">
        <v>3695</v>
      </c>
      <c r="F228" s="28" t="s">
        <v>3749</v>
      </c>
      <c r="G228" s="28" t="s">
        <v>4457</v>
      </c>
      <c r="J228" s="78" t="str">
        <f t="shared" si="3"/>
        <v>TY  - JOUR
AU  - van Rossem, C., Spigt, M., Viechtbauer, W., Lucas, A. E., van Schayck, O. C., &amp; Kotz, D.
PY  - 2017
TI  - Effectiveness of intensive practice nurse counselling versus brief general practitioner advice, both combined with varenicline, for smoking cessation: a randomized pragmatic trial in primary care.
T2  - Addiction
VL  - 112
IS  - 12
SP  - 2237-2247
UR  - 
DI  - 
ER  -</v>
      </c>
    </row>
    <row r="229" spans="1:10" x14ac:dyDescent="0.25">
      <c r="A229" s="27" t="s">
        <v>4458</v>
      </c>
      <c r="B229" s="28" t="s">
        <v>4459</v>
      </c>
      <c r="C229" s="28" t="s">
        <v>3648</v>
      </c>
      <c r="D229" s="28" t="s">
        <v>3672</v>
      </c>
      <c r="E229" s="28" t="s">
        <v>3634</v>
      </c>
      <c r="F229" s="28" t="s">
        <v>4460</v>
      </c>
      <c r="G229" s="28" t="s">
        <v>4461</v>
      </c>
      <c r="I229" s="28" t="s">
        <v>4462</v>
      </c>
      <c r="J229" s="78" t="str">
        <f t="shared" si="3"/>
        <v>TY  - JOUR
AU  - Vidrine DJ, Kypriotakis G, Li L, Arduino RC, Fletcher FE, Tamí-Maury I, et al
PY  - 2015
TI  - Mediators of a smoking cessation intervention for persons living with HIV/AIDS.
T2  - Drug and Alcohol Dependence 
VL  - 1
IS  - 147
SP  - 76-80
UR  - 
DI  - 10.1016/j.drugalcdep.2014.12.003
ER  -</v>
      </c>
    </row>
    <row r="230" spans="1:10" x14ac:dyDescent="0.25">
      <c r="A230" s="27" t="s">
        <v>4463</v>
      </c>
      <c r="B230" s="28" t="s">
        <v>4464</v>
      </c>
      <c r="C230" s="28" t="s">
        <v>4008</v>
      </c>
      <c r="D230" s="28" t="s">
        <v>3614</v>
      </c>
      <c r="E230" s="28" t="s">
        <v>3682</v>
      </c>
      <c r="F230" s="28" t="s">
        <v>3634</v>
      </c>
      <c r="G230" s="28" t="s">
        <v>4465</v>
      </c>
      <c r="I230" s="28" t="s">
        <v>2776</v>
      </c>
      <c r="J230" s="78" t="str">
        <f t="shared" si="3"/>
        <v>TY  - JOUR
AU  - Vidrine DJ, Marks RM, Arduino RC, Gritz ER
PY  - 2012
TI  - Efficacy of cell phone-delivered smoking cessation counseling for persons living with HIV/AIDS: 3-month outcomes.
T2  - Nicotine &amp; Tobacco Research 
VL  - 14
IS  - 1
SP  - 106-10
UR  - 
DI  - 10.1093/ntr/ntr121
ER  -</v>
      </c>
    </row>
    <row r="231" spans="1:10" x14ac:dyDescent="0.25">
      <c r="A231" s="27" t="s">
        <v>4466</v>
      </c>
      <c r="B231" s="28" t="s">
        <v>4467</v>
      </c>
      <c r="C231" s="28" t="s">
        <v>2846</v>
      </c>
      <c r="D231" s="28">
        <v>2018</v>
      </c>
      <c r="E231" s="28">
        <v>51</v>
      </c>
      <c r="G231" s="28" t="s">
        <v>4468</v>
      </c>
      <c r="J231" s="78" t="str">
        <f t="shared" si="3"/>
        <v>TY  - JOUR
AU  - Wang H, Zhang Q, Ip M, et al
PY  - 2018
TI  - Social media–based conversational agents for health management and interventions
T2  - Computer
VL  - 51
IS  - 
SP  - 26–33
UR  - 
DI  - 
ER  -</v>
      </c>
    </row>
    <row r="232" spans="1:10" x14ac:dyDescent="0.25">
      <c r="A232" s="27" t="s">
        <v>4469</v>
      </c>
      <c r="B232" s="28" t="s">
        <v>4470</v>
      </c>
      <c r="C232" s="28" t="s">
        <v>4471</v>
      </c>
      <c r="D232" s="28" t="s">
        <v>3655</v>
      </c>
      <c r="E232" s="28" t="s">
        <v>4472</v>
      </c>
      <c r="F232" s="28" t="s">
        <v>3688</v>
      </c>
      <c r="G232" s="28" t="s">
        <v>4473</v>
      </c>
      <c r="J232" s="78" t="str">
        <f t="shared" si="3"/>
        <v>TY  - JOUR
AU  - Wee LE, Yee J, Lee S, Oen K, Tsang TYY, Koh GCH
PY  - 2020
TI  - Trends in health screening participation and lifestyle behaviours after participation in a free, access-enhanced screening intervention in a low-income Singaporean rental-flat community.
T2  - Health Soc Care Community.
VL  - 28
IS  - 2
SP  - 439-47
UR  - 
DI  - 
ER  -</v>
      </c>
    </row>
    <row r="233" spans="1:10" x14ac:dyDescent="0.25">
      <c r="A233" s="27" t="s">
        <v>4474</v>
      </c>
      <c r="B233" s="28" t="s">
        <v>2875</v>
      </c>
      <c r="C233" s="28" t="s">
        <v>186</v>
      </c>
      <c r="D233" s="28">
        <v>2018</v>
      </c>
      <c r="E233" s="28">
        <v>82</v>
      </c>
      <c r="G233" s="28" t="s">
        <v>2876</v>
      </c>
      <c r="J233" s="78" t="str">
        <f t="shared" si="3"/>
        <v>TY  - JOUR
AU  - Weidberg et al 
PY  - 2018
TI  - In-treatment cigarette demand among treatment-seeking smokers with depressive symptoms
T2  - Addict Behav
VL  - 82
IS  - 
SP  - 35-43
UR  - 
DI  - 
ER  -</v>
      </c>
    </row>
    <row r="234" spans="1:10" x14ac:dyDescent="0.25">
      <c r="A234" s="27" t="s">
        <v>4475</v>
      </c>
      <c r="B234" s="28" t="s">
        <v>4476</v>
      </c>
      <c r="C234" s="28" t="s">
        <v>4193</v>
      </c>
      <c r="D234" s="28">
        <v>2021</v>
      </c>
      <c r="E234" s="28">
        <v>122</v>
      </c>
      <c r="G234" s="28">
        <v>107027</v>
      </c>
      <c r="H234" s="81" t="s">
        <v>4477</v>
      </c>
      <c r="I234" s="28" t="s">
        <v>4478</v>
      </c>
      <c r="J234" s="78" t="str">
        <f t="shared" si="3"/>
        <v>TY  - JOUR
AU  - Weser, V. U., L. R. Duncan, B. E. Sands, et al. 
PY  - 2021
TI  - Evaluation of a Virtual Reality E-Cigarette Prevention Game for Adolescents. 
T2  - Addictive Behaviors 
VL  - 122
IS  - 
SP  - 107027
UR  - https://doi.org/10.1016/j.addbeh.2021.107027
DI  - 10.1016/j.addbeh.2021.107027
ER  -</v>
      </c>
    </row>
    <row r="235" spans="1:10" x14ac:dyDescent="0.25">
      <c r="A235" s="27" t="s">
        <v>4479</v>
      </c>
      <c r="B235" s="28" t="s">
        <v>4480</v>
      </c>
      <c r="C235" s="28" t="s">
        <v>3592</v>
      </c>
      <c r="D235" s="28" t="s">
        <v>3593</v>
      </c>
      <c r="E235" s="28" t="s">
        <v>3594</v>
      </c>
      <c r="F235" s="28" t="s">
        <v>3749</v>
      </c>
      <c r="G235" s="28" t="s">
        <v>2900</v>
      </c>
      <c r="J235" s="78" t="str">
        <f t="shared" si="3"/>
        <v>TY  - JOUR
AU  - Wewers, M. E., Shoben, A., Conroy, S., Curry, E., Ferketich, A. K., Murray, D. M., ... &amp; Wermert, A.
PY  - 2017
TI  - Effectiveness of two community health worker models of tobacco dependence treatment among community residents of Ohio Appalachia.
T2  - Nicotine &amp; Tobacco Research
VL  - 19
IS  - 12
SP  - 1499-1507
UR  - 
DI  - 
ER  -</v>
      </c>
    </row>
    <row r="236" spans="1:10" x14ac:dyDescent="0.25">
      <c r="A236" s="27" t="s">
        <v>4481</v>
      </c>
      <c r="B236" s="28" t="s">
        <v>4482</v>
      </c>
      <c r="C236" s="28" t="s">
        <v>3584</v>
      </c>
      <c r="D236" s="28" t="s">
        <v>3614</v>
      </c>
      <c r="E236" s="28" t="s">
        <v>4020</v>
      </c>
      <c r="F236" s="28" t="s">
        <v>3586</v>
      </c>
      <c r="G236" s="28" t="s">
        <v>2926</v>
      </c>
      <c r="J236" s="78" t="str">
        <f t="shared" si="3"/>
        <v>TY  - JOUR
AU  - Whiteley JA, Williams DM, Dunsiger S, et al
PY  - 2012
TI  - YMCA Commit to Quit.
T2  - Am J Prev Med.
VL  - 43
IS  - 3
SP  - 256-262
UR  - 
DI  - 
ER  -</v>
      </c>
    </row>
    <row r="237" spans="1:10" x14ac:dyDescent="0.25">
      <c r="A237" s="27" t="s">
        <v>4483</v>
      </c>
      <c r="B237" s="28" t="s">
        <v>4484</v>
      </c>
      <c r="C237" s="28" t="s">
        <v>4485</v>
      </c>
      <c r="D237" s="28">
        <v>2022</v>
      </c>
      <c r="E237" s="28">
        <v>155</v>
      </c>
      <c r="G237" s="28" t="s">
        <v>4486</v>
      </c>
      <c r="H237" s="81" t="s">
        <v>4487</v>
      </c>
      <c r="I237" s="28" t="s">
        <v>4488</v>
      </c>
      <c r="J237" s="78" t="str">
        <f t="shared" si="3"/>
        <v>TY  - JOUR
AU  - Williams, G. C., A. G. Cole, M. de Groh, Y. Jiang, and S. T. Leatherdale.  
PY  - 2022
TI  - More support needed: Evaluating the impact of school e-cigarette prevention and cessation programs on e-cigarette initiation among a sample of Canadian secondary school students. 
T2  - Preventive Medicine 
VL  - 155
IS  - 
SP  - 106924–106924
UR  - https://doi.org/10.1016/j.ypmed.2021.106924
DI  - 10.1016/j.ypmed.2021.106924
ER  -</v>
      </c>
    </row>
    <row r="238" spans="1:10" x14ac:dyDescent="0.25">
      <c r="A238" s="27" t="s">
        <v>4489</v>
      </c>
      <c r="B238" s="28" t="s">
        <v>4490</v>
      </c>
      <c r="C238" s="28" t="s">
        <v>4491</v>
      </c>
      <c r="D238" s="28" t="s">
        <v>3576</v>
      </c>
      <c r="E238" s="28" t="s">
        <v>3902</v>
      </c>
      <c r="F238" s="28" t="s">
        <v>3692</v>
      </c>
      <c r="G238" s="28" t="s">
        <v>4492</v>
      </c>
      <c r="J238" s="78" t="str">
        <f t="shared" si="3"/>
        <v>TY  - JOUR
AU  - Winhusen TM, Brigham GS, Kropp F, Lindblad R, Gardin JG
PY  - 2014
TI  - A randomized trial of concurrent smoking-cessation and substance use disorder treatment in stimulant-dependent smokers.
T2  - The Journal of Clinical Psychiatry.
VL  - 75
IS  - 4
SP  - 336-343
UR  - 
DI  - 
ER  -</v>
      </c>
    </row>
    <row r="239" spans="1:10" x14ac:dyDescent="0.25">
      <c r="A239" s="27" t="s">
        <v>4493</v>
      </c>
      <c r="B239" s="28" t="s">
        <v>4494</v>
      </c>
      <c r="C239" s="28" t="s">
        <v>4495</v>
      </c>
      <c r="D239" s="28" t="s">
        <v>3576</v>
      </c>
      <c r="E239" s="28" t="s">
        <v>4496</v>
      </c>
      <c r="F239" s="28" t="s">
        <v>3605</v>
      </c>
      <c r="G239" s="28" t="s">
        <v>4497</v>
      </c>
      <c r="J239" s="78" t="str">
        <f t="shared" si="3"/>
        <v>TY  - JOUR
AU  - Winickoff JP, Nabi-Burza E, Chang Y, et al
PY  - 2014
TI  - Sustainability of a parental tobacco control intervention in pediatric practice.
T2  - Pediatrics.
VL  - 134
IS  - 5
SP  - 933-941
UR  - 
DI  - 
ER  -</v>
      </c>
    </row>
    <row r="240" spans="1:10" x14ac:dyDescent="0.25">
      <c r="A240" s="27" t="s">
        <v>4498</v>
      </c>
      <c r="B240" s="28" t="s">
        <v>4499</v>
      </c>
      <c r="C240" s="28" t="s">
        <v>4500</v>
      </c>
      <c r="D240" s="28">
        <v>2014</v>
      </c>
      <c r="E240" s="28">
        <v>28</v>
      </c>
      <c r="F240" s="28">
        <v>3</v>
      </c>
      <c r="G240" s="28" t="s">
        <v>4501</v>
      </c>
      <c r="J240" s="78" t="str">
        <f t="shared" si="3"/>
        <v>TY  - JOUR
AU  - Witkiewitz K, Desai SA, Bowen S, Leigh BC, Kirouac M, Larimer ME. 
PY  - 2014
TI  - Development and evaluation of a mobile intervention for heavy drinking and smoking among college students.
T2  - Psychology of Addictive Behaviors. 
VL  - 28
IS  - 3
SP  - 639-50
UR  - 
DI  - 
ER  -</v>
      </c>
    </row>
    <row r="241" spans="1:10" x14ac:dyDescent="0.25">
      <c r="A241" s="27" t="s">
        <v>4502</v>
      </c>
      <c r="B241" s="28" t="s">
        <v>4503</v>
      </c>
      <c r="C241" s="28" t="s">
        <v>4504</v>
      </c>
      <c r="D241" s="28" t="s">
        <v>3593</v>
      </c>
      <c r="E241" s="28" t="s">
        <v>4255</v>
      </c>
      <c r="F241" s="28" t="s">
        <v>3688</v>
      </c>
      <c r="G241" s="28" t="s">
        <v>4505</v>
      </c>
      <c r="J241" s="78" t="str">
        <f t="shared" si="3"/>
        <v>TY  - JOUR
AU  - Wong, J., Abrishami, A., Riazi, S., Siddiqui, N., You-Ten, E., Korman, J., ... &amp; Chung, F.
PY  - 2017
TI  - A perioperative smoking cessation intervention with varenicline, counseling, and fax referral to a telephone quitline versus a brief intervention: a randomized controlled trial.
T2  - Anesthesia &amp; Analgesia
VL  - 125
IS  - 2
SP  - 571-579
UR  - 
DI  - 
ER  -</v>
      </c>
    </row>
    <row r="242" spans="1:10" x14ac:dyDescent="0.25">
      <c r="A242" s="27" t="s">
        <v>4506</v>
      </c>
      <c r="B242" s="28" t="s">
        <v>4507</v>
      </c>
      <c r="C242" s="28" t="s">
        <v>4508</v>
      </c>
      <c r="D242" s="28" t="s">
        <v>3576</v>
      </c>
      <c r="E242" s="28" t="s">
        <v>4509</v>
      </c>
      <c r="F242" s="28" t="s">
        <v>3605</v>
      </c>
      <c r="G242" s="28" t="s">
        <v>2959</v>
      </c>
      <c r="J242" s="78" t="str">
        <f t="shared" si="3"/>
        <v>TY  - JOUR
AU  - Yalcin BM, Unal M, Pirdal H, Karahan TF
PY  - 2014
TI  - Effects of an anger management and stress control program on smoking cessation: A randomized controlled trial.
T2  - The Journal of the American Board of Family Medicine.
VL  - 27
IS  - 5
SP  - 645-660
UR  - 
DI  - 
ER  -</v>
      </c>
    </row>
    <row r="243" spans="1:10" x14ac:dyDescent="0.25">
      <c r="A243" s="27" t="s">
        <v>4510</v>
      </c>
      <c r="B243" s="28" t="s">
        <v>4511</v>
      </c>
      <c r="C243" s="28" t="s">
        <v>4512</v>
      </c>
      <c r="D243" s="28" t="s">
        <v>3655</v>
      </c>
      <c r="E243" s="28" t="s">
        <v>3624</v>
      </c>
      <c r="F243" s="28" t="s">
        <v>3070</v>
      </c>
      <c r="G243" s="28" t="s">
        <v>4513</v>
      </c>
      <c r="J243" s="78" t="str">
        <f t="shared" si="3"/>
        <v>TY  - JOUR
AU  - Yeşilyurt M, Yelken K
PY  - 2020
TI  - The Efficacy of Voice Therapy in Call Center Agents with Disphonia
T2  - Journal of Academic Research in Medicine
VL  - 10
IS  - 
SP  - 185-8
UR  - 
DI  - 
ER  -</v>
      </c>
    </row>
  </sheetData>
  <sortState xmlns:xlrd2="http://schemas.microsoft.com/office/spreadsheetml/2017/richdata2" ref="A2:J243">
    <sortCondition ref="A9:A243"/>
  </sortState>
  <hyperlinks>
    <hyperlink ref="H170" r:id="rId1" xr:uid="{A684170D-BEB5-4EF1-BDFA-0DD6E73B03CF}"/>
    <hyperlink ref="H16" r:id="rId2" xr:uid="{88AC7673-504F-4F65-8336-D1DF886C418D}"/>
    <hyperlink ref="H85" r:id="rId3" xr:uid="{08BE822C-C669-4B8B-A2C9-347D71056EBA}"/>
    <hyperlink ref="H53" r:id="rId4" xr:uid="{8C93CD42-53F3-4590-9C61-E05A6B2D3199}"/>
    <hyperlink ref="H148" r:id="rId5" xr:uid="{F81672FE-0E35-4A34-B5AE-AEA9B59B6709}"/>
    <hyperlink ref="H119" r:id="rId6" xr:uid="{C2FF2E51-8184-433E-87BB-994D2000A35D}"/>
    <hyperlink ref="H189" r:id="rId7" xr:uid="{21C2C663-BFD5-4E1E-AB95-DBC103BE45A7}"/>
    <hyperlink ref="H234" r:id="rId8" xr:uid="{63FD3F0A-0DD0-4264-8AC9-2971633DB92E}"/>
    <hyperlink ref="H237" r:id="rId9" xr:uid="{A8C3C565-187E-406F-BF87-6E2081DF9306}"/>
    <hyperlink ref="H47" r:id="rId10" xr:uid="{D5A868C1-4CED-4511-98E8-348A4C98FD0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1CA1-9AD4-4EF8-B63E-354304A97B41}">
  <sheetPr>
    <tabColor theme="9" tint="-0.499984740745262"/>
  </sheetPr>
  <dimension ref="A1:R35"/>
  <sheetViews>
    <sheetView workbookViewId="0"/>
  </sheetViews>
  <sheetFormatPr defaultColWidth="8.85546875" defaultRowHeight="15" x14ac:dyDescent="0.25"/>
  <cols>
    <col min="1" max="1" width="23.140625" style="52" bestFit="1" customWidth="1"/>
    <col min="2" max="2" width="11.85546875" style="104" bestFit="1" customWidth="1"/>
    <col min="3" max="3" width="17.42578125" style="104" customWidth="1"/>
    <col min="4" max="4" width="26.28515625" style="105" customWidth="1"/>
    <col min="5" max="5" width="35.7109375" style="28" customWidth="1"/>
    <col min="6" max="6" width="5" style="28" bestFit="1" customWidth="1"/>
    <col min="7" max="10" width="5" style="106" customWidth="1"/>
    <col min="11" max="11" width="10.7109375" style="28" customWidth="1"/>
    <col min="12" max="12" width="5" style="107" customWidth="1"/>
    <col min="13" max="13" width="8.42578125" style="22" bestFit="1" customWidth="1"/>
    <col min="14" max="14" width="31.28515625" style="125" bestFit="1" customWidth="1"/>
  </cols>
  <sheetData>
    <row r="1" spans="1:18" s="1" customFormat="1" ht="15.75" thickBot="1" x14ac:dyDescent="0.3">
      <c r="A1" s="88" t="s">
        <v>4514</v>
      </c>
      <c r="B1" s="89" t="s">
        <v>4515</v>
      </c>
      <c r="C1" s="363" t="s">
        <v>0</v>
      </c>
      <c r="D1" s="90" t="s">
        <v>5</v>
      </c>
      <c r="E1" s="91" t="s">
        <v>6</v>
      </c>
      <c r="F1" s="91" t="s">
        <v>7</v>
      </c>
      <c r="G1" s="92" t="s">
        <v>8</v>
      </c>
      <c r="H1" s="92" t="s">
        <v>9</v>
      </c>
      <c r="I1" s="92" t="s">
        <v>10</v>
      </c>
      <c r="J1" s="92" t="s">
        <v>11</v>
      </c>
      <c r="K1" s="91" t="s">
        <v>12</v>
      </c>
      <c r="L1" s="93" t="s">
        <v>13</v>
      </c>
      <c r="M1" s="94" t="s">
        <v>19</v>
      </c>
      <c r="N1" s="120" t="s">
        <v>17</v>
      </c>
      <c r="O1"/>
      <c r="Q1" s="1" t="s">
        <v>27</v>
      </c>
      <c r="R1" s="1" t="s">
        <v>28</v>
      </c>
    </row>
    <row r="2" spans="1:18" x14ac:dyDescent="0.25">
      <c r="A2" s="95" t="s">
        <v>4516</v>
      </c>
      <c r="B2" s="116" t="s">
        <v>34</v>
      </c>
      <c r="C2" s="364"/>
      <c r="D2" s="282" t="s">
        <v>536</v>
      </c>
      <c r="E2" s="97" t="s">
        <v>537</v>
      </c>
      <c r="F2" s="97">
        <v>2024</v>
      </c>
      <c r="G2" s="97" t="s">
        <v>538</v>
      </c>
      <c r="H2" s="97">
        <v>12</v>
      </c>
      <c r="I2" s="97"/>
      <c r="J2" s="97" t="s">
        <v>539</v>
      </c>
      <c r="K2" s="97">
        <v>4204</v>
      </c>
      <c r="L2" s="97" t="s">
        <v>540</v>
      </c>
      <c r="M2" s="98" t="str">
        <f t="shared" ref="M2:M32" si="0">HYPERLINK(_xlfn.CONCAT(R$2,"\",IF(ISERROR(FIND(",",D2))=FALSE,LEFT(D2,FIND(",",D2)-1),D2),"-",F2,"-",K2,".pdf"),"PDF")</f>
        <v>PDF</v>
      </c>
      <c r="N2" s="121" t="str">
        <f>IF(D2&lt;&gt;"",_xlfn.CONCAT("{",IF(ISERROR(FIND(",",D2))=FALSE,LEFT(D2,FIND(",",D2)-1),D2),", ",F2," #",K2,"}"),"")</f>
        <v>{Bricker, 2024 #4204}</v>
      </c>
      <c r="Q2">
        <v>1</v>
      </c>
    </row>
    <row r="3" spans="1:18" ht="17.25" thickBot="1" x14ac:dyDescent="0.3">
      <c r="A3" s="99" t="s">
        <v>4516</v>
      </c>
      <c r="B3" s="117"/>
      <c r="C3" s="365"/>
      <c r="D3" s="271" t="s">
        <v>528</v>
      </c>
      <c r="E3" s="101" t="s">
        <v>529</v>
      </c>
      <c r="F3" s="101">
        <v>2024</v>
      </c>
      <c r="G3" s="101" t="s">
        <v>332</v>
      </c>
      <c r="H3" s="101">
        <v>147</v>
      </c>
      <c r="I3" s="101"/>
      <c r="J3" s="101">
        <v>107727</v>
      </c>
      <c r="K3" s="101">
        <v>4230</v>
      </c>
      <c r="L3" s="101" t="s">
        <v>530</v>
      </c>
      <c r="M3" s="102" t="str">
        <f t="shared" si="0"/>
        <v>PDF</v>
      </c>
      <c r="N3" s="122" t="str">
        <f>IF(D3&lt;&gt;"",_xlfn.CONCAT("{",IF(ISERROR(FIND(",",D3))=FALSE,LEFT(D3,FIND(",",D3)-1),D3),", ",F3," #",K3,"}"),"")</f>
        <v>{Bricker, 2024 #4230}</v>
      </c>
      <c r="R3" s="286"/>
    </row>
    <row r="4" spans="1:18" ht="15.75" thickBot="1" x14ac:dyDescent="0.3">
      <c r="A4" s="108" t="s">
        <v>4517</v>
      </c>
      <c r="B4" s="118" t="s">
        <v>34</v>
      </c>
      <c r="C4" s="366" t="s">
        <v>3031</v>
      </c>
      <c r="D4" s="223" t="s">
        <v>707</v>
      </c>
      <c r="E4" s="26" t="s">
        <v>708</v>
      </c>
      <c r="F4" s="26">
        <v>2020</v>
      </c>
      <c r="G4" s="26" t="s">
        <v>254</v>
      </c>
      <c r="H4" s="26">
        <v>8</v>
      </c>
      <c r="I4" s="26">
        <v>4</v>
      </c>
      <c r="J4" s="26" t="s">
        <v>709</v>
      </c>
      <c r="K4" s="26">
        <v>3717</v>
      </c>
      <c r="L4" s="26" t="s">
        <v>710</v>
      </c>
      <c r="M4" s="18" t="str">
        <f t="shared" si="0"/>
        <v>PDF</v>
      </c>
      <c r="N4" s="123" t="str">
        <f>IF(D4&lt;&gt;"",_xlfn.CONCAT("{",IF(ISERROR(FIND(",",D4))=FALSE,LEFT(D4,FIND(",",D4)-1),D4),", ",F4," #",K4,"}"),"")</f>
        <v>{Carrasco-Hernandez, 2020 #3717}</v>
      </c>
    </row>
    <row r="5" spans="1:18" x14ac:dyDescent="0.25">
      <c r="A5" s="95" t="s">
        <v>4518</v>
      </c>
      <c r="B5" s="116" t="s">
        <v>34</v>
      </c>
      <c r="C5" s="364" t="s">
        <v>4519</v>
      </c>
      <c r="D5" s="282" t="s">
        <v>57</v>
      </c>
      <c r="E5" s="97" t="s">
        <v>58</v>
      </c>
      <c r="F5" s="97">
        <v>2023</v>
      </c>
      <c r="G5" s="97" t="s">
        <v>59</v>
      </c>
      <c r="H5" s="97">
        <v>6</v>
      </c>
      <c r="I5" s="97">
        <v>1</v>
      </c>
      <c r="J5" s="97" t="s">
        <v>60</v>
      </c>
      <c r="K5" s="97">
        <v>4214</v>
      </c>
      <c r="L5" s="97" t="s">
        <v>61</v>
      </c>
      <c r="M5" s="98" t="str">
        <f t="shared" si="0"/>
        <v>PDF</v>
      </c>
      <c r="N5" s="121" t="str">
        <f>IF(D5&lt;&gt;"",_xlfn.CONCAT("{",IF(ISERROR(FIND(",",D5))=FALSE,LEFT(D5,FIND(",",D5)-1),D5),", ",F5," #",K5,"}"),"")</f>
        <v>{Faro, 2023 #4214}</v>
      </c>
    </row>
    <row r="6" spans="1:18" x14ac:dyDescent="0.25">
      <c r="A6" s="52" t="s">
        <v>4518</v>
      </c>
      <c r="B6" s="118"/>
      <c r="C6" s="366" t="s">
        <v>4520</v>
      </c>
      <c r="D6" s="223" t="s">
        <v>3034</v>
      </c>
      <c r="E6" s="26" t="s">
        <v>3035</v>
      </c>
      <c r="F6" s="26">
        <v>2019</v>
      </c>
      <c r="G6" s="26" t="s">
        <v>3</v>
      </c>
      <c r="H6" s="26"/>
      <c r="I6" s="26"/>
      <c r="J6" s="26" t="s">
        <v>108</v>
      </c>
      <c r="K6" s="26">
        <v>4767</v>
      </c>
      <c r="L6" s="26" t="s">
        <v>3036</v>
      </c>
      <c r="M6" s="20" t="str">
        <f t="shared" si="0"/>
        <v>PDF</v>
      </c>
      <c r="N6" s="123" t="s">
        <v>4521</v>
      </c>
    </row>
    <row r="7" spans="1:18" x14ac:dyDescent="0.25">
      <c r="A7" s="52" t="s">
        <v>4518</v>
      </c>
      <c r="B7" s="53"/>
      <c r="C7" s="367"/>
      <c r="D7" s="105" t="s">
        <v>3076</v>
      </c>
      <c r="E7" s="28" t="s">
        <v>3077</v>
      </c>
      <c r="F7" s="28">
        <v>2022</v>
      </c>
      <c r="G7" s="28"/>
      <c r="H7" s="28"/>
      <c r="I7" s="28"/>
      <c r="J7" s="28"/>
      <c r="K7" s="28">
        <v>4201</v>
      </c>
      <c r="L7" s="28" t="s">
        <v>3078</v>
      </c>
      <c r="M7" s="20" t="str">
        <f t="shared" si="0"/>
        <v>PDF</v>
      </c>
      <c r="N7" s="125" t="str">
        <f>IF(D7&lt;&gt;"",_xlfn.CONCAT("{",IF(ISERROR(FIND(",",D7))=FALSE,LEFT(D7,FIND(",",D7)-1),D7),", ",F7," #",K7,"}"),"")</f>
        <v>{Sadasivam, 2022 #4201}</v>
      </c>
    </row>
    <row r="8" spans="1:18" x14ac:dyDescent="0.25">
      <c r="A8" s="52" t="s">
        <v>4518</v>
      </c>
      <c r="B8" s="401"/>
      <c r="C8" s="402"/>
      <c r="D8" s="403" t="s">
        <v>3018</v>
      </c>
      <c r="E8" s="404" t="s">
        <v>3019</v>
      </c>
      <c r="F8" s="404">
        <v>2021</v>
      </c>
      <c r="G8" s="404" t="s">
        <v>446</v>
      </c>
      <c r="H8" s="404">
        <v>21</v>
      </c>
      <c r="I8" s="404">
        <v>1</v>
      </c>
      <c r="J8" s="404">
        <v>1749</v>
      </c>
      <c r="K8" s="404">
        <v>4747</v>
      </c>
      <c r="L8" s="404" t="s">
        <v>3020</v>
      </c>
      <c r="M8" s="20" t="str">
        <f t="shared" si="0"/>
        <v>PDF</v>
      </c>
      <c r="N8" s="405" t="s">
        <v>4522</v>
      </c>
    </row>
    <row r="9" spans="1:18" ht="15.75" thickBot="1" x14ac:dyDescent="0.3">
      <c r="A9" s="99" t="s">
        <v>4518</v>
      </c>
      <c r="B9" s="117"/>
      <c r="C9" s="365"/>
      <c r="D9" s="271" t="s">
        <v>49</v>
      </c>
      <c r="E9" s="101" t="s">
        <v>50</v>
      </c>
      <c r="F9" s="101">
        <v>2019</v>
      </c>
      <c r="G9" s="101" t="s">
        <v>51</v>
      </c>
      <c r="H9" s="101">
        <v>8</v>
      </c>
      <c r="I9" s="101">
        <v>7</v>
      </c>
      <c r="J9" s="101" t="s">
        <v>52</v>
      </c>
      <c r="K9" s="101">
        <v>4210</v>
      </c>
      <c r="L9" s="101" t="s">
        <v>53</v>
      </c>
      <c r="M9" s="102" t="str">
        <f t="shared" si="0"/>
        <v>PDF</v>
      </c>
      <c r="N9" s="122" t="str">
        <f>IF(D9&lt;&gt;"",_xlfn.CONCAT("{",IF(ISERROR(FIND(",",D9))=FALSE,LEFT(D9,FIND(",",D9)-1),D9),", ",F9," #",K9,"}"),"")</f>
        <v>{Faro, 2019 #4210}</v>
      </c>
    </row>
    <row r="10" spans="1:18" x14ac:dyDescent="0.25">
      <c r="A10" s="95" t="s">
        <v>4523</v>
      </c>
      <c r="B10" s="116" t="s">
        <v>34</v>
      </c>
      <c r="C10" s="364"/>
      <c r="D10" s="282" t="s">
        <v>1235</v>
      </c>
      <c r="E10" s="97" t="s">
        <v>1236</v>
      </c>
      <c r="F10" s="97">
        <v>2025</v>
      </c>
      <c r="G10" s="97" t="s">
        <v>1237</v>
      </c>
      <c r="H10" s="97">
        <v>76</v>
      </c>
      <c r="I10" s="97">
        <v>3</v>
      </c>
      <c r="J10" s="97" t="s">
        <v>1238</v>
      </c>
      <c r="K10" s="97">
        <v>7387</v>
      </c>
      <c r="L10" s="97" t="s">
        <v>1239</v>
      </c>
      <c r="M10" s="98" t="str">
        <f>HYPERLINK(_xlfn.CONCAT(R$2,"\",IF(ISERROR(FIND(",",D10))=FALSE,LEFT(D10,FIND(",",D10)-1),D10),"-",F10,"-",K10,".pdf"),"PDF")</f>
        <v>PDF</v>
      </c>
      <c r="N10" s="121" t="s">
        <v>4524</v>
      </c>
    </row>
    <row r="11" spans="1:18" x14ac:dyDescent="0.25">
      <c r="A11" s="108" t="s">
        <v>4523</v>
      </c>
      <c r="B11" s="222"/>
      <c r="C11" s="366"/>
      <c r="D11" s="223" t="s">
        <v>3039</v>
      </c>
      <c r="E11" s="26" t="s">
        <v>3040</v>
      </c>
      <c r="F11" s="26">
        <v>2024</v>
      </c>
      <c r="G11" s="26" t="s">
        <v>3</v>
      </c>
      <c r="H11" s="26"/>
      <c r="I11" s="26"/>
      <c r="J11" s="26" t="s">
        <v>108</v>
      </c>
      <c r="K11" s="26">
        <v>7385</v>
      </c>
      <c r="L11" s="225" t="s">
        <v>3041</v>
      </c>
      <c r="M11" s="18" t="str">
        <f t="shared" si="0"/>
        <v>PDF</v>
      </c>
      <c r="N11" s="123" t="s">
        <v>4525</v>
      </c>
    </row>
    <row r="12" spans="1:18" x14ac:dyDescent="0.25">
      <c r="A12" s="108" t="s">
        <v>4523</v>
      </c>
      <c r="B12" s="118"/>
      <c r="C12" s="366"/>
      <c r="D12" s="223" t="s">
        <v>1227</v>
      </c>
      <c r="E12" s="26" t="s">
        <v>1228</v>
      </c>
      <c r="F12" s="26">
        <v>2024</v>
      </c>
      <c r="G12" s="26" t="s">
        <v>752</v>
      </c>
      <c r="H12" s="26">
        <v>25</v>
      </c>
      <c r="I12" s="26">
        <v>5</v>
      </c>
      <c r="J12" s="26" t="s">
        <v>1229</v>
      </c>
      <c r="K12" s="26">
        <v>7388</v>
      </c>
      <c r="L12" s="26" t="s">
        <v>1230</v>
      </c>
      <c r="M12" s="20" t="str">
        <f t="shared" si="0"/>
        <v>PDF</v>
      </c>
      <c r="N12" s="123" t="s">
        <v>4526</v>
      </c>
    </row>
    <row r="13" spans="1:18" x14ac:dyDescent="0.25">
      <c r="A13" s="52" t="s">
        <v>4523</v>
      </c>
      <c r="B13" s="118"/>
      <c r="C13" s="366"/>
      <c r="D13" s="223" t="s">
        <v>1231</v>
      </c>
      <c r="E13" s="26" t="s">
        <v>1232</v>
      </c>
      <c r="F13" s="26">
        <v>2025</v>
      </c>
      <c r="G13" s="26" t="s">
        <v>538</v>
      </c>
      <c r="H13" s="26">
        <v>13</v>
      </c>
      <c r="I13" s="26"/>
      <c r="J13" s="26" t="s">
        <v>1233</v>
      </c>
      <c r="K13" s="26">
        <v>7383</v>
      </c>
      <c r="L13" s="26" t="s">
        <v>1234</v>
      </c>
      <c r="M13" s="20" t="str">
        <f t="shared" si="0"/>
        <v>PDF</v>
      </c>
      <c r="N13" s="123" t="s">
        <v>4527</v>
      </c>
    </row>
    <row r="14" spans="1:18" x14ac:dyDescent="0.25">
      <c r="A14" s="52" t="s">
        <v>4523</v>
      </c>
      <c r="B14" s="118"/>
      <c r="C14" s="366"/>
      <c r="D14" s="223" t="s">
        <v>3042</v>
      </c>
      <c r="E14" s="26" t="s">
        <v>3043</v>
      </c>
      <c r="F14" s="26">
        <v>2025</v>
      </c>
      <c r="G14" s="26" t="s">
        <v>152</v>
      </c>
      <c r="H14" s="26">
        <v>27</v>
      </c>
      <c r="I14" s="26"/>
      <c r="J14" s="26" t="s">
        <v>3044</v>
      </c>
      <c r="K14" s="26">
        <v>7384</v>
      </c>
      <c r="L14" s="26" t="s">
        <v>3045</v>
      </c>
      <c r="M14" s="20" t="str">
        <f t="shared" si="0"/>
        <v>PDF</v>
      </c>
      <c r="N14" s="123" t="s">
        <v>4528</v>
      </c>
    </row>
    <row r="15" spans="1:18" ht="15.75" thickBot="1" x14ac:dyDescent="0.3">
      <c r="A15" s="263" t="s">
        <v>4523</v>
      </c>
      <c r="B15" s="264"/>
      <c r="C15" s="368"/>
      <c r="D15" s="265" t="s">
        <v>3079</v>
      </c>
      <c r="E15" s="266" t="s">
        <v>3080</v>
      </c>
      <c r="F15" s="266">
        <v>2023</v>
      </c>
      <c r="G15" s="266" t="s">
        <v>3081</v>
      </c>
      <c r="H15" s="266">
        <v>69</v>
      </c>
      <c r="I15" s="266">
        <v>2</v>
      </c>
      <c r="J15" s="266" t="s">
        <v>3082</v>
      </c>
      <c r="K15" s="266">
        <v>7414</v>
      </c>
      <c r="L15" s="268" t="s">
        <v>3083</v>
      </c>
      <c r="M15" s="102" t="str">
        <f t="shared" si="0"/>
        <v>PDF</v>
      </c>
      <c r="N15" s="269" t="s">
        <v>4529</v>
      </c>
    </row>
    <row r="16" spans="1:18" ht="15.75" thickBot="1" x14ac:dyDescent="0.3">
      <c r="A16" s="226" t="s">
        <v>4530</v>
      </c>
      <c r="B16" s="277" t="s">
        <v>34</v>
      </c>
      <c r="C16" s="369"/>
      <c r="D16" s="278" t="s">
        <v>3046</v>
      </c>
      <c r="E16" s="230" t="s">
        <v>3047</v>
      </c>
      <c r="F16" s="230">
        <v>2023</v>
      </c>
      <c r="G16" s="279" t="s">
        <v>2986</v>
      </c>
      <c r="H16" s="279">
        <v>21</v>
      </c>
      <c r="I16" s="279"/>
      <c r="J16" s="279">
        <v>44</v>
      </c>
      <c r="K16" s="230">
        <v>4763</v>
      </c>
      <c r="L16" s="280" t="s">
        <v>3048</v>
      </c>
      <c r="M16" s="231" t="str">
        <f t="shared" si="0"/>
        <v>PDF</v>
      </c>
      <c r="N16" s="232" t="s">
        <v>4531</v>
      </c>
    </row>
    <row r="17" spans="1:14" x14ac:dyDescent="0.25">
      <c r="A17" s="95" t="s">
        <v>4532</v>
      </c>
      <c r="B17" s="281" t="s">
        <v>34</v>
      </c>
      <c r="C17" s="281"/>
      <c r="D17" s="282" t="s">
        <v>3054</v>
      </c>
      <c r="E17" s="97" t="s">
        <v>3055</v>
      </c>
      <c r="F17" s="97">
        <v>2022</v>
      </c>
      <c r="G17" s="283" t="s">
        <v>724</v>
      </c>
      <c r="H17" s="283">
        <v>19</v>
      </c>
      <c r="I17" s="283">
        <v>23</v>
      </c>
      <c r="J17" s="283" t="s">
        <v>3056</v>
      </c>
      <c r="K17" s="97">
        <v>3604</v>
      </c>
      <c r="L17" s="284" t="s">
        <v>3057</v>
      </c>
      <c r="M17" s="98" t="str">
        <f t="shared" si="0"/>
        <v>PDF</v>
      </c>
      <c r="N17" s="121" t="s">
        <v>4533</v>
      </c>
    </row>
    <row r="18" spans="1:14" ht="15.75" thickBot="1" x14ac:dyDescent="0.3">
      <c r="A18" s="114" t="s">
        <v>4532</v>
      </c>
      <c r="B18" s="370"/>
      <c r="C18" s="370"/>
      <c r="D18" s="371" t="s">
        <v>3050</v>
      </c>
      <c r="E18" s="112" t="s">
        <v>3051</v>
      </c>
      <c r="F18" s="112">
        <v>2020</v>
      </c>
      <c r="G18" s="373" t="s">
        <v>446</v>
      </c>
      <c r="H18" s="373">
        <v>20</v>
      </c>
      <c r="I18" s="373">
        <v>1</v>
      </c>
      <c r="J18" s="373">
        <v>1910</v>
      </c>
      <c r="K18" s="112">
        <v>7407</v>
      </c>
      <c r="L18" s="372" t="s">
        <v>3052</v>
      </c>
      <c r="M18" s="102" t="str">
        <f t="shared" si="0"/>
        <v>PDF</v>
      </c>
      <c r="N18" s="124" t="s">
        <v>4534</v>
      </c>
    </row>
    <row r="19" spans="1:14" x14ac:dyDescent="0.25">
      <c r="A19" s="95" t="s">
        <v>4535</v>
      </c>
      <c r="B19" s="281" t="s">
        <v>34</v>
      </c>
      <c r="C19" s="281"/>
      <c r="D19" s="282" t="s">
        <v>1446</v>
      </c>
      <c r="E19" s="97" t="s">
        <v>1447</v>
      </c>
      <c r="F19" s="97">
        <v>2022</v>
      </c>
      <c r="G19" s="283" t="s">
        <v>1448</v>
      </c>
      <c r="H19" s="283">
        <v>11</v>
      </c>
      <c r="I19" s="283">
        <v>8</v>
      </c>
      <c r="J19" s="283" t="s">
        <v>1449</v>
      </c>
      <c r="K19" s="97">
        <v>4731</v>
      </c>
      <c r="L19" s="284" t="s">
        <v>1450</v>
      </c>
      <c r="M19" s="98" t="str">
        <f t="shared" si="0"/>
        <v>PDF</v>
      </c>
      <c r="N19" s="121" t="s">
        <v>4536</v>
      </c>
    </row>
    <row r="20" spans="1:14" ht="15.75" thickBot="1" x14ac:dyDescent="0.3">
      <c r="A20" s="263" t="s">
        <v>4535</v>
      </c>
      <c r="B20" s="264"/>
      <c r="C20" s="264"/>
      <c r="D20" s="265" t="s">
        <v>1438</v>
      </c>
      <c r="E20" s="266" t="s">
        <v>1439</v>
      </c>
      <c r="F20" s="266">
        <v>2018</v>
      </c>
      <c r="G20" s="267" t="s">
        <v>342</v>
      </c>
      <c r="H20" s="267">
        <v>19</v>
      </c>
      <c r="I20" s="267">
        <v>1</v>
      </c>
      <c r="J20" s="267">
        <v>618</v>
      </c>
      <c r="K20" s="266">
        <v>4273</v>
      </c>
      <c r="L20" s="268" t="s">
        <v>1440</v>
      </c>
      <c r="M20" s="18" t="str">
        <f t="shared" si="0"/>
        <v>PDF</v>
      </c>
      <c r="N20" s="269" t="s">
        <v>4537</v>
      </c>
    </row>
    <row r="21" spans="1:14" x14ac:dyDescent="0.25">
      <c r="A21" s="108" t="s">
        <v>4538</v>
      </c>
      <c r="B21" s="222" t="s">
        <v>34</v>
      </c>
      <c r="C21" s="222"/>
      <c r="D21" s="223" t="s">
        <v>1487</v>
      </c>
      <c r="E21" s="26" t="s">
        <v>1491</v>
      </c>
      <c r="F21" s="26">
        <v>2024</v>
      </c>
      <c r="G21" s="224" t="s">
        <v>152</v>
      </c>
      <c r="H21" s="224">
        <v>26</v>
      </c>
      <c r="I21" s="224"/>
      <c r="J21" s="224" t="s">
        <v>1492</v>
      </c>
      <c r="K21" s="26">
        <v>4759</v>
      </c>
      <c r="L21" s="225" t="s">
        <v>1493</v>
      </c>
      <c r="M21" s="18" t="str">
        <f t="shared" si="0"/>
        <v>PDF</v>
      </c>
      <c r="N21" s="123" t="s">
        <v>4539</v>
      </c>
    </row>
    <row r="22" spans="1:14" x14ac:dyDescent="0.25">
      <c r="A22" s="108" t="s">
        <v>4538</v>
      </c>
      <c r="B22" s="222"/>
      <c r="C22" s="222" t="s">
        <v>4540</v>
      </c>
      <c r="D22" s="223" t="s">
        <v>1482</v>
      </c>
      <c r="E22" s="26" t="s">
        <v>1483</v>
      </c>
      <c r="F22" s="26">
        <v>2019</v>
      </c>
      <c r="G22" s="224" t="s">
        <v>454</v>
      </c>
      <c r="H22" s="224">
        <v>114</v>
      </c>
      <c r="I22" s="224">
        <v>11</v>
      </c>
      <c r="J22" s="224" t="s">
        <v>1484</v>
      </c>
      <c r="K22" s="26">
        <v>5490</v>
      </c>
      <c r="L22" s="225" t="s">
        <v>1485</v>
      </c>
      <c r="M22" s="20" t="str">
        <f t="shared" si="0"/>
        <v>PDF</v>
      </c>
      <c r="N22" s="123" t="s">
        <v>4541</v>
      </c>
    </row>
    <row r="23" spans="1:14" x14ac:dyDescent="0.25">
      <c r="A23" s="108" t="s">
        <v>4538</v>
      </c>
      <c r="B23" s="222"/>
      <c r="C23" s="222" t="s">
        <v>3021</v>
      </c>
      <c r="D23" s="223" t="s">
        <v>1487</v>
      </c>
      <c r="E23" s="26" t="s">
        <v>3059</v>
      </c>
      <c r="F23" s="26">
        <v>2023</v>
      </c>
      <c r="G23" s="224" t="s">
        <v>3</v>
      </c>
      <c r="H23" s="224"/>
      <c r="I23" s="224"/>
      <c r="J23" s="224" t="s">
        <v>108</v>
      </c>
      <c r="K23" s="26">
        <v>4760</v>
      </c>
      <c r="L23" s="225" t="s">
        <v>3060</v>
      </c>
      <c r="M23" s="20" t="str">
        <f t="shared" si="0"/>
        <v>PDF</v>
      </c>
      <c r="N23" s="123" t="s">
        <v>4542</v>
      </c>
    </row>
    <row r="24" spans="1:14" ht="15.75" thickBot="1" x14ac:dyDescent="0.3">
      <c r="A24" s="99" t="s">
        <v>4538</v>
      </c>
      <c r="B24" s="270"/>
      <c r="C24" s="270" t="s">
        <v>3021</v>
      </c>
      <c r="D24" s="271" t="s">
        <v>1487</v>
      </c>
      <c r="E24" s="101" t="s">
        <v>1488</v>
      </c>
      <c r="F24" s="101">
        <v>2023</v>
      </c>
      <c r="G24" s="272" t="s">
        <v>3</v>
      </c>
      <c r="H24" s="272"/>
      <c r="I24" s="272"/>
      <c r="J24" s="272" t="s">
        <v>108</v>
      </c>
      <c r="K24" s="101">
        <v>4775</v>
      </c>
      <c r="L24" s="273" t="s">
        <v>1489</v>
      </c>
      <c r="M24" s="102" t="str">
        <f t="shared" si="0"/>
        <v>PDF</v>
      </c>
      <c r="N24" s="122" t="s">
        <v>4543</v>
      </c>
    </row>
    <row r="25" spans="1:14" x14ac:dyDescent="0.25">
      <c r="A25" s="95" t="s">
        <v>4544</v>
      </c>
      <c r="B25" s="116" t="s">
        <v>34</v>
      </c>
      <c r="C25" s="96" t="s">
        <v>3031</v>
      </c>
      <c r="D25" s="109" t="s">
        <v>1839</v>
      </c>
      <c r="E25" s="97" t="s">
        <v>1840</v>
      </c>
      <c r="F25" s="97">
        <v>2020</v>
      </c>
      <c r="G25" s="97" t="s">
        <v>1841</v>
      </c>
      <c r="H25" s="97">
        <v>3</v>
      </c>
      <c r="I25" s="97">
        <v>1</v>
      </c>
      <c r="J25" s="97" t="s">
        <v>1842</v>
      </c>
      <c r="K25" s="97">
        <v>3762</v>
      </c>
      <c r="L25" s="97" t="s">
        <v>1843</v>
      </c>
      <c r="M25" s="98" t="str">
        <f t="shared" si="0"/>
        <v>PDF</v>
      </c>
      <c r="N25" s="121" t="str">
        <f>IF(D25&lt;&gt;"",_xlfn.CONCAT("{",IF(ISERROR(FIND(",",D25))=FALSE,LEFT(D25,FIND(",",D25)-1),D25),", ",F25," #",K25,"}"),"")</f>
        <v>{Masaki, 2020 #3762}</v>
      </c>
    </row>
    <row r="26" spans="1:14" ht="15.75" thickBot="1" x14ac:dyDescent="0.3">
      <c r="A26" s="99" t="s">
        <v>4544</v>
      </c>
      <c r="B26" s="117"/>
      <c r="C26" s="100"/>
      <c r="D26" s="110" t="s">
        <v>3062</v>
      </c>
      <c r="E26" s="101" t="s">
        <v>3063</v>
      </c>
      <c r="F26" s="101">
        <v>2019</v>
      </c>
      <c r="G26" s="101" t="s">
        <v>51</v>
      </c>
      <c r="H26" s="101">
        <v>8</v>
      </c>
      <c r="I26" s="101">
        <v>2</v>
      </c>
      <c r="J26" s="101" t="s">
        <v>3064</v>
      </c>
      <c r="K26" s="101">
        <v>4255</v>
      </c>
      <c r="L26" s="101" t="s">
        <v>3065</v>
      </c>
      <c r="M26" s="102" t="str">
        <f t="shared" si="0"/>
        <v>PDF</v>
      </c>
      <c r="N26" s="122" t="str">
        <f>IF(D26&lt;&gt;"",_xlfn.CONCAT("{",IF(ISERROR(FIND(",",D26))=FALSE,LEFT(D26,FIND(",",D26)-1),D26),", ",F26," #",K26,"}"),"")</f>
        <v>{Nomura, 2019 #4255}</v>
      </c>
    </row>
    <row r="27" spans="1:14" x14ac:dyDescent="0.25">
      <c r="A27" s="95" t="s">
        <v>4545</v>
      </c>
      <c r="B27" s="116" t="s">
        <v>34</v>
      </c>
      <c r="C27" s="96" t="s">
        <v>3031</v>
      </c>
      <c r="D27" s="109" t="s">
        <v>2064</v>
      </c>
      <c r="E27" s="97" t="s">
        <v>2065</v>
      </c>
      <c r="F27" s="97">
        <v>2022</v>
      </c>
      <c r="G27" s="97" t="s">
        <v>538</v>
      </c>
      <c r="H27" s="97">
        <v>10</v>
      </c>
      <c r="I27" s="97">
        <v>6</v>
      </c>
      <c r="J27" s="97" t="s">
        <v>2066</v>
      </c>
      <c r="K27" s="97">
        <v>4298</v>
      </c>
      <c r="L27" s="97" t="s">
        <v>2067</v>
      </c>
      <c r="M27" s="98" t="str">
        <f t="shared" si="0"/>
        <v>PDF</v>
      </c>
      <c r="N27" s="121" t="str">
        <f>IF(D27&lt;&gt;"",_xlfn.CONCAT("{",IF(ISERROR(FIND(",",D27))=FALSE,LEFT(D27,FIND(",",D27)-1),D27),", ",F27," #",K27,"}"),"")</f>
        <v>{Olano-Espinosa, 2022 #4298}</v>
      </c>
    </row>
    <row r="28" spans="1:14" x14ac:dyDescent="0.25">
      <c r="A28" s="52" t="s">
        <v>4545</v>
      </c>
      <c r="B28" s="53"/>
      <c r="C28" s="103"/>
      <c r="D28" s="27" t="s">
        <v>3011</v>
      </c>
      <c r="E28" s="28" t="s">
        <v>3012</v>
      </c>
      <c r="F28" s="28">
        <v>2020</v>
      </c>
      <c r="G28" s="28" t="s">
        <v>3013</v>
      </c>
      <c r="H28" s="28">
        <v>5</v>
      </c>
      <c r="I28" s="28">
        <v>1</v>
      </c>
      <c r="J28" s="28" t="s">
        <v>3014</v>
      </c>
      <c r="K28" s="28">
        <v>4725</v>
      </c>
      <c r="L28" s="28" t="s">
        <v>3015</v>
      </c>
      <c r="M28" s="20" t="str">
        <f t="shared" si="0"/>
        <v>PDF</v>
      </c>
      <c r="N28" s="125" t="s">
        <v>4546</v>
      </c>
    </row>
    <row r="29" spans="1:14" x14ac:dyDescent="0.25">
      <c r="A29" s="52" t="s">
        <v>4545</v>
      </c>
      <c r="B29" s="119"/>
      <c r="C29" s="115"/>
      <c r="D29" s="111" t="s">
        <v>3067</v>
      </c>
      <c r="E29" s="112" t="s">
        <v>3068</v>
      </c>
      <c r="F29" s="112">
        <v>2021</v>
      </c>
      <c r="G29" s="112" t="s">
        <v>3</v>
      </c>
      <c r="H29" s="112"/>
      <c r="I29" s="112"/>
      <c r="J29" s="112" t="s">
        <v>108</v>
      </c>
      <c r="K29" s="112">
        <v>4778</v>
      </c>
      <c r="L29" s="112" t="s">
        <v>3069</v>
      </c>
      <c r="M29" s="18" t="str">
        <f t="shared" si="0"/>
        <v>PDF</v>
      </c>
      <c r="N29" s="124" t="s">
        <v>4547</v>
      </c>
    </row>
    <row r="30" spans="1:14" ht="15.75" thickBot="1" x14ac:dyDescent="0.3">
      <c r="A30" s="99" t="s">
        <v>4545</v>
      </c>
      <c r="B30" s="117"/>
      <c r="C30" s="100"/>
      <c r="D30" s="110" t="s">
        <v>3022</v>
      </c>
      <c r="E30" s="101" t="s">
        <v>3023</v>
      </c>
      <c r="F30" s="101">
        <v>2019</v>
      </c>
      <c r="G30" s="101" t="s">
        <v>3024</v>
      </c>
      <c r="H30" s="101">
        <v>19</v>
      </c>
      <c r="I30" s="101">
        <v>1</v>
      </c>
      <c r="J30" s="101">
        <v>249</v>
      </c>
      <c r="K30" s="101">
        <v>4318</v>
      </c>
      <c r="L30" s="101" t="s">
        <v>3025</v>
      </c>
      <c r="M30" s="102" t="str">
        <f t="shared" si="0"/>
        <v>PDF</v>
      </c>
      <c r="N30" s="122" t="str">
        <f>IF(D30&lt;&gt;"",_xlfn.CONCAT("{",IF(ISERROR(FIND(",",D30))=FALSE,LEFT(D30,FIND(",",D30)-1),D30),", ",F30," #",K30,"}"),"")</f>
        <v>{Avila-Tomas, 2019 #4318}</v>
      </c>
    </row>
    <row r="31" spans="1:14" ht="15.75" thickBot="1" x14ac:dyDescent="0.3">
      <c r="A31" s="114" t="s">
        <v>4548</v>
      </c>
      <c r="B31" s="119" t="s">
        <v>34</v>
      </c>
      <c r="C31" s="115"/>
      <c r="D31" s="111" t="s">
        <v>2202</v>
      </c>
      <c r="E31" s="112" t="s">
        <v>2203</v>
      </c>
      <c r="F31" s="112">
        <v>2019</v>
      </c>
      <c r="G31" s="112" t="s">
        <v>1381</v>
      </c>
      <c r="H31" s="112">
        <v>5</v>
      </c>
      <c r="I31" s="112"/>
      <c r="J31" s="112">
        <v>2055207619880670</v>
      </c>
      <c r="K31" s="112">
        <v>3899</v>
      </c>
      <c r="L31" s="112" t="s">
        <v>2204</v>
      </c>
      <c r="M31" s="113" t="str">
        <f t="shared" si="0"/>
        <v>PDF</v>
      </c>
      <c r="N31" s="124" t="str">
        <f>IF(D31&lt;&gt;"",_xlfn.CONCAT("{",IF(ISERROR(FIND(",",D31))=FALSE,LEFT(D31,FIND(",",D31)-1),D31),", ",F31," #",K31,"}"),"")</f>
        <v>{Perski, 2019 #3899}</v>
      </c>
    </row>
    <row r="32" spans="1:14" ht="15.75" thickBot="1" x14ac:dyDescent="0.3">
      <c r="A32" s="226" t="s">
        <v>4549</v>
      </c>
      <c r="B32" s="227" t="s">
        <v>34</v>
      </c>
      <c r="C32" s="228" t="s">
        <v>4519</v>
      </c>
      <c r="D32" s="229" t="s">
        <v>3071</v>
      </c>
      <c r="E32" s="230" t="s">
        <v>3072</v>
      </c>
      <c r="F32" s="230">
        <v>2016</v>
      </c>
      <c r="G32" s="230" t="s">
        <v>152</v>
      </c>
      <c r="H32" s="230">
        <v>18</v>
      </c>
      <c r="I32" s="230">
        <v>11</v>
      </c>
      <c r="J32" s="230" t="s">
        <v>3073</v>
      </c>
      <c r="K32" s="230">
        <v>4243</v>
      </c>
      <c r="L32" s="230" t="s">
        <v>3074</v>
      </c>
      <c r="M32" s="231" t="str">
        <f t="shared" si="0"/>
        <v>PDF</v>
      </c>
      <c r="N32" s="232" t="str">
        <f>IF(D32&lt;&gt;"",_xlfn.CONCAT("{",IF(ISERROR(FIND(",",D32))=FALSE,LEFT(D32,FIND(",",D32)-1),D32),", ",F32," #",K32,"}"),"")</f>
        <v>{Sadasivam, 2016 #4243}</v>
      </c>
    </row>
    <row r="33" spans="1:15" x14ac:dyDescent="0.25">
      <c r="A33" s="108"/>
      <c r="B33" s="222"/>
      <c r="C33" s="222"/>
      <c r="D33" s="223"/>
      <c r="E33" s="26"/>
      <c r="F33" s="26"/>
      <c r="G33" s="224"/>
      <c r="H33" s="224"/>
      <c r="I33" s="224"/>
      <c r="J33" s="224"/>
      <c r="K33" s="26"/>
      <c r="L33" s="225"/>
      <c r="M33" s="400"/>
      <c r="N33" s="123"/>
      <c r="O33" s="294"/>
    </row>
    <row r="34" spans="1:15" x14ac:dyDescent="0.25">
      <c r="A34" s="274" t="s">
        <v>4550</v>
      </c>
    </row>
    <row r="35" spans="1:15" x14ac:dyDescent="0.25">
      <c r="A35" s="52" t="s">
        <v>4551</v>
      </c>
      <c r="C35" s="104" t="s">
        <v>3061</v>
      </c>
      <c r="D35" s="105" t="s">
        <v>1520</v>
      </c>
      <c r="E35" s="28" t="s">
        <v>1521</v>
      </c>
      <c r="F35" s="28">
        <v>2025</v>
      </c>
      <c r="G35" s="106" t="s">
        <v>51</v>
      </c>
      <c r="H35" s="106">
        <v>14</v>
      </c>
      <c r="J35" s="106" t="s">
        <v>1522</v>
      </c>
      <c r="K35" s="28">
        <v>4768</v>
      </c>
      <c r="L35" s="107" t="s">
        <v>1523</v>
      </c>
      <c r="M35" s="18" t="str">
        <f t="shared" ref="M35" si="1">HYPERLINK(_xlfn.CONCAT(R$2,"\",IF(ISERROR(FIND(",",D35))=FALSE,LEFT(D35,FIND(",",D35)-1),D35),"-",F35,"-",K35,".pdf"),"PDF")</f>
        <v>PDF</v>
      </c>
      <c r="N35" s="125" t="s">
        <v>4552</v>
      </c>
    </row>
  </sheetData>
  <sortState xmlns:xlrd2="http://schemas.microsoft.com/office/spreadsheetml/2017/richdata2" ref="T9:T41">
    <sortCondition ref="T9:T41"/>
  </sortState>
  <conditionalFormatting sqref="B1:B1048576 E2:E32">
    <cfRule type="cellIs" dxfId="163" priority="11" operator="equal">
      <formula>"Yes"</formula>
    </cfRule>
  </conditionalFormatting>
  <conditionalFormatting sqref="Q1:Q3">
    <cfRule type="cellIs" dxfId="162" priority="1" operator="equal">
      <formula>"JK"</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B8EA9-2593-496E-94F1-0937AB5AF922}">
  <sheetPr>
    <tabColor theme="8" tint="0.79998168889431442"/>
  </sheetPr>
  <dimension ref="A1:R13"/>
  <sheetViews>
    <sheetView zoomScaleNormal="100" workbookViewId="0">
      <pane ySplit="1" topLeftCell="A2" activePane="bottomLeft" state="frozen"/>
      <selection pane="bottomLeft" activeCell="A10" sqref="A10"/>
    </sheetView>
  </sheetViews>
  <sheetFormatPr defaultColWidth="8.85546875" defaultRowHeight="15" x14ac:dyDescent="0.25"/>
  <cols>
    <col min="1" max="2" width="11.85546875" customWidth="1"/>
    <col min="3" max="3" width="32.28515625" bestFit="1" customWidth="1"/>
    <col min="4" max="4" width="4.42578125" bestFit="1" customWidth="1"/>
    <col min="5" max="5" width="11.42578125" customWidth="1"/>
    <col min="6" max="6" width="10.7109375" customWidth="1"/>
    <col min="7" max="7" width="15.85546875" bestFit="1" customWidth="1"/>
    <col min="8" max="8" width="14.28515625" bestFit="1" customWidth="1"/>
    <col min="9" max="9" width="10.28515625" customWidth="1"/>
    <col min="10" max="11" width="18" style="290" bestFit="1" customWidth="1"/>
    <col min="12" max="12" width="13.42578125" customWidth="1"/>
    <col min="13" max="13" width="16.85546875" customWidth="1"/>
    <col min="14" max="14" width="17.7109375" customWidth="1"/>
    <col min="15" max="15" width="10.7109375" bestFit="1" customWidth="1"/>
    <col min="16" max="16" width="35.28515625" customWidth="1"/>
  </cols>
  <sheetData>
    <row r="1" spans="1:18" s="235" customFormat="1" ht="30.75" thickBot="1" x14ac:dyDescent="0.3">
      <c r="A1" s="242" t="s">
        <v>20</v>
      </c>
      <c r="B1" s="8" t="s">
        <v>23</v>
      </c>
      <c r="C1" s="288" t="s">
        <v>17</v>
      </c>
      <c r="D1" s="175" t="s">
        <v>19</v>
      </c>
      <c r="E1" s="135" t="s">
        <v>4553</v>
      </c>
      <c r="F1" s="41" t="s">
        <v>4554</v>
      </c>
      <c r="G1" s="42" t="s">
        <v>4555</v>
      </c>
      <c r="H1" s="69" t="s">
        <v>4556</v>
      </c>
      <c r="I1" s="55" t="s">
        <v>4557</v>
      </c>
      <c r="J1" s="136" t="s">
        <v>4558</v>
      </c>
      <c r="K1" s="137" t="s">
        <v>4559</v>
      </c>
      <c r="L1" s="51" t="s">
        <v>4560</v>
      </c>
      <c r="M1" s="48" t="s">
        <v>4561</v>
      </c>
      <c r="N1" s="74" t="s">
        <v>4562</v>
      </c>
      <c r="O1" s="41" t="s">
        <v>4563</v>
      </c>
      <c r="P1" s="41" t="s">
        <v>0</v>
      </c>
      <c r="Q1" s="233"/>
      <c r="R1" s="233"/>
    </row>
    <row r="2" spans="1:18" ht="15.75" x14ac:dyDescent="0.25">
      <c r="A2" s="262" t="s">
        <v>2</v>
      </c>
      <c r="B2" s="4" t="s">
        <v>39</v>
      </c>
      <c r="C2" s="64" t="s">
        <v>4564</v>
      </c>
      <c r="D2" s="20" t="str">
        <f>HYPERLINK(_xlfn.CONCAT("C:\Users\sh1384\OneDrive - University of Exeter\Documents\Projects\04 - AI and Public Health\2. Smoking\PDFs - RCTs\",MID(C2,2,FIND(",",C2)-2),"-",MID(C2,FIND(",",C2)+2,4),"-",MID(C2,FIND("#",C2)+1,4),".pdf"),"PDF")</f>
        <v>PDF</v>
      </c>
      <c r="E2" s="174" t="s">
        <v>4565</v>
      </c>
      <c r="F2" s="39" t="s">
        <v>3169</v>
      </c>
      <c r="G2" s="46" t="s">
        <v>4566</v>
      </c>
      <c r="H2" s="67" t="str">
        <f>IF(G2&lt;&gt;"",IF(ISERROR(VLOOKUP(G2,Lists!A:B,2,FALSE))=TRUE,"ERROR",VLOOKUP(G2,Lists!A:B,2,FALSE)),"")</f>
        <v>North America</v>
      </c>
      <c r="I2" s="56" t="s">
        <v>4567</v>
      </c>
      <c r="J2" s="138" t="s">
        <v>4568</v>
      </c>
      <c r="K2" s="139" t="s">
        <v>4569</v>
      </c>
      <c r="L2" s="53" t="s">
        <v>4570</v>
      </c>
      <c r="M2" s="49" t="s">
        <v>4571</v>
      </c>
      <c r="N2" s="75" t="s">
        <v>4572</v>
      </c>
      <c r="O2" s="39" t="s">
        <v>34</v>
      </c>
      <c r="P2" s="39"/>
    </row>
    <row r="3" spans="1:18" x14ac:dyDescent="0.25">
      <c r="A3" s="241" t="s">
        <v>2</v>
      </c>
      <c r="B3" s="4" t="s">
        <v>39</v>
      </c>
      <c r="C3" s="64" t="s">
        <v>4573</v>
      </c>
      <c r="D3" s="20" t="str">
        <f t="shared" ref="D3:D13" si="0">HYPERLINK(_xlfn.CONCAT("C:\Users\sh1384\OneDrive - University of Exeter\Documents\Projects\04 - AI and Public Health\2. Smoking\PDFs - RCTs\",MID(C3,2,FIND(",",C3)-2),"-",MID(C3,FIND(",",C3)+2,4),"-",MID(C3,FIND("#",C3)+1,4),".pdf"),"PDF")</f>
        <v>PDF</v>
      </c>
      <c r="E3" s="174" t="s">
        <v>4574</v>
      </c>
      <c r="F3" s="39" t="s">
        <v>3169</v>
      </c>
      <c r="G3" s="46" t="s">
        <v>4575</v>
      </c>
      <c r="H3" s="67" t="str">
        <f>IF(G3&lt;&gt;"",IF(ISERROR(VLOOKUP(G3,Lists!A:B,2,FALSE))=TRUE,"ERROR",VLOOKUP(G3,Lists!A:B,2,FALSE)),"")</f>
        <v>Europe</v>
      </c>
      <c r="I3" s="56" t="s">
        <v>4576</v>
      </c>
      <c r="J3" s="138" t="s">
        <v>4577</v>
      </c>
      <c r="K3" s="139" t="s">
        <v>4578</v>
      </c>
      <c r="L3" s="53" t="s">
        <v>4579</v>
      </c>
      <c r="M3" s="49" t="s">
        <v>4580</v>
      </c>
      <c r="N3" s="75" t="s">
        <v>4581</v>
      </c>
      <c r="O3" s="39" t="s">
        <v>34</v>
      </c>
      <c r="P3" s="39"/>
    </row>
    <row r="4" spans="1:18" x14ac:dyDescent="0.25">
      <c r="A4" s="241" t="s">
        <v>2</v>
      </c>
      <c r="B4" s="4" t="s">
        <v>39</v>
      </c>
      <c r="C4" s="64" t="s">
        <v>4582</v>
      </c>
      <c r="D4" s="20" t="str">
        <f t="shared" si="0"/>
        <v>PDF</v>
      </c>
      <c r="E4" s="174" t="s">
        <v>4583</v>
      </c>
      <c r="F4" s="39" t="s">
        <v>3169</v>
      </c>
      <c r="G4" s="46" t="s">
        <v>4566</v>
      </c>
      <c r="H4" s="67" t="str">
        <f>IF(G4&lt;&gt;"",IF(ISERROR(VLOOKUP(G4,Lists!A:B,2,FALSE))=TRUE,"ERROR",VLOOKUP(G4,Lists!A:B,2,FALSE)),"")</f>
        <v>North America</v>
      </c>
      <c r="I4" s="56" t="s">
        <v>4584</v>
      </c>
      <c r="J4" s="138" t="s">
        <v>4585</v>
      </c>
      <c r="K4" s="139" t="s">
        <v>4586</v>
      </c>
      <c r="L4" s="53" t="s">
        <v>4587</v>
      </c>
      <c r="M4" s="49" t="s">
        <v>4588</v>
      </c>
      <c r="N4" s="75" t="s">
        <v>4589</v>
      </c>
      <c r="O4" s="39" t="s">
        <v>34</v>
      </c>
      <c r="P4" s="39"/>
    </row>
    <row r="5" spans="1:18" x14ac:dyDescent="0.25">
      <c r="A5" s="241" t="s">
        <v>2</v>
      </c>
      <c r="B5" s="4" t="s">
        <v>39</v>
      </c>
      <c r="C5" s="64" t="s">
        <v>4524</v>
      </c>
      <c r="D5" s="20" t="str">
        <f t="shared" si="0"/>
        <v>PDF</v>
      </c>
      <c r="E5" s="174" t="s">
        <v>4590</v>
      </c>
      <c r="F5" s="39" t="s">
        <v>3169</v>
      </c>
      <c r="G5" s="46" t="s">
        <v>4591</v>
      </c>
      <c r="H5" s="67" t="str">
        <f>IF(G5&lt;&gt;"",IF(ISERROR(VLOOKUP(G5,Lists!A:B,2,FALSE))=TRUE,"ERROR",VLOOKUP(G5,Lists!A:B,2,FALSE)),"")</f>
        <v>Europe</v>
      </c>
      <c r="I5" s="56" t="s">
        <v>4592</v>
      </c>
      <c r="J5" s="138" t="s">
        <v>4593</v>
      </c>
      <c r="K5" s="139" t="s">
        <v>4594</v>
      </c>
      <c r="L5" s="53" t="s">
        <v>4595</v>
      </c>
      <c r="M5" s="49" t="s">
        <v>4596</v>
      </c>
      <c r="N5" s="75" t="s">
        <v>4597</v>
      </c>
      <c r="O5" s="39" t="s">
        <v>34</v>
      </c>
      <c r="P5" s="39"/>
    </row>
    <row r="6" spans="1:18" x14ac:dyDescent="0.25">
      <c r="A6" s="11" t="s">
        <v>2</v>
      </c>
      <c r="B6" s="4" t="s">
        <v>39</v>
      </c>
      <c r="C6" s="64" t="s">
        <v>4531</v>
      </c>
      <c r="D6" s="20" t="str">
        <f t="shared" si="0"/>
        <v>PDF</v>
      </c>
      <c r="E6" s="174" t="s">
        <v>4598</v>
      </c>
      <c r="F6" s="39" t="s">
        <v>3169</v>
      </c>
      <c r="G6" s="46" t="s">
        <v>4599</v>
      </c>
      <c r="H6" s="67" t="str">
        <f>IF(G6&lt;&gt;"",IF(ISERROR(VLOOKUP(G6,Lists!A:B,2,FALSE))=TRUE,"ERROR",VLOOKUP(G6,Lists!A:B,2,FALSE)),"")</f>
        <v>Asia</v>
      </c>
      <c r="I6" s="56" t="s">
        <v>4600</v>
      </c>
      <c r="J6" s="138" t="s">
        <v>4601</v>
      </c>
      <c r="K6" s="139" t="s">
        <v>4602</v>
      </c>
      <c r="L6" s="53" t="s">
        <v>4603</v>
      </c>
      <c r="M6" s="49" t="s">
        <v>4604</v>
      </c>
      <c r="N6" s="75" t="s">
        <v>4572</v>
      </c>
      <c r="O6" s="39" t="s">
        <v>34</v>
      </c>
      <c r="P6" s="39" t="s">
        <v>4605</v>
      </c>
    </row>
    <row r="7" spans="1:18" x14ac:dyDescent="0.25">
      <c r="A7" s="11" t="s">
        <v>2</v>
      </c>
      <c r="B7" s="4" t="s">
        <v>39</v>
      </c>
      <c r="C7" s="63" t="s">
        <v>4533</v>
      </c>
      <c r="D7" s="20" t="str">
        <f t="shared" si="0"/>
        <v>PDF</v>
      </c>
      <c r="E7" s="285" t="s">
        <v>4606</v>
      </c>
      <c r="F7" s="13" t="s">
        <v>3169</v>
      </c>
      <c r="G7" s="46" t="s">
        <v>4607</v>
      </c>
      <c r="H7" s="67" t="str">
        <f>IF(G7&lt;&gt;"",IF(ISERROR(VLOOKUP(G7,Lists!A:B,2,FALSE))=TRUE,"ERROR",VLOOKUP(G7,Lists!A:B,2,FALSE)),"")</f>
        <v>Europe</v>
      </c>
      <c r="I7" s="56" t="s">
        <v>4608</v>
      </c>
      <c r="J7" s="138" t="s">
        <v>3824</v>
      </c>
      <c r="K7" s="139" t="s">
        <v>3623</v>
      </c>
      <c r="L7" s="53" t="s">
        <v>4609</v>
      </c>
      <c r="M7" s="49" t="s">
        <v>4610</v>
      </c>
      <c r="N7" s="75" t="s">
        <v>4572</v>
      </c>
      <c r="O7" s="39" t="s">
        <v>34</v>
      </c>
      <c r="P7" s="39" t="s">
        <v>4611</v>
      </c>
    </row>
    <row r="8" spans="1:18" x14ac:dyDescent="0.25">
      <c r="A8" s="11" t="s">
        <v>2</v>
      </c>
      <c r="B8" s="4" t="s">
        <v>39</v>
      </c>
      <c r="C8" s="63" t="s">
        <v>4536</v>
      </c>
      <c r="D8" s="20" t="str">
        <f t="shared" si="0"/>
        <v>PDF</v>
      </c>
      <c r="E8" s="285" t="s">
        <v>4612</v>
      </c>
      <c r="F8" s="13" t="s">
        <v>3169</v>
      </c>
      <c r="G8" s="46" t="s">
        <v>4613</v>
      </c>
      <c r="H8" s="67" t="str">
        <f>IF(G8&lt;&gt;"",IF(ISERROR(VLOOKUP(G8,Lists!A:B,2,FALSE))=TRUE,"ERROR",VLOOKUP(G8,Lists!A:B,2,FALSE)),"")</f>
        <v>Asia</v>
      </c>
      <c r="I8" s="56" t="s">
        <v>4592</v>
      </c>
      <c r="J8" s="138" t="s">
        <v>4614</v>
      </c>
      <c r="K8" s="139" t="s">
        <v>4615</v>
      </c>
      <c r="L8" s="53" t="s">
        <v>4616</v>
      </c>
      <c r="M8" s="49" t="s">
        <v>4617</v>
      </c>
      <c r="N8" s="75" t="s">
        <v>4572</v>
      </c>
      <c r="O8" s="39" t="s">
        <v>34</v>
      </c>
      <c r="P8" s="39"/>
    </row>
    <row r="9" spans="1:18" x14ac:dyDescent="0.25">
      <c r="A9" s="11" t="s">
        <v>2</v>
      </c>
      <c r="B9" s="4" t="s">
        <v>39</v>
      </c>
      <c r="C9" s="63" t="s">
        <v>4539</v>
      </c>
      <c r="D9" s="20" t="str">
        <f t="shared" si="0"/>
        <v>PDF</v>
      </c>
      <c r="E9" s="285" t="s">
        <v>4618</v>
      </c>
      <c r="F9" s="13" t="s">
        <v>3169</v>
      </c>
      <c r="G9" s="46" t="s">
        <v>4619</v>
      </c>
      <c r="H9" s="67" t="s">
        <v>4619</v>
      </c>
      <c r="I9" s="56" t="s">
        <v>4592</v>
      </c>
      <c r="J9" s="138" t="s">
        <v>4620</v>
      </c>
      <c r="K9" s="139" t="s">
        <v>4621</v>
      </c>
      <c r="L9" s="53" t="s">
        <v>4622</v>
      </c>
      <c r="M9" s="49" t="s">
        <v>4623</v>
      </c>
      <c r="N9" s="75" t="s">
        <v>4624</v>
      </c>
      <c r="O9" s="39" t="s">
        <v>34</v>
      </c>
      <c r="P9" s="39"/>
    </row>
    <row r="10" spans="1:18" x14ac:dyDescent="0.25">
      <c r="A10" s="11" t="s">
        <v>2</v>
      </c>
      <c r="B10" s="4" t="s">
        <v>39</v>
      </c>
      <c r="C10" s="63" t="s">
        <v>4625</v>
      </c>
      <c r="D10" s="20" t="str">
        <f t="shared" si="0"/>
        <v>PDF</v>
      </c>
      <c r="E10" s="285" t="s">
        <v>4626</v>
      </c>
      <c r="F10" s="13" t="s">
        <v>3169</v>
      </c>
      <c r="G10" s="46" t="s">
        <v>4627</v>
      </c>
      <c r="H10" s="67" t="str">
        <f>IF(G10&lt;&gt;"",IF(ISERROR(VLOOKUP(G10,Lists!A:B,2,FALSE))=TRUE,"ERROR",VLOOKUP(G10,Lists!A:B,2,FALSE)),"")</f>
        <v>Asia</v>
      </c>
      <c r="I10" s="56" t="s">
        <v>4576</v>
      </c>
      <c r="J10" s="138" t="s">
        <v>4628</v>
      </c>
      <c r="K10" s="139" t="s">
        <v>4629</v>
      </c>
      <c r="L10" s="53" t="s">
        <v>4622</v>
      </c>
      <c r="M10" s="49" t="s">
        <v>4630</v>
      </c>
      <c r="N10" s="75" t="s">
        <v>4631</v>
      </c>
      <c r="O10" s="39" t="s">
        <v>34</v>
      </c>
      <c r="P10" s="39" t="s">
        <v>4632</v>
      </c>
    </row>
    <row r="11" spans="1:18" x14ac:dyDescent="0.25">
      <c r="A11" s="11" t="s">
        <v>2</v>
      </c>
      <c r="B11" s="4" t="s">
        <v>39</v>
      </c>
      <c r="C11" s="63" t="s">
        <v>4633</v>
      </c>
      <c r="D11" s="20" t="str">
        <f t="shared" si="0"/>
        <v>PDF</v>
      </c>
      <c r="E11" s="285" t="s">
        <v>4634</v>
      </c>
      <c r="F11" s="13" t="s">
        <v>3169</v>
      </c>
      <c r="G11" s="46" t="s">
        <v>4575</v>
      </c>
      <c r="H11" s="67" t="str">
        <f>IF(G11&lt;&gt;"",IF(ISERROR(VLOOKUP(G11,Lists!A:B,2,FALSE))=TRUE,"ERROR",VLOOKUP(G11,Lists!A:B,2,FALSE)),"")</f>
        <v>Europe</v>
      </c>
      <c r="I11" s="56" t="s">
        <v>4635</v>
      </c>
      <c r="J11" s="138" t="s">
        <v>4578</v>
      </c>
      <c r="K11" s="139" t="s">
        <v>4636</v>
      </c>
      <c r="L11" s="53" t="s">
        <v>4609</v>
      </c>
      <c r="M11" s="49" t="s">
        <v>4637</v>
      </c>
      <c r="N11" s="75" t="s">
        <v>4638</v>
      </c>
      <c r="O11" s="39" t="s">
        <v>34</v>
      </c>
      <c r="P11" s="39" t="s">
        <v>4639</v>
      </c>
    </row>
    <row r="12" spans="1:18" x14ac:dyDescent="0.25">
      <c r="A12" s="11" t="s">
        <v>2</v>
      </c>
      <c r="B12" s="4" t="s">
        <v>39</v>
      </c>
      <c r="C12" s="63" t="s">
        <v>4640</v>
      </c>
      <c r="D12" s="20" t="str">
        <f t="shared" si="0"/>
        <v>PDF</v>
      </c>
      <c r="E12" s="287" t="s">
        <v>4641</v>
      </c>
      <c r="F12" s="13" t="s">
        <v>3169</v>
      </c>
      <c r="G12" s="46" t="s">
        <v>4619</v>
      </c>
      <c r="H12" s="67" t="s">
        <v>4619</v>
      </c>
      <c r="I12" s="56" t="s">
        <v>4576</v>
      </c>
      <c r="J12" s="138" t="s">
        <v>4568</v>
      </c>
      <c r="K12" s="139" t="s">
        <v>4629</v>
      </c>
      <c r="L12" s="53" t="s">
        <v>4642</v>
      </c>
      <c r="M12" s="49" t="s">
        <v>4623</v>
      </c>
      <c r="N12" s="75" t="s">
        <v>4643</v>
      </c>
      <c r="O12" s="39" t="s">
        <v>34</v>
      </c>
      <c r="P12" s="39" t="s">
        <v>4644</v>
      </c>
    </row>
    <row r="13" spans="1:18" x14ac:dyDescent="0.25">
      <c r="A13" s="11" t="s">
        <v>2</v>
      </c>
      <c r="B13" s="4" t="s">
        <v>39</v>
      </c>
      <c r="C13" s="63" t="s">
        <v>4645</v>
      </c>
      <c r="D13" s="20" t="str">
        <f t="shared" si="0"/>
        <v>PDF</v>
      </c>
      <c r="E13" s="285" t="s">
        <v>4646</v>
      </c>
      <c r="F13" s="13" t="s">
        <v>3169</v>
      </c>
      <c r="G13" s="46" t="s">
        <v>4566</v>
      </c>
      <c r="H13" s="67" t="str">
        <f>IF(G13&lt;&gt;"",IF(ISERROR(VLOOKUP(G13,Lists!A:B,2,FALSE))=TRUE,"ERROR",VLOOKUP(G13,Lists!A:B,2,FALSE)),"")</f>
        <v>North America</v>
      </c>
      <c r="I13" s="56" t="s">
        <v>4584</v>
      </c>
      <c r="J13" s="138" t="s">
        <v>4647</v>
      </c>
      <c r="K13" s="139" t="s">
        <v>4648</v>
      </c>
      <c r="L13" s="53" t="s">
        <v>4649</v>
      </c>
      <c r="M13" s="49" t="s">
        <v>4650</v>
      </c>
      <c r="N13" s="75" t="s">
        <v>4651</v>
      </c>
      <c r="O13" s="39" t="s">
        <v>34</v>
      </c>
      <c r="P13" s="39"/>
    </row>
  </sheetData>
  <sortState xmlns:xlrd2="http://schemas.microsoft.com/office/spreadsheetml/2017/richdata2" ref="A2:P13">
    <sortCondition ref="C7:C13"/>
  </sortState>
  <conditionalFormatting sqref="A1:B1048576">
    <cfRule type="cellIs" dxfId="161" priority="1" operator="equal">
      <formula>"GMT"</formula>
    </cfRule>
    <cfRule type="cellIs" dxfId="160" priority="2" operator="equal">
      <formula>"RE"</formula>
    </cfRule>
    <cfRule type="cellIs" dxfId="159" priority="3" operator="equal">
      <formula>"JK"</formula>
    </cfRule>
    <cfRule type="cellIs" dxfId="158" priority="4" operator="equal">
      <formula>"CT"</formula>
    </cfRule>
    <cfRule type="cellIs" dxfId="157" priority="5" operator="equal">
      <formula>"SH"</formula>
    </cfRule>
  </conditionalFormatting>
  <hyperlinks>
    <hyperlink ref="E2" r:id="rId1" xr:uid="{8C67AEB9-5B67-4A98-AFF2-E52F8E72444D}"/>
    <hyperlink ref="E11" r:id="rId2" xr:uid="{97F4CC7E-6576-4D7D-A790-1F6EFDCEBB4F}"/>
    <hyperlink ref="E3" r:id="rId3" xr:uid="{1604D7E5-1A16-4175-A36D-65864AE472DD}"/>
    <hyperlink ref="E4" r:id="rId4" xr:uid="{3E31E121-26A0-489F-99AA-882F7A61257F}"/>
    <hyperlink ref="E10" r:id="rId5" xr:uid="{62EBCD39-F679-47DF-B77B-7CABA5114375}"/>
    <hyperlink ref="E12" r:id="rId6" xr:uid="{800BBD2D-9AB7-4F03-A222-627186384DCB}"/>
    <hyperlink ref="E13" r:id="rId7" xr:uid="{B9DDD779-94B7-4896-9482-C181136314D9}"/>
    <hyperlink ref="E6" r:id="rId8" xr:uid="{35171F44-D54B-4A5D-A84E-4DC8FBE9F5BC}"/>
    <hyperlink ref="E7" r:id="rId9" xr:uid="{36B2D78F-E99F-4358-A8B2-CF768C909F7C}"/>
    <hyperlink ref="E8" r:id="rId10" xr:uid="{606FA35C-858D-4510-B9C1-B83D99B9E9B6}"/>
    <hyperlink ref="E9" r:id="rId11" xr:uid="{79C3CFDD-DAF1-422D-BA04-CF2D704366F8}"/>
    <hyperlink ref="E5" r:id="rId12" xr:uid="{F9B78221-DEE6-FC43-B856-469FE0DA4CD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46660-84C6-4121-828E-94991451CA93}">
  <sheetPr>
    <tabColor theme="8" tint="0.59999389629810485"/>
  </sheetPr>
  <dimension ref="A1:R13"/>
  <sheetViews>
    <sheetView zoomScaleNormal="100" workbookViewId="0">
      <pane ySplit="1" topLeftCell="A2" activePane="bottomLeft" state="frozen"/>
      <selection pane="bottomLeft"/>
    </sheetView>
  </sheetViews>
  <sheetFormatPr defaultColWidth="8.85546875" defaultRowHeight="15" x14ac:dyDescent="0.25"/>
  <cols>
    <col min="1" max="2" width="11.85546875" customWidth="1"/>
    <col min="3" max="3" width="32.28515625" bestFit="1" customWidth="1"/>
    <col min="4" max="4" width="11.28515625" bestFit="1" customWidth="1"/>
    <col min="5" max="5" width="13.42578125" bestFit="1" customWidth="1"/>
    <col min="6" max="6" width="10.28515625" bestFit="1" customWidth="1"/>
    <col min="7" max="7" width="10.28515625" customWidth="1"/>
    <col min="8" max="8" width="18" style="291" bestFit="1" customWidth="1"/>
    <col min="9" max="9" width="15.7109375" style="291" customWidth="1"/>
    <col min="10" max="10" width="13" customWidth="1"/>
    <col min="11" max="11" width="26.42578125" bestFit="1" customWidth="1"/>
    <col min="12" max="14" width="16.85546875" customWidth="1"/>
    <col min="15" max="15" width="10.7109375" bestFit="1" customWidth="1"/>
    <col min="16" max="16" width="35.28515625" customWidth="1"/>
  </cols>
  <sheetData>
    <row r="1" spans="1:18" s="235" customFormat="1" ht="75.75" thickBot="1" x14ac:dyDescent="0.3">
      <c r="A1" s="242" t="s">
        <v>20</v>
      </c>
      <c r="B1" s="8" t="s">
        <v>23</v>
      </c>
      <c r="C1" s="86" t="s">
        <v>17</v>
      </c>
      <c r="D1" s="42" t="s">
        <v>4652</v>
      </c>
      <c r="E1" s="69" t="s">
        <v>4653</v>
      </c>
      <c r="F1" s="43" t="s">
        <v>4654</v>
      </c>
      <c r="G1" s="69" t="s">
        <v>4655</v>
      </c>
      <c r="H1" s="59" t="s">
        <v>4656</v>
      </c>
      <c r="I1" s="71" t="s">
        <v>4657</v>
      </c>
      <c r="J1" s="50" t="s">
        <v>4658</v>
      </c>
      <c r="K1" s="220" t="s">
        <v>4659</v>
      </c>
      <c r="L1" s="61" t="s">
        <v>4660</v>
      </c>
      <c r="M1" s="72" t="s">
        <v>4661</v>
      </c>
      <c r="N1" s="60" t="s">
        <v>4662</v>
      </c>
      <c r="O1" s="41" t="s">
        <v>4563</v>
      </c>
      <c r="P1" s="41" t="s">
        <v>0</v>
      </c>
      <c r="Q1" s="233"/>
      <c r="R1" s="233"/>
    </row>
    <row r="2" spans="1:18" ht="15.75" x14ac:dyDescent="0.25">
      <c r="A2" s="262" t="s">
        <v>2</v>
      </c>
      <c r="B2" s="4" t="s">
        <v>39</v>
      </c>
      <c r="C2" s="31" t="s">
        <v>4564</v>
      </c>
      <c r="D2" s="46" t="s">
        <v>4663</v>
      </c>
      <c r="E2" s="67" t="s">
        <v>4664</v>
      </c>
      <c r="F2" s="47" t="s">
        <v>4665</v>
      </c>
      <c r="G2" s="67" t="s">
        <v>4666</v>
      </c>
      <c r="H2" s="58" t="s">
        <v>4667</v>
      </c>
      <c r="I2" s="70" t="s">
        <v>4668</v>
      </c>
      <c r="J2" s="52" t="s">
        <v>4669</v>
      </c>
      <c r="K2" s="36" t="s">
        <v>4670</v>
      </c>
      <c r="L2" s="62" t="s">
        <v>4649</v>
      </c>
      <c r="M2" s="73" t="s">
        <v>4671</v>
      </c>
      <c r="N2" s="57" t="s">
        <v>4668</v>
      </c>
      <c r="O2" s="39" t="s">
        <v>34</v>
      </c>
      <c r="P2" s="39"/>
    </row>
    <row r="3" spans="1:18" x14ac:dyDescent="0.25">
      <c r="A3" s="241" t="s">
        <v>2</v>
      </c>
      <c r="B3" s="4" t="s">
        <v>39</v>
      </c>
      <c r="C3" s="31" t="s">
        <v>4573</v>
      </c>
      <c r="D3" s="46" t="s">
        <v>4663</v>
      </c>
      <c r="E3" s="67" t="s">
        <v>4664</v>
      </c>
      <c r="F3" s="47" t="s">
        <v>4672</v>
      </c>
      <c r="G3" s="67" t="s">
        <v>4673</v>
      </c>
      <c r="H3" s="58" t="s">
        <v>4674</v>
      </c>
      <c r="I3" s="70" t="s">
        <v>4668</v>
      </c>
      <c r="J3" s="52" t="s">
        <v>4675</v>
      </c>
      <c r="K3" s="36" t="s">
        <v>4670</v>
      </c>
      <c r="L3" s="62" t="s">
        <v>4609</v>
      </c>
      <c r="M3" s="73" t="s">
        <v>4676</v>
      </c>
      <c r="N3" s="57" t="s">
        <v>4668</v>
      </c>
      <c r="O3" s="39" t="s">
        <v>34</v>
      </c>
      <c r="P3" s="39"/>
    </row>
    <row r="4" spans="1:18" x14ac:dyDescent="0.25">
      <c r="A4" s="241" t="s">
        <v>2</v>
      </c>
      <c r="B4" s="4" t="s">
        <v>39</v>
      </c>
      <c r="C4" s="31" t="s">
        <v>4582</v>
      </c>
      <c r="D4" s="46" t="s">
        <v>4663</v>
      </c>
      <c r="E4" s="67" t="s">
        <v>4664</v>
      </c>
      <c r="F4" s="47" t="s">
        <v>4677</v>
      </c>
      <c r="G4" s="67" t="s">
        <v>4678</v>
      </c>
      <c r="H4" s="58" t="s">
        <v>4679</v>
      </c>
      <c r="I4" s="70" t="s">
        <v>4668</v>
      </c>
      <c r="J4" s="52" t="s">
        <v>4680</v>
      </c>
      <c r="K4" s="36" t="s">
        <v>4681</v>
      </c>
      <c r="L4" s="62" t="s">
        <v>4682</v>
      </c>
      <c r="M4" s="73" t="s">
        <v>4683</v>
      </c>
      <c r="N4" s="57" t="s">
        <v>4668</v>
      </c>
      <c r="O4" s="39" t="s">
        <v>34</v>
      </c>
      <c r="P4" s="39" t="s">
        <v>4684</v>
      </c>
    </row>
    <row r="5" spans="1:18" x14ac:dyDescent="0.25">
      <c r="A5" s="241" t="s">
        <v>2</v>
      </c>
      <c r="B5" s="4" t="s">
        <v>39</v>
      </c>
      <c r="C5" s="31" t="s">
        <v>4524</v>
      </c>
      <c r="D5" s="385" t="s">
        <v>4685</v>
      </c>
      <c r="E5" s="386" t="s">
        <v>4664</v>
      </c>
      <c r="F5" s="387" t="s">
        <v>4686</v>
      </c>
      <c r="G5" s="386" t="s">
        <v>4687</v>
      </c>
      <c r="H5" s="388" t="s">
        <v>4688</v>
      </c>
      <c r="I5" s="389" t="s">
        <v>34</v>
      </c>
      <c r="J5" s="390" t="s">
        <v>4689</v>
      </c>
      <c r="K5" s="391" t="s">
        <v>4690</v>
      </c>
      <c r="L5" s="392" t="s">
        <v>4691</v>
      </c>
      <c r="M5" s="393" t="s">
        <v>4692</v>
      </c>
      <c r="N5" s="394" t="s">
        <v>4693</v>
      </c>
      <c r="O5" s="395" t="s">
        <v>34</v>
      </c>
      <c r="P5" s="39"/>
    </row>
    <row r="6" spans="1:18" x14ac:dyDescent="0.25">
      <c r="A6" s="11" t="s">
        <v>2</v>
      </c>
      <c r="B6" s="4" t="s">
        <v>39</v>
      </c>
      <c r="C6" s="31" t="s">
        <v>4531</v>
      </c>
      <c r="D6" s="46" t="s">
        <v>4663</v>
      </c>
      <c r="E6" s="67" t="s">
        <v>4664</v>
      </c>
      <c r="F6" s="47" t="s">
        <v>4694</v>
      </c>
      <c r="G6" s="67" t="s">
        <v>4695</v>
      </c>
      <c r="H6" s="58" t="s">
        <v>4696</v>
      </c>
      <c r="I6" s="70" t="s">
        <v>4668</v>
      </c>
      <c r="J6" s="52" t="s">
        <v>4697</v>
      </c>
      <c r="K6" s="36" t="s">
        <v>4698</v>
      </c>
      <c r="L6" s="62" t="s">
        <v>4699</v>
      </c>
      <c r="M6" s="73" t="s">
        <v>4700</v>
      </c>
      <c r="N6" s="57" t="s">
        <v>4668</v>
      </c>
      <c r="O6" s="39" t="s">
        <v>34</v>
      </c>
      <c r="P6" s="39"/>
    </row>
    <row r="7" spans="1:18" x14ac:dyDescent="0.25">
      <c r="A7" s="11" t="s">
        <v>2</v>
      </c>
      <c r="B7" s="4" t="s">
        <v>39</v>
      </c>
      <c r="C7" s="31" t="s">
        <v>4533</v>
      </c>
      <c r="D7" s="46" t="s">
        <v>4685</v>
      </c>
      <c r="E7" s="67" t="s">
        <v>4664</v>
      </c>
      <c r="F7" s="47" t="s">
        <v>4701</v>
      </c>
      <c r="G7" s="67" t="s">
        <v>4702</v>
      </c>
      <c r="H7" s="58" t="s">
        <v>4703</v>
      </c>
      <c r="I7" s="70" t="s">
        <v>34</v>
      </c>
      <c r="J7" s="52" t="s">
        <v>4704</v>
      </c>
      <c r="K7" s="36" t="s">
        <v>4705</v>
      </c>
      <c r="L7" s="62" t="s">
        <v>4682</v>
      </c>
      <c r="M7" s="73" t="s">
        <v>4671</v>
      </c>
      <c r="N7" s="57" t="s">
        <v>4706</v>
      </c>
      <c r="O7" s="39" t="s">
        <v>34</v>
      </c>
      <c r="P7" s="39"/>
    </row>
    <row r="8" spans="1:18" x14ac:dyDescent="0.25">
      <c r="A8" s="11" t="s">
        <v>2</v>
      </c>
      <c r="B8" s="4" t="s">
        <v>39</v>
      </c>
      <c r="C8" s="31" t="s">
        <v>4536</v>
      </c>
      <c r="D8" s="46" t="s">
        <v>4663</v>
      </c>
      <c r="E8" s="67" t="s">
        <v>4664</v>
      </c>
      <c r="F8" s="47" t="s">
        <v>4707</v>
      </c>
      <c r="G8" s="67" t="s">
        <v>4708</v>
      </c>
      <c r="H8" s="58" t="s">
        <v>4709</v>
      </c>
      <c r="I8" s="70" t="s">
        <v>4668</v>
      </c>
      <c r="J8" s="52" t="s">
        <v>4592</v>
      </c>
      <c r="K8" s="36" t="s">
        <v>4710</v>
      </c>
      <c r="L8" s="62" t="s">
        <v>4711</v>
      </c>
      <c r="M8" s="73" t="s">
        <v>4671</v>
      </c>
      <c r="N8" s="57" t="s">
        <v>4668</v>
      </c>
      <c r="O8" s="39" t="s">
        <v>34</v>
      </c>
      <c r="P8" s="39"/>
    </row>
    <row r="9" spans="1:18" x14ac:dyDescent="0.25">
      <c r="A9" s="11" t="s">
        <v>2</v>
      </c>
      <c r="B9" s="4" t="s">
        <v>39</v>
      </c>
      <c r="C9" s="31" t="s">
        <v>4539</v>
      </c>
      <c r="D9" s="46" t="s">
        <v>4663</v>
      </c>
      <c r="E9" s="67" t="s">
        <v>4664</v>
      </c>
      <c r="F9" s="47" t="s">
        <v>4712</v>
      </c>
      <c r="G9" s="67" t="s">
        <v>4713</v>
      </c>
      <c r="H9" s="58" t="s">
        <v>4714</v>
      </c>
      <c r="I9" s="70" t="s">
        <v>4668</v>
      </c>
      <c r="J9" s="52" t="s">
        <v>4715</v>
      </c>
      <c r="K9" s="36" t="s">
        <v>4716</v>
      </c>
      <c r="L9" s="62" t="s">
        <v>4717</v>
      </c>
      <c r="M9" s="73" t="s">
        <v>4671</v>
      </c>
      <c r="N9" s="57" t="s">
        <v>4668</v>
      </c>
      <c r="O9" s="39" t="s">
        <v>34</v>
      </c>
      <c r="P9" s="39"/>
    </row>
    <row r="10" spans="1:18" x14ac:dyDescent="0.25">
      <c r="A10" s="11" t="s">
        <v>2</v>
      </c>
      <c r="B10" s="4" t="s">
        <v>39</v>
      </c>
      <c r="C10" s="31" t="s">
        <v>4625</v>
      </c>
      <c r="D10" s="46" t="s">
        <v>4663</v>
      </c>
      <c r="E10" s="67" t="s">
        <v>4664</v>
      </c>
      <c r="F10" s="47" t="s">
        <v>4718</v>
      </c>
      <c r="G10" s="67" t="s">
        <v>4719</v>
      </c>
      <c r="H10" s="58" t="s">
        <v>4720</v>
      </c>
      <c r="I10" s="70" t="s">
        <v>4668</v>
      </c>
      <c r="J10" s="52" t="s">
        <v>4721</v>
      </c>
      <c r="K10" s="36" t="s">
        <v>4722</v>
      </c>
      <c r="L10" s="62" t="s">
        <v>4609</v>
      </c>
      <c r="M10" s="73" t="s">
        <v>4723</v>
      </c>
      <c r="N10" s="57" t="s">
        <v>4668</v>
      </c>
      <c r="O10" s="39" t="s">
        <v>34</v>
      </c>
      <c r="P10" s="39"/>
    </row>
    <row r="11" spans="1:18" x14ac:dyDescent="0.25">
      <c r="A11" s="11" t="s">
        <v>2</v>
      </c>
      <c r="B11" s="4" t="s">
        <v>39</v>
      </c>
      <c r="C11" s="31" t="s">
        <v>4633</v>
      </c>
      <c r="D11" s="46" t="s">
        <v>4663</v>
      </c>
      <c r="E11" s="67" t="s">
        <v>4664</v>
      </c>
      <c r="F11" s="47" t="s">
        <v>4724</v>
      </c>
      <c r="G11" s="67" t="s">
        <v>4725</v>
      </c>
      <c r="H11" s="58" t="s">
        <v>4726</v>
      </c>
      <c r="I11" s="70" t="s">
        <v>4668</v>
      </c>
      <c r="J11" s="52" t="s">
        <v>4727</v>
      </c>
      <c r="K11" s="36" t="s">
        <v>4728</v>
      </c>
      <c r="L11" s="62" t="s">
        <v>4682</v>
      </c>
      <c r="M11" s="73" t="s">
        <v>4729</v>
      </c>
      <c r="N11" s="57" t="s">
        <v>4668</v>
      </c>
      <c r="O11" s="39" t="s">
        <v>34</v>
      </c>
      <c r="P11" s="39"/>
    </row>
    <row r="12" spans="1:18" x14ac:dyDescent="0.25">
      <c r="A12" s="11" t="s">
        <v>2</v>
      </c>
      <c r="B12" s="4" t="s">
        <v>39</v>
      </c>
      <c r="C12" s="31" t="s">
        <v>4640</v>
      </c>
      <c r="D12" s="46" t="s">
        <v>4663</v>
      </c>
      <c r="E12" s="67" t="s">
        <v>4664</v>
      </c>
      <c r="F12" s="47" t="s">
        <v>4730</v>
      </c>
      <c r="G12" s="67" t="s">
        <v>4731</v>
      </c>
      <c r="H12" s="58" t="s">
        <v>4732</v>
      </c>
      <c r="I12" s="70" t="s">
        <v>4668</v>
      </c>
      <c r="J12" s="52" t="s">
        <v>4733</v>
      </c>
      <c r="K12" s="36" t="s">
        <v>4734</v>
      </c>
      <c r="L12" s="62" t="s">
        <v>4735</v>
      </c>
      <c r="M12" s="73" t="s">
        <v>4671</v>
      </c>
      <c r="N12" s="57" t="s">
        <v>4668</v>
      </c>
      <c r="O12" s="39" t="s">
        <v>34</v>
      </c>
      <c r="P12" s="39"/>
    </row>
    <row r="13" spans="1:18" x14ac:dyDescent="0.25">
      <c r="A13" s="11" t="s">
        <v>2</v>
      </c>
      <c r="B13" s="4" t="s">
        <v>39</v>
      </c>
      <c r="C13" s="31" t="s">
        <v>4645</v>
      </c>
      <c r="D13" s="46" t="s">
        <v>4663</v>
      </c>
      <c r="E13" s="67" t="s">
        <v>4664</v>
      </c>
      <c r="F13" s="47" t="s">
        <v>4736</v>
      </c>
      <c r="G13" s="67" t="s">
        <v>4737</v>
      </c>
      <c r="H13" s="58" t="s">
        <v>4679</v>
      </c>
      <c r="I13" s="70" t="s">
        <v>4668</v>
      </c>
      <c r="J13" s="52" t="s">
        <v>4738</v>
      </c>
      <c r="K13" s="36" t="s">
        <v>4739</v>
      </c>
      <c r="L13" s="62" t="s">
        <v>4735</v>
      </c>
      <c r="M13" s="73" t="s">
        <v>4671</v>
      </c>
      <c r="N13" s="57" t="s">
        <v>4668</v>
      </c>
      <c r="O13" s="39" t="s">
        <v>34</v>
      </c>
      <c r="P13" s="39"/>
    </row>
  </sheetData>
  <sortState xmlns:xlrd2="http://schemas.microsoft.com/office/spreadsheetml/2017/richdata2" ref="A2:P13">
    <sortCondition ref="C6:C13"/>
  </sortState>
  <conditionalFormatting sqref="A1:B1048576">
    <cfRule type="cellIs" dxfId="156" priority="1" operator="equal">
      <formula>"GMT"</formula>
    </cfRule>
    <cfRule type="cellIs" dxfId="155" priority="2" operator="equal">
      <formula>"RE"</formula>
    </cfRule>
    <cfRule type="cellIs" dxfId="154" priority="3" operator="equal">
      <formula>"JK"</formula>
    </cfRule>
    <cfRule type="cellIs" dxfId="153" priority="4" operator="equal">
      <formula>"CT"</formula>
    </cfRule>
    <cfRule type="cellIs" dxfId="152" priority="5" operator="equal">
      <formula>"SH"</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28C0-C8A7-42E6-9554-BDF428422F7C}">
  <sheetPr>
    <tabColor theme="8" tint="0.39997558519241921"/>
  </sheetPr>
  <dimension ref="A1:K13"/>
  <sheetViews>
    <sheetView zoomScaleNormal="100" workbookViewId="0">
      <pane ySplit="1" topLeftCell="A2" activePane="bottomLeft" state="frozen"/>
      <selection pane="bottomLeft"/>
    </sheetView>
  </sheetViews>
  <sheetFormatPr defaultColWidth="8.85546875" defaultRowHeight="15" x14ac:dyDescent="0.25"/>
  <cols>
    <col min="1" max="2" width="11.85546875" customWidth="1"/>
    <col min="3" max="3" width="31.28515625" bestFit="1" customWidth="1"/>
    <col min="4" max="5" width="23" customWidth="1"/>
    <col min="6" max="7" width="20.85546875" customWidth="1"/>
    <col min="8" max="8" width="10.7109375" bestFit="1" customWidth="1"/>
    <col min="9" max="9" width="35.28515625" customWidth="1"/>
  </cols>
  <sheetData>
    <row r="1" spans="1:11" s="235" customFormat="1" ht="30.75" thickBot="1" x14ac:dyDescent="0.3">
      <c r="A1" s="242" t="s">
        <v>20</v>
      </c>
      <c r="B1" s="8" t="s">
        <v>23</v>
      </c>
      <c r="C1" s="40" t="s">
        <v>17</v>
      </c>
      <c r="D1" s="42" t="s">
        <v>4740</v>
      </c>
      <c r="E1" s="69" t="s">
        <v>4741</v>
      </c>
      <c r="F1" s="43" t="s">
        <v>4742</v>
      </c>
      <c r="G1" s="69" t="s">
        <v>4743</v>
      </c>
      <c r="H1" s="41" t="s">
        <v>4563</v>
      </c>
      <c r="I1" s="41" t="s">
        <v>0</v>
      </c>
      <c r="J1" s="233"/>
      <c r="K1" s="233"/>
    </row>
    <row r="2" spans="1:11" ht="15.75" x14ac:dyDescent="0.25">
      <c r="A2" s="262" t="s">
        <v>2</v>
      </c>
      <c r="B2" s="4" t="s">
        <v>39</v>
      </c>
      <c r="C2" s="63" t="s">
        <v>4564</v>
      </c>
      <c r="D2" s="46" t="s">
        <v>4744</v>
      </c>
      <c r="E2" s="67" t="s">
        <v>4745</v>
      </c>
      <c r="F2" s="47" t="s">
        <v>4746</v>
      </c>
      <c r="G2" s="67">
        <v>404</v>
      </c>
      <c r="H2" s="39" t="s">
        <v>34</v>
      </c>
      <c r="I2" s="39"/>
    </row>
    <row r="3" spans="1:11" x14ac:dyDescent="0.25">
      <c r="A3" s="241" t="s">
        <v>2</v>
      </c>
      <c r="B3" s="4" t="s">
        <v>39</v>
      </c>
      <c r="C3" s="63" t="s">
        <v>4573</v>
      </c>
      <c r="D3" s="46" t="s">
        <v>4747</v>
      </c>
      <c r="E3" s="67" t="s">
        <v>4748</v>
      </c>
      <c r="F3" s="47" t="s">
        <v>4749</v>
      </c>
      <c r="G3" s="67">
        <v>240</v>
      </c>
      <c r="H3" s="39" t="s">
        <v>34</v>
      </c>
      <c r="I3" s="39"/>
    </row>
    <row r="4" spans="1:11" x14ac:dyDescent="0.25">
      <c r="A4" s="241" t="s">
        <v>2</v>
      </c>
      <c r="B4" s="4" t="s">
        <v>39</v>
      </c>
      <c r="C4" s="63" t="s">
        <v>4582</v>
      </c>
      <c r="D4" s="46" t="s">
        <v>4750</v>
      </c>
      <c r="E4" s="67" t="s">
        <v>4745</v>
      </c>
      <c r="F4" s="47" t="s">
        <v>4751</v>
      </c>
      <c r="G4" s="67">
        <v>1487</v>
      </c>
      <c r="H4" s="39" t="s">
        <v>34</v>
      </c>
      <c r="I4" s="39"/>
    </row>
    <row r="5" spans="1:11" x14ac:dyDescent="0.25">
      <c r="A5" s="241" t="s">
        <v>2</v>
      </c>
      <c r="B5" s="4" t="s">
        <v>39</v>
      </c>
      <c r="C5" s="63" t="s">
        <v>4524</v>
      </c>
      <c r="D5" s="46" t="s">
        <v>4752</v>
      </c>
      <c r="E5" s="67" t="s">
        <v>4745</v>
      </c>
      <c r="F5" s="47" t="s">
        <v>4753</v>
      </c>
      <c r="G5" s="67" t="s">
        <v>4754</v>
      </c>
      <c r="H5" s="39" t="s">
        <v>34</v>
      </c>
      <c r="I5" s="39"/>
    </row>
    <row r="6" spans="1:11" x14ac:dyDescent="0.25">
      <c r="A6" s="11" t="s">
        <v>2</v>
      </c>
      <c r="B6" s="4" t="s">
        <v>39</v>
      </c>
      <c r="C6" s="63" t="s">
        <v>4531</v>
      </c>
      <c r="D6" s="46" t="s">
        <v>4755</v>
      </c>
      <c r="E6" s="67" t="s">
        <v>4756</v>
      </c>
      <c r="F6" s="47" t="s">
        <v>4757</v>
      </c>
      <c r="G6" s="67">
        <v>664</v>
      </c>
      <c r="H6" s="39" t="s">
        <v>34</v>
      </c>
      <c r="I6" s="39"/>
    </row>
    <row r="7" spans="1:11" x14ac:dyDescent="0.25">
      <c r="A7" s="11" t="s">
        <v>2</v>
      </c>
      <c r="B7" s="4" t="s">
        <v>39</v>
      </c>
      <c r="C7" s="31" t="s">
        <v>4533</v>
      </c>
      <c r="D7" s="46" t="s">
        <v>4745</v>
      </c>
      <c r="E7" s="67" t="s">
        <v>4745</v>
      </c>
      <c r="F7" s="47" t="s">
        <v>4758</v>
      </c>
      <c r="G7" s="67">
        <v>1351</v>
      </c>
      <c r="H7" s="39" t="s">
        <v>34</v>
      </c>
      <c r="I7" s="39"/>
    </row>
    <row r="8" spans="1:11" x14ac:dyDescent="0.25">
      <c r="A8" s="11" t="s">
        <v>2</v>
      </c>
      <c r="B8" s="4" t="s">
        <v>39</v>
      </c>
      <c r="C8" s="31" t="s">
        <v>4536</v>
      </c>
      <c r="D8" s="46" t="s">
        <v>4759</v>
      </c>
      <c r="E8" s="67" t="s">
        <v>4745</v>
      </c>
      <c r="F8" s="47" t="s">
        <v>4758</v>
      </c>
      <c r="G8" s="67">
        <v>371</v>
      </c>
      <c r="H8" s="39" t="s">
        <v>34</v>
      </c>
      <c r="I8" s="39"/>
    </row>
    <row r="9" spans="1:11" x14ac:dyDescent="0.25">
      <c r="A9" s="11" t="s">
        <v>2</v>
      </c>
      <c r="B9" s="4" t="s">
        <v>39</v>
      </c>
      <c r="C9" s="31" t="s">
        <v>4539</v>
      </c>
      <c r="D9" s="46" t="s">
        <v>4760</v>
      </c>
      <c r="E9" s="67" t="s">
        <v>4745</v>
      </c>
      <c r="F9" s="47" t="s">
        <v>4758</v>
      </c>
      <c r="G9" s="67">
        <v>3143</v>
      </c>
      <c r="H9" s="39" t="s">
        <v>34</v>
      </c>
      <c r="I9" s="39"/>
    </row>
    <row r="10" spans="1:11" x14ac:dyDescent="0.25">
      <c r="A10" s="11" t="s">
        <v>2</v>
      </c>
      <c r="B10" s="4" t="s">
        <v>39</v>
      </c>
      <c r="C10" s="31" t="s">
        <v>4625</v>
      </c>
      <c r="D10" s="46" t="s">
        <v>4761</v>
      </c>
      <c r="E10" s="67" t="s">
        <v>4762</v>
      </c>
      <c r="F10" s="47" t="s">
        <v>4763</v>
      </c>
      <c r="G10" s="67">
        <v>584</v>
      </c>
      <c r="H10" s="39" t="s">
        <v>34</v>
      </c>
      <c r="I10" s="39"/>
    </row>
    <row r="11" spans="1:11" x14ac:dyDescent="0.25">
      <c r="A11" s="11" t="s">
        <v>2</v>
      </c>
      <c r="B11" s="4" t="s">
        <v>39</v>
      </c>
      <c r="C11" s="31" t="s">
        <v>4633</v>
      </c>
      <c r="D11" s="46" t="s">
        <v>4764</v>
      </c>
      <c r="E11" s="67" t="s">
        <v>4765</v>
      </c>
      <c r="F11" s="47" t="s">
        <v>4746</v>
      </c>
      <c r="G11" s="67">
        <v>513</v>
      </c>
      <c r="H11" s="39" t="s">
        <v>34</v>
      </c>
      <c r="I11" s="39"/>
    </row>
    <row r="12" spans="1:11" x14ac:dyDescent="0.25">
      <c r="A12" s="11" t="s">
        <v>2</v>
      </c>
      <c r="B12" s="4" t="s">
        <v>39</v>
      </c>
      <c r="C12" s="31" t="s">
        <v>4640</v>
      </c>
      <c r="D12" s="46" t="s">
        <v>4766</v>
      </c>
      <c r="E12" s="67" t="s">
        <v>4745</v>
      </c>
      <c r="F12" s="47" t="s">
        <v>4767</v>
      </c>
      <c r="G12" s="67">
        <f>5339+51875</f>
        <v>57214</v>
      </c>
      <c r="H12" s="39" t="s">
        <v>34</v>
      </c>
      <c r="I12" s="39"/>
    </row>
    <row r="13" spans="1:11" x14ac:dyDescent="0.25">
      <c r="A13" s="11" t="s">
        <v>2</v>
      </c>
      <c r="B13" s="4" t="s">
        <v>39</v>
      </c>
      <c r="C13" s="31" t="s">
        <v>4645</v>
      </c>
      <c r="D13" s="46" t="s">
        <v>4768</v>
      </c>
      <c r="E13" s="67" t="s">
        <v>4745</v>
      </c>
      <c r="F13" s="47" t="s">
        <v>4746</v>
      </c>
      <c r="G13" s="67">
        <v>120</v>
      </c>
      <c r="H13" s="39" t="s">
        <v>34</v>
      </c>
      <c r="I13" s="39"/>
    </row>
  </sheetData>
  <sortState xmlns:xlrd2="http://schemas.microsoft.com/office/spreadsheetml/2017/richdata2" ref="A2:I13">
    <sortCondition ref="C10:C13"/>
  </sortState>
  <conditionalFormatting sqref="A1:B1048576">
    <cfRule type="cellIs" dxfId="151" priority="1" operator="equal">
      <formula>"GMT"</formula>
    </cfRule>
    <cfRule type="cellIs" dxfId="150" priority="2" operator="equal">
      <formula>"RE"</formula>
    </cfRule>
    <cfRule type="cellIs" dxfId="149" priority="3" operator="equal">
      <formula>"JK"</formula>
    </cfRule>
    <cfRule type="cellIs" dxfId="148" priority="4" operator="equal">
      <formula>"CT"</formula>
    </cfRule>
    <cfRule type="cellIs" dxfId="147" priority="5" operator="equal">
      <formula>"SH"</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9319-D547-48F7-A40E-1FBE34365F6D}">
  <sheetPr>
    <tabColor theme="8" tint="-0.249977111117893"/>
  </sheetPr>
  <dimension ref="A1:R75"/>
  <sheetViews>
    <sheetView zoomScale="85" zoomScaleNormal="85" workbookViewId="0">
      <pane ySplit="1" topLeftCell="A2" activePane="bottomLeft" state="frozen"/>
      <selection pane="bottomLeft"/>
    </sheetView>
  </sheetViews>
  <sheetFormatPr defaultColWidth="8.85546875" defaultRowHeight="15" x14ac:dyDescent="0.25"/>
  <cols>
    <col min="1" max="2" width="11.85546875" customWidth="1"/>
    <col min="3" max="3" width="20.28515625" customWidth="1"/>
    <col min="4" max="4" width="18" bestFit="1" customWidth="1"/>
    <col min="5" max="5" width="23.140625" customWidth="1"/>
    <col min="6" max="6" width="17.85546875" bestFit="1" customWidth="1"/>
    <col min="7" max="10" width="23" customWidth="1"/>
    <col min="11" max="12" width="20.85546875" customWidth="1"/>
    <col min="13" max="13" width="22.42578125" customWidth="1"/>
    <col min="14" max="14" width="20.85546875" customWidth="1"/>
    <col min="15" max="15" width="10.7109375" bestFit="1" customWidth="1"/>
    <col min="16" max="16" width="35.28515625" customWidth="1"/>
  </cols>
  <sheetData>
    <row r="1" spans="1:18" ht="16.5" thickBot="1" x14ac:dyDescent="0.3">
      <c r="A1" s="242" t="s">
        <v>20</v>
      </c>
      <c r="B1" s="8" t="s">
        <v>23</v>
      </c>
      <c r="C1" s="308" t="s">
        <v>17</v>
      </c>
      <c r="D1" s="29" t="s">
        <v>4769</v>
      </c>
      <c r="E1" s="309" t="s">
        <v>4770</v>
      </c>
      <c r="F1" s="310" t="s">
        <v>4771</v>
      </c>
      <c r="G1" s="311" t="s">
        <v>4772</v>
      </c>
      <c r="H1" s="312" t="s">
        <v>4773</v>
      </c>
      <c r="I1" s="313" t="s">
        <v>4774</v>
      </c>
      <c r="J1" s="312" t="s">
        <v>4775</v>
      </c>
      <c r="K1" s="313" t="s">
        <v>4776</v>
      </c>
      <c r="L1" s="312" t="s">
        <v>4777</v>
      </c>
      <c r="M1" s="314" t="s">
        <v>4778</v>
      </c>
      <c r="N1" s="315" t="s">
        <v>4779</v>
      </c>
      <c r="O1" s="249" t="s">
        <v>4563</v>
      </c>
      <c r="P1" s="249" t="s">
        <v>0</v>
      </c>
      <c r="Q1" s="1"/>
      <c r="R1" s="1"/>
    </row>
    <row r="2" spans="1:18" ht="15.75" x14ac:dyDescent="0.25">
      <c r="A2" s="243" t="s">
        <v>2</v>
      </c>
      <c r="B2" s="244" t="s">
        <v>39</v>
      </c>
      <c r="C2" s="154" t="s">
        <v>4564</v>
      </c>
      <c r="D2" s="133" t="s">
        <v>4780</v>
      </c>
      <c r="E2" s="156" t="s">
        <v>4781</v>
      </c>
      <c r="F2" s="157" t="s">
        <v>4780</v>
      </c>
      <c r="G2" s="296" t="s">
        <v>4782</v>
      </c>
      <c r="H2" s="159" t="s">
        <v>4783</v>
      </c>
      <c r="I2" s="158" t="s">
        <v>3169</v>
      </c>
      <c r="J2" s="159" t="s">
        <v>4784</v>
      </c>
      <c r="K2" s="158" t="s">
        <v>4785</v>
      </c>
      <c r="L2" s="159" t="s">
        <v>4786</v>
      </c>
      <c r="M2" s="158" t="s">
        <v>4787</v>
      </c>
      <c r="N2" s="159" t="s">
        <v>4745</v>
      </c>
      <c r="O2" s="134" t="s">
        <v>34</v>
      </c>
      <c r="P2" s="134" t="s">
        <v>4788</v>
      </c>
    </row>
    <row r="3" spans="1:18" x14ac:dyDescent="0.25">
      <c r="A3" s="11" t="s">
        <v>2</v>
      </c>
      <c r="B3" s="4" t="s">
        <v>39</v>
      </c>
      <c r="C3" s="64" t="s">
        <v>4564</v>
      </c>
      <c r="D3" s="31" t="s">
        <v>4789</v>
      </c>
      <c r="E3" s="46" t="s">
        <v>4790</v>
      </c>
      <c r="F3" s="65" t="s">
        <v>4789</v>
      </c>
      <c r="G3" s="297" t="s">
        <v>4791</v>
      </c>
      <c r="H3" s="47" t="s">
        <v>4745</v>
      </c>
      <c r="I3" s="67" t="s">
        <v>34</v>
      </c>
      <c r="J3" s="47" t="s">
        <v>4668</v>
      </c>
      <c r="K3" s="67" t="s">
        <v>4792</v>
      </c>
      <c r="L3" s="47" t="s">
        <v>4786</v>
      </c>
      <c r="M3" s="67" t="s">
        <v>4745</v>
      </c>
      <c r="N3" s="47" t="s">
        <v>4745</v>
      </c>
      <c r="O3" s="39" t="s">
        <v>34</v>
      </c>
      <c r="P3" s="39"/>
    </row>
    <row r="4" spans="1:18" ht="15.75" thickBot="1" x14ac:dyDescent="0.3">
      <c r="A4" s="126" t="s">
        <v>2</v>
      </c>
      <c r="B4" s="221" t="s">
        <v>39</v>
      </c>
      <c r="C4" s="298" t="s">
        <v>4564</v>
      </c>
      <c r="D4" s="132" t="s">
        <v>4793</v>
      </c>
      <c r="E4" s="130" t="s">
        <v>4794</v>
      </c>
      <c r="F4" s="169" t="s">
        <v>4745</v>
      </c>
      <c r="G4" s="299" t="s">
        <v>4745</v>
      </c>
      <c r="H4" s="166" t="s">
        <v>4745</v>
      </c>
      <c r="I4" s="131" t="s">
        <v>4668</v>
      </c>
      <c r="J4" s="166" t="s">
        <v>4668</v>
      </c>
      <c r="K4" s="131" t="s">
        <v>4668</v>
      </c>
      <c r="L4" s="166" t="s">
        <v>4649</v>
      </c>
      <c r="M4" s="131" t="s">
        <v>4745</v>
      </c>
      <c r="N4" s="166" t="s">
        <v>4745</v>
      </c>
      <c r="O4" s="127" t="s">
        <v>34</v>
      </c>
      <c r="P4" s="127"/>
    </row>
    <row r="5" spans="1:18" x14ac:dyDescent="0.25">
      <c r="A5" s="153" t="s">
        <v>2</v>
      </c>
      <c r="B5" s="244" t="s">
        <v>39</v>
      </c>
      <c r="C5" s="176" t="s">
        <v>4573</v>
      </c>
      <c r="D5" s="133" t="s">
        <v>4795</v>
      </c>
      <c r="E5" s="156" t="s">
        <v>4796</v>
      </c>
      <c r="F5" s="157" t="s">
        <v>4795</v>
      </c>
      <c r="G5" s="296" t="s">
        <v>4592</v>
      </c>
      <c r="H5" s="159" t="s">
        <v>3075</v>
      </c>
      <c r="I5" s="158" t="s">
        <v>4797</v>
      </c>
      <c r="J5" s="159" t="s">
        <v>4798</v>
      </c>
      <c r="K5" s="158" t="s">
        <v>4799</v>
      </c>
      <c r="L5" s="159" t="s">
        <v>4609</v>
      </c>
      <c r="M5" s="158" t="s">
        <v>4800</v>
      </c>
      <c r="N5" s="159" t="s">
        <v>4801</v>
      </c>
      <c r="O5" s="134" t="s">
        <v>34</v>
      </c>
      <c r="P5" s="134"/>
    </row>
    <row r="6" spans="1:18" ht="15.75" thickBot="1" x14ac:dyDescent="0.3">
      <c r="A6" s="126" t="s">
        <v>2</v>
      </c>
      <c r="B6" s="221" t="s">
        <v>39</v>
      </c>
      <c r="C6" s="298" t="s">
        <v>4573</v>
      </c>
      <c r="D6" s="132" t="s">
        <v>4802</v>
      </c>
      <c r="E6" s="130" t="s">
        <v>4803</v>
      </c>
      <c r="F6" s="169" t="s">
        <v>4745</v>
      </c>
      <c r="G6" s="299" t="s">
        <v>4745</v>
      </c>
      <c r="H6" s="166" t="s">
        <v>4745</v>
      </c>
      <c r="I6" s="131" t="s">
        <v>4668</v>
      </c>
      <c r="J6" s="166" t="s">
        <v>4668</v>
      </c>
      <c r="K6" s="131" t="s">
        <v>4804</v>
      </c>
      <c r="L6" s="166" t="s">
        <v>4609</v>
      </c>
      <c r="M6" s="131" t="s">
        <v>4745</v>
      </c>
      <c r="N6" s="166" t="s">
        <v>4805</v>
      </c>
      <c r="O6" s="127" t="s">
        <v>34</v>
      </c>
      <c r="P6" s="127"/>
    </row>
    <row r="7" spans="1:18" x14ac:dyDescent="0.25">
      <c r="A7" s="153" t="s">
        <v>2</v>
      </c>
      <c r="B7" s="244" t="s">
        <v>39</v>
      </c>
      <c r="C7" s="176" t="s">
        <v>4582</v>
      </c>
      <c r="D7" s="133" t="s">
        <v>4806</v>
      </c>
      <c r="E7" s="156" t="s">
        <v>4807</v>
      </c>
      <c r="F7" s="157" t="s">
        <v>4745</v>
      </c>
      <c r="G7" s="296" t="s">
        <v>4584</v>
      </c>
      <c r="H7" s="159" t="s">
        <v>3075</v>
      </c>
      <c r="I7" s="158" t="s">
        <v>4797</v>
      </c>
      <c r="J7" s="159" t="s">
        <v>4808</v>
      </c>
      <c r="K7" s="158" t="s">
        <v>4809</v>
      </c>
      <c r="L7" s="159" t="s">
        <v>4682</v>
      </c>
      <c r="M7" s="158" t="s">
        <v>4810</v>
      </c>
      <c r="N7" s="159" t="s">
        <v>4811</v>
      </c>
      <c r="O7" s="134" t="s">
        <v>34</v>
      </c>
      <c r="P7" s="134"/>
    </row>
    <row r="8" spans="1:18" ht="15.75" thickBot="1" x14ac:dyDescent="0.3">
      <c r="A8" s="126" t="s">
        <v>2</v>
      </c>
      <c r="B8" s="221" t="s">
        <v>39</v>
      </c>
      <c r="C8" s="298" t="s">
        <v>4582</v>
      </c>
      <c r="D8" s="132" t="s">
        <v>4812</v>
      </c>
      <c r="E8" s="130" t="s">
        <v>4813</v>
      </c>
      <c r="F8" s="169" t="s">
        <v>4745</v>
      </c>
      <c r="G8" s="299" t="s">
        <v>4584</v>
      </c>
      <c r="H8" s="166" t="s">
        <v>4745</v>
      </c>
      <c r="I8" s="131" t="s">
        <v>4797</v>
      </c>
      <c r="J8" s="166" t="s">
        <v>4668</v>
      </c>
      <c r="K8" s="300" t="s">
        <v>4809</v>
      </c>
      <c r="L8" s="301" t="s">
        <v>4682</v>
      </c>
      <c r="M8" s="300" t="s">
        <v>4810</v>
      </c>
      <c r="N8" s="301" t="s">
        <v>4811</v>
      </c>
      <c r="O8" s="127" t="s">
        <v>34</v>
      </c>
      <c r="P8" s="127"/>
    </row>
    <row r="9" spans="1:18" x14ac:dyDescent="0.25">
      <c r="A9" s="153" t="s">
        <v>2</v>
      </c>
      <c r="B9" s="244" t="s">
        <v>39</v>
      </c>
      <c r="C9" s="176" t="s">
        <v>4524</v>
      </c>
      <c r="D9" s="133" t="s">
        <v>4814</v>
      </c>
      <c r="E9" s="156" t="s">
        <v>4815</v>
      </c>
      <c r="F9" s="157" t="s">
        <v>4814</v>
      </c>
      <c r="G9" s="296" t="s">
        <v>4592</v>
      </c>
      <c r="H9" s="159" t="s">
        <v>4783</v>
      </c>
      <c r="I9" s="158" t="s">
        <v>4816</v>
      </c>
      <c r="J9" s="159" t="s">
        <v>4817</v>
      </c>
      <c r="K9" s="158" t="s">
        <v>4818</v>
      </c>
      <c r="L9" s="159" t="s">
        <v>4609</v>
      </c>
      <c r="M9" s="158" t="s">
        <v>4819</v>
      </c>
      <c r="N9" s="159" t="s">
        <v>4820</v>
      </c>
      <c r="O9" s="134" t="s">
        <v>34</v>
      </c>
      <c r="P9" s="134"/>
    </row>
    <row r="10" spans="1:18" ht="15.75" thickBot="1" x14ac:dyDescent="0.3">
      <c r="A10" s="126" t="s">
        <v>2</v>
      </c>
      <c r="B10" s="221" t="s">
        <v>39</v>
      </c>
      <c r="C10" s="298" t="s">
        <v>4524</v>
      </c>
      <c r="D10" s="132" t="s">
        <v>4821</v>
      </c>
      <c r="E10" s="130" t="s">
        <v>4822</v>
      </c>
      <c r="F10" s="169" t="s">
        <v>4745</v>
      </c>
      <c r="G10" s="299" t="s">
        <v>4745</v>
      </c>
      <c r="H10" s="166" t="s">
        <v>4745</v>
      </c>
      <c r="I10" s="131" t="s">
        <v>4668</v>
      </c>
      <c r="J10" s="166" t="s">
        <v>4668</v>
      </c>
      <c r="K10" s="131" t="s">
        <v>4668</v>
      </c>
      <c r="L10" s="166" t="s">
        <v>4609</v>
      </c>
      <c r="M10" s="131" t="s">
        <v>4745</v>
      </c>
      <c r="N10" s="166" t="s">
        <v>4745</v>
      </c>
      <c r="O10" s="127" t="s">
        <v>34</v>
      </c>
      <c r="P10" s="127"/>
    </row>
    <row r="11" spans="1:18" x14ac:dyDescent="0.25">
      <c r="A11" s="153" t="s">
        <v>2</v>
      </c>
      <c r="B11" s="244" t="s">
        <v>39</v>
      </c>
      <c r="C11" s="176" t="s">
        <v>4531</v>
      </c>
      <c r="D11" s="133" t="s">
        <v>4783</v>
      </c>
      <c r="E11" s="156" t="s">
        <v>4823</v>
      </c>
      <c r="F11" s="157" t="s">
        <v>4824</v>
      </c>
      <c r="G11" s="296" t="s">
        <v>4600</v>
      </c>
      <c r="H11" s="159" t="s">
        <v>4783</v>
      </c>
      <c r="I11" s="158" t="s">
        <v>34</v>
      </c>
      <c r="J11" s="159" t="s">
        <v>4825</v>
      </c>
      <c r="K11" s="158" t="s">
        <v>4826</v>
      </c>
      <c r="L11" s="159" t="s">
        <v>4827</v>
      </c>
      <c r="M11" s="158" t="s">
        <v>4745</v>
      </c>
      <c r="N11" s="159" t="s">
        <v>4828</v>
      </c>
      <c r="O11" s="134" t="s">
        <v>34</v>
      </c>
      <c r="P11" s="134"/>
    </row>
    <row r="12" spans="1:18" ht="15.75" thickBot="1" x14ac:dyDescent="0.3">
      <c r="A12" s="126" t="s">
        <v>2</v>
      </c>
      <c r="B12" s="221" t="s">
        <v>39</v>
      </c>
      <c r="C12" s="298" t="s">
        <v>4531</v>
      </c>
      <c r="D12" s="132" t="s">
        <v>4821</v>
      </c>
      <c r="E12" s="130" t="s">
        <v>4829</v>
      </c>
      <c r="F12" s="169" t="s">
        <v>4745</v>
      </c>
      <c r="G12" s="299" t="s">
        <v>4745</v>
      </c>
      <c r="H12" s="166" t="s">
        <v>4745</v>
      </c>
      <c r="I12" s="131" t="s">
        <v>4668</v>
      </c>
      <c r="J12" s="166" t="s">
        <v>4668</v>
      </c>
      <c r="K12" s="131" t="s">
        <v>4668</v>
      </c>
      <c r="L12" s="166" t="s">
        <v>4827</v>
      </c>
      <c r="M12" s="131" t="s">
        <v>4745</v>
      </c>
      <c r="N12" s="166" t="s">
        <v>4830</v>
      </c>
      <c r="O12" s="127" t="s">
        <v>34</v>
      </c>
      <c r="P12" s="127"/>
    </row>
    <row r="13" spans="1:18" x14ac:dyDescent="0.25">
      <c r="A13" s="153" t="s">
        <v>2</v>
      </c>
      <c r="B13" s="244" t="s">
        <v>39</v>
      </c>
      <c r="C13" s="176" t="s">
        <v>4533</v>
      </c>
      <c r="D13" s="133" t="s">
        <v>4814</v>
      </c>
      <c r="E13" s="156" t="s">
        <v>4815</v>
      </c>
      <c r="F13" s="157" t="s">
        <v>4814</v>
      </c>
      <c r="G13" s="296" t="s">
        <v>4592</v>
      </c>
      <c r="H13" s="159" t="s">
        <v>4783</v>
      </c>
      <c r="I13" s="158" t="s">
        <v>4816</v>
      </c>
      <c r="J13" s="159" t="s">
        <v>4831</v>
      </c>
      <c r="K13" s="158" t="s">
        <v>4832</v>
      </c>
      <c r="L13" s="159" t="s">
        <v>4833</v>
      </c>
      <c r="M13" s="158" t="s">
        <v>4834</v>
      </c>
      <c r="N13" s="159" t="s">
        <v>4835</v>
      </c>
      <c r="O13" s="134" t="s">
        <v>34</v>
      </c>
      <c r="P13" s="134"/>
    </row>
    <row r="14" spans="1:18" ht="15.75" thickBot="1" x14ac:dyDescent="0.3">
      <c r="A14" s="126" t="s">
        <v>2</v>
      </c>
      <c r="B14" s="221" t="s">
        <v>39</v>
      </c>
      <c r="C14" s="298" t="s">
        <v>4533</v>
      </c>
      <c r="D14" s="132" t="s">
        <v>4793</v>
      </c>
      <c r="E14" s="130" t="s">
        <v>4836</v>
      </c>
      <c r="F14" s="169" t="s">
        <v>4745</v>
      </c>
      <c r="G14" s="299" t="s">
        <v>4745</v>
      </c>
      <c r="H14" s="166" t="s">
        <v>4745</v>
      </c>
      <c r="I14" s="131" t="s">
        <v>4668</v>
      </c>
      <c r="J14" s="166" t="s">
        <v>4668</v>
      </c>
      <c r="K14" s="131" t="s">
        <v>4668</v>
      </c>
      <c r="L14" s="166" t="s">
        <v>4833</v>
      </c>
      <c r="M14" s="131" t="s">
        <v>4745</v>
      </c>
      <c r="N14" s="166" t="s">
        <v>4745</v>
      </c>
      <c r="O14" s="127" t="s">
        <v>34</v>
      </c>
      <c r="P14" s="127"/>
    </row>
    <row r="15" spans="1:18" x14ac:dyDescent="0.25">
      <c r="A15" s="153" t="s">
        <v>2</v>
      </c>
      <c r="B15" s="244" t="s">
        <v>39</v>
      </c>
      <c r="C15" s="176" t="s">
        <v>4536</v>
      </c>
      <c r="D15" s="133" t="s">
        <v>4837</v>
      </c>
      <c r="E15" s="156" t="s">
        <v>4838</v>
      </c>
      <c r="F15" s="157" t="s">
        <v>4839</v>
      </c>
      <c r="G15" s="296" t="s">
        <v>4592</v>
      </c>
      <c r="H15" s="159" t="s">
        <v>4840</v>
      </c>
      <c r="I15" s="158" t="s">
        <v>4797</v>
      </c>
      <c r="J15" s="159" t="s">
        <v>4841</v>
      </c>
      <c r="K15" s="158" t="s">
        <v>4842</v>
      </c>
      <c r="L15" s="159" t="s">
        <v>4682</v>
      </c>
      <c r="M15" s="158" t="s">
        <v>4843</v>
      </c>
      <c r="N15" s="159" t="s">
        <v>4745</v>
      </c>
      <c r="O15" s="134" t="s">
        <v>34</v>
      </c>
      <c r="P15" s="134"/>
    </row>
    <row r="16" spans="1:18" ht="15.75" thickBot="1" x14ac:dyDescent="0.3">
      <c r="A16" s="126" t="s">
        <v>2</v>
      </c>
      <c r="B16" s="221" t="s">
        <v>39</v>
      </c>
      <c r="C16" s="298" t="s">
        <v>4536</v>
      </c>
      <c r="D16" s="132" t="s">
        <v>4844</v>
      </c>
      <c r="E16" s="130" t="s">
        <v>4845</v>
      </c>
      <c r="F16" s="169" t="s">
        <v>4839</v>
      </c>
      <c r="G16" s="299" t="s">
        <v>4592</v>
      </c>
      <c r="H16" s="166" t="s">
        <v>38</v>
      </c>
      <c r="I16" s="131" t="s">
        <v>4797</v>
      </c>
      <c r="J16" s="166" t="s">
        <v>4846</v>
      </c>
      <c r="K16" s="131" t="s">
        <v>4842</v>
      </c>
      <c r="L16" s="166" t="s">
        <v>4682</v>
      </c>
      <c r="M16" s="131" t="s">
        <v>4843</v>
      </c>
      <c r="N16" s="166" t="s">
        <v>4745</v>
      </c>
      <c r="O16" s="127" t="s">
        <v>34</v>
      </c>
      <c r="P16" s="127"/>
    </row>
    <row r="17" spans="1:16" x14ac:dyDescent="0.25">
      <c r="A17" s="153" t="s">
        <v>2</v>
      </c>
      <c r="B17" s="6" t="s">
        <v>39</v>
      </c>
      <c r="C17" s="54" t="s">
        <v>4539</v>
      </c>
      <c r="D17" s="30" t="s">
        <v>4847</v>
      </c>
      <c r="E17" s="44" t="s">
        <v>4848</v>
      </c>
      <c r="F17" s="85" t="s">
        <v>4849</v>
      </c>
      <c r="G17" s="318" t="s">
        <v>4592</v>
      </c>
      <c r="H17" s="45" t="s">
        <v>4783</v>
      </c>
      <c r="I17" s="66" t="s">
        <v>4816</v>
      </c>
      <c r="J17" s="45" t="s">
        <v>4850</v>
      </c>
      <c r="K17" s="66" t="s">
        <v>4851</v>
      </c>
      <c r="L17" s="45" t="s">
        <v>4682</v>
      </c>
      <c r="M17" s="66" t="s">
        <v>4852</v>
      </c>
      <c r="N17" s="45" t="s">
        <v>4745</v>
      </c>
      <c r="O17" s="38" t="s">
        <v>34</v>
      </c>
      <c r="P17" s="38"/>
    </row>
    <row r="18" spans="1:16" ht="15.75" thickBot="1" x14ac:dyDescent="0.3">
      <c r="A18" s="126" t="s">
        <v>2</v>
      </c>
      <c r="B18" s="4" t="s">
        <v>39</v>
      </c>
      <c r="C18" s="64" t="s">
        <v>4539</v>
      </c>
      <c r="D18" s="31" t="s">
        <v>4853</v>
      </c>
      <c r="E18" s="46" t="s">
        <v>4854</v>
      </c>
      <c r="F18" s="65" t="s">
        <v>4745</v>
      </c>
      <c r="G18" s="297" t="s">
        <v>4745</v>
      </c>
      <c r="H18" s="47" t="s">
        <v>4745</v>
      </c>
      <c r="I18" s="67" t="s">
        <v>4668</v>
      </c>
      <c r="J18" s="47" t="s">
        <v>4668</v>
      </c>
      <c r="K18" s="67" t="s">
        <v>4668</v>
      </c>
      <c r="L18" s="47" t="s">
        <v>4682</v>
      </c>
      <c r="M18" s="67" t="s">
        <v>4745</v>
      </c>
      <c r="N18" s="47" t="s">
        <v>4745</v>
      </c>
      <c r="O18" s="39" t="s">
        <v>34</v>
      </c>
      <c r="P18" s="39"/>
    </row>
    <row r="19" spans="1:16" x14ac:dyDescent="0.25">
      <c r="A19" s="153" t="s">
        <v>2</v>
      </c>
      <c r="B19" s="244" t="s">
        <v>39</v>
      </c>
      <c r="C19" s="176" t="s">
        <v>4625</v>
      </c>
      <c r="D19" s="133" t="s">
        <v>4855</v>
      </c>
      <c r="E19" s="156" t="s">
        <v>4856</v>
      </c>
      <c r="F19" s="157" t="s">
        <v>4857</v>
      </c>
      <c r="G19" s="296" t="s">
        <v>4592</v>
      </c>
      <c r="H19" s="159" t="s">
        <v>4783</v>
      </c>
      <c r="I19" s="158" t="s">
        <v>34</v>
      </c>
      <c r="J19" s="159" t="s">
        <v>4858</v>
      </c>
      <c r="K19" s="158" t="s">
        <v>4859</v>
      </c>
      <c r="L19" s="159" t="s">
        <v>4682</v>
      </c>
      <c r="M19" s="158" t="s">
        <v>4860</v>
      </c>
      <c r="N19" s="159" t="s">
        <v>4861</v>
      </c>
      <c r="O19" s="134" t="s">
        <v>34</v>
      </c>
      <c r="P19" s="134" t="s">
        <v>4862</v>
      </c>
    </row>
    <row r="20" spans="1:16" ht="15.75" thickBot="1" x14ac:dyDescent="0.3">
      <c r="A20" s="126" t="s">
        <v>2</v>
      </c>
      <c r="B20" s="221" t="s">
        <v>39</v>
      </c>
      <c r="C20" s="298" t="s">
        <v>4625</v>
      </c>
      <c r="D20" s="132" t="s">
        <v>4863</v>
      </c>
      <c r="E20" s="130" t="s">
        <v>4864</v>
      </c>
      <c r="F20" s="169" t="s">
        <v>4745</v>
      </c>
      <c r="G20" s="299" t="s">
        <v>4592</v>
      </c>
      <c r="H20" s="166" t="s">
        <v>4745</v>
      </c>
      <c r="I20" s="131" t="s">
        <v>4668</v>
      </c>
      <c r="J20" s="166" t="s">
        <v>4668</v>
      </c>
      <c r="K20" s="300" t="s">
        <v>4859</v>
      </c>
      <c r="L20" s="166" t="s">
        <v>4682</v>
      </c>
      <c r="M20" s="300" t="s">
        <v>4860</v>
      </c>
      <c r="N20" s="301" t="s">
        <v>4861</v>
      </c>
      <c r="O20" s="127" t="s">
        <v>34</v>
      </c>
      <c r="P20" s="127"/>
    </row>
    <row r="21" spans="1:16" x14ac:dyDescent="0.25">
      <c r="A21" s="153" t="s">
        <v>2</v>
      </c>
      <c r="B21" s="244" t="s">
        <v>39</v>
      </c>
      <c r="C21" s="154" t="s">
        <v>4633</v>
      </c>
      <c r="D21" s="133" t="s">
        <v>4865</v>
      </c>
      <c r="E21" s="156" t="s">
        <v>4866</v>
      </c>
      <c r="F21" s="157" t="s">
        <v>4865</v>
      </c>
      <c r="G21" s="296" t="s">
        <v>4867</v>
      </c>
      <c r="H21" s="159" t="s">
        <v>4783</v>
      </c>
      <c r="I21" s="158" t="s">
        <v>3169</v>
      </c>
      <c r="J21" s="159" t="s">
        <v>4868</v>
      </c>
      <c r="K21" s="158" t="s">
        <v>4869</v>
      </c>
      <c r="L21" s="159" t="s">
        <v>4682</v>
      </c>
      <c r="M21" s="158" t="s">
        <v>4870</v>
      </c>
      <c r="N21" s="159" t="s">
        <v>4745</v>
      </c>
      <c r="O21" s="134" t="s">
        <v>34</v>
      </c>
      <c r="P21" s="134"/>
    </row>
    <row r="22" spans="1:16" ht="15.75" thickBot="1" x14ac:dyDescent="0.3">
      <c r="A22" s="126" t="s">
        <v>2</v>
      </c>
      <c r="B22" s="221" t="s">
        <v>39</v>
      </c>
      <c r="C22" s="128" t="s">
        <v>4633</v>
      </c>
      <c r="D22" s="132" t="s">
        <v>4871</v>
      </c>
      <c r="E22" s="130" t="s">
        <v>4872</v>
      </c>
      <c r="F22" s="169" t="s">
        <v>4745</v>
      </c>
      <c r="G22" s="299" t="s">
        <v>4745</v>
      </c>
      <c r="H22" s="166" t="s">
        <v>4745</v>
      </c>
      <c r="I22" s="131" t="s">
        <v>4668</v>
      </c>
      <c r="J22" s="166" t="s">
        <v>4668</v>
      </c>
      <c r="K22" s="131" t="s">
        <v>4873</v>
      </c>
      <c r="L22" s="166" t="s">
        <v>4682</v>
      </c>
      <c r="M22" s="131" t="s">
        <v>4745</v>
      </c>
      <c r="N22" s="166" t="s">
        <v>4745</v>
      </c>
      <c r="O22" s="127" t="s">
        <v>34</v>
      </c>
      <c r="P22" s="127"/>
    </row>
    <row r="23" spans="1:16" x14ac:dyDescent="0.25">
      <c r="A23" s="153" t="s">
        <v>2</v>
      </c>
      <c r="B23" s="244" t="s">
        <v>39</v>
      </c>
      <c r="C23" s="176" t="s">
        <v>4640</v>
      </c>
      <c r="D23" s="133" t="s">
        <v>4874</v>
      </c>
      <c r="E23" s="156" t="s">
        <v>4875</v>
      </c>
      <c r="F23" s="157" t="s">
        <v>4876</v>
      </c>
      <c r="G23" s="296" t="s">
        <v>4592</v>
      </c>
      <c r="H23" s="159" t="s">
        <v>4783</v>
      </c>
      <c r="I23" s="158" t="s">
        <v>4816</v>
      </c>
      <c r="J23" s="159" t="s">
        <v>4877</v>
      </c>
      <c r="K23" s="158" t="s">
        <v>4878</v>
      </c>
      <c r="L23" s="159" t="s">
        <v>4735</v>
      </c>
      <c r="M23" s="158" t="s">
        <v>4879</v>
      </c>
      <c r="N23" s="159" t="s">
        <v>4745</v>
      </c>
      <c r="O23" s="134" t="s">
        <v>34</v>
      </c>
      <c r="P23" s="134"/>
    </row>
    <row r="24" spans="1:16" ht="15.75" thickBot="1" x14ac:dyDescent="0.3">
      <c r="A24" s="126" t="s">
        <v>2</v>
      </c>
      <c r="B24" s="221" t="s">
        <v>39</v>
      </c>
      <c r="C24" s="298" t="s">
        <v>4640</v>
      </c>
      <c r="D24" s="132" t="s">
        <v>4880</v>
      </c>
      <c r="E24" s="130" t="s">
        <v>4881</v>
      </c>
      <c r="F24" s="169" t="s">
        <v>4847</v>
      </c>
      <c r="G24" s="299" t="s">
        <v>4592</v>
      </c>
      <c r="H24" s="166" t="s">
        <v>4745</v>
      </c>
      <c r="I24" s="131" t="s">
        <v>4668</v>
      </c>
      <c r="J24" s="166" t="s">
        <v>4668</v>
      </c>
      <c r="K24" s="131" t="s">
        <v>4826</v>
      </c>
      <c r="L24" s="166" t="s">
        <v>4735</v>
      </c>
      <c r="M24" s="131" t="s">
        <v>4745</v>
      </c>
      <c r="N24" s="166" t="s">
        <v>4745</v>
      </c>
      <c r="O24" s="127" t="s">
        <v>34</v>
      </c>
      <c r="P24" s="127"/>
    </row>
    <row r="25" spans="1:16" x14ac:dyDescent="0.25">
      <c r="A25" s="153" t="s">
        <v>2</v>
      </c>
      <c r="B25" s="244" t="s">
        <v>39</v>
      </c>
      <c r="C25" s="176" t="s">
        <v>4645</v>
      </c>
      <c r="D25" s="133" t="s">
        <v>4882</v>
      </c>
      <c r="E25" s="156" t="s">
        <v>4883</v>
      </c>
      <c r="F25" s="157" t="s">
        <v>4882</v>
      </c>
      <c r="G25" s="296" t="s">
        <v>4584</v>
      </c>
      <c r="H25" s="159" t="s">
        <v>3075</v>
      </c>
      <c r="I25" s="158" t="s">
        <v>4797</v>
      </c>
      <c r="J25" s="159" t="s">
        <v>4884</v>
      </c>
      <c r="K25" s="158" t="s">
        <v>4885</v>
      </c>
      <c r="L25" s="159" t="s">
        <v>4735</v>
      </c>
      <c r="M25" s="158" t="s">
        <v>4810</v>
      </c>
      <c r="N25" s="159" t="s">
        <v>4745</v>
      </c>
      <c r="O25" s="134" t="s">
        <v>34</v>
      </c>
      <c r="P25" s="134" t="s">
        <v>4886</v>
      </c>
    </row>
    <row r="26" spans="1:16" ht="15.75" thickBot="1" x14ac:dyDescent="0.3">
      <c r="A26" s="126" t="s">
        <v>2</v>
      </c>
      <c r="B26" s="221" t="s">
        <v>39</v>
      </c>
      <c r="C26" s="298" t="s">
        <v>4645</v>
      </c>
      <c r="D26" s="132" t="s">
        <v>4887</v>
      </c>
      <c r="E26" s="130" t="s">
        <v>4888</v>
      </c>
      <c r="F26" s="169" t="s">
        <v>4887</v>
      </c>
      <c r="G26" s="299" t="s">
        <v>4584</v>
      </c>
      <c r="H26" s="166" t="s">
        <v>4745</v>
      </c>
      <c r="I26" s="131" t="s">
        <v>4668</v>
      </c>
      <c r="J26" s="166" t="s">
        <v>4668</v>
      </c>
      <c r="K26" s="131" t="s">
        <v>4889</v>
      </c>
      <c r="L26" s="166" t="s">
        <v>4735</v>
      </c>
      <c r="M26" s="300" t="s">
        <v>4810</v>
      </c>
      <c r="N26" s="166" t="s">
        <v>4745</v>
      </c>
      <c r="O26" s="127" t="s">
        <v>34</v>
      </c>
      <c r="P26" s="127" t="s">
        <v>4890</v>
      </c>
    </row>
    <row r="27" spans="1:16" x14ac:dyDescent="0.25">
      <c r="A27" s="10"/>
      <c r="B27" s="6"/>
      <c r="C27" s="54"/>
      <c r="D27" s="31"/>
      <c r="E27" s="44"/>
      <c r="F27" s="65"/>
      <c r="G27" s="297"/>
      <c r="H27" s="47"/>
      <c r="I27" s="67"/>
      <c r="J27" s="45"/>
      <c r="K27" s="66"/>
      <c r="L27" s="47"/>
      <c r="M27" s="67"/>
      <c r="N27" s="47"/>
      <c r="O27" s="39"/>
      <c r="P27" s="39"/>
    </row>
    <row r="28" spans="1:16" x14ac:dyDescent="0.25">
      <c r="A28" s="10"/>
      <c r="B28" s="6"/>
      <c r="C28" s="54"/>
      <c r="D28" s="31"/>
      <c r="E28" s="44"/>
      <c r="F28" s="65"/>
      <c r="G28" s="297"/>
      <c r="H28" s="47"/>
      <c r="I28" s="67"/>
      <c r="J28" s="45"/>
      <c r="K28" s="66"/>
      <c r="L28" s="47"/>
      <c r="M28" s="67"/>
      <c r="N28" s="47"/>
      <c r="O28" s="39"/>
      <c r="P28" s="39"/>
    </row>
    <row r="29" spans="1:16" x14ac:dyDescent="0.25">
      <c r="A29" s="10"/>
      <c r="B29" s="6"/>
      <c r="C29" s="54"/>
      <c r="D29" s="31"/>
      <c r="E29" s="44"/>
      <c r="F29" s="65"/>
      <c r="G29" s="297"/>
      <c r="H29" s="47"/>
      <c r="I29" s="67"/>
      <c r="J29" s="45"/>
      <c r="K29" s="66"/>
      <c r="L29" s="47"/>
      <c r="M29" s="67"/>
      <c r="N29" s="47"/>
      <c r="O29" s="39"/>
      <c r="P29" s="39"/>
    </row>
    <row r="30" spans="1:16" x14ac:dyDescent="0.25">
      <c r="A30" s="10"/>
      <c r="B30" s="6"/>
      <c r="C30" s="54"/>
      <c r="D30" s="31"/>
      <c r="E30" s="44"/>
      <c r="F30" s="65"/>
      <c r="G30" s="297"/>
      <c r="H30" s="47"/>
      <c r="I30" s="67"/>
      <c r="J30" s="45"/>
      <c r="K30" s="66"/>
      <c r="L30" s="47"/>
      <c r="M30" s="67"/>
      <c r="N30" s="47"/>
      <c r="O30" s="39"/>
      <c r="P30" s="39"/>
    </row>
    <row r="31" spans="1:16" x14ac:dyDescent="0.25">
      <c r="A31" s="10"/>
      <c r="B31" s="6"/>
      <c r="C31" s="54"/>
      <c r="D31" s="31"/>
      <c r="E31" s="44"/>
      <c r="F31" s="65"/>
      <c r="G31" s="297"/>
      <c r="H31" s="47"/>
      <c r="I31" s="67"/>
      <c r="J31" s="45"/>
      <c r="K31" s="66"/>
      <c r="L31" s="47"/>
      <c r="M31" s="67"/>
      <c r="N31" s="47"/>
      <c r="O31" s="39"/>
      <c r="P31" s="39"/>
    </row>
    <row r="32" spans="1:16" x14ac:dyDescent="0.25">
      <c r="A32" s="10"/>
      <c r="B32" s="6"/>
      <c r="C32" s="54"/>
      <c r="D32" s="31"/>
      <c r="E32" s="44"/>
      <c r="F32" s="65"/>
      <c r="G32" s="297"/>
      <c r="H32" s="47"/>
      <c r="I32" s="67"/>
      <c r="J32" s="45"/>
      <c r="K32" s="66"/>
      <c r="L32" s="47"/>
      <c r="M32" s="67"/>
      <c r="N32" s="47"/>
      <c r="O32" s="39"/>
      <c r="P32" s="39"/>
    </row>
    <row r="33" spans="1:16" x14ac:dyDescent="0.25">
      <c r="A33" s="10"/>
      <c r="B33" s="6"/>
      <c r="C33" s="54"/>
      <c r="D33" s="31"/>
      <c r="E33" s="44"/>
      <c r="F33" s="65"/>
      <c r="G33" s="297"/>
      <c r="H33" s="47"/>
      <c r="I33" s="67"/>
      <c r="J33" s="45"/>
      <c r="K33" s="66"/>
      <c r="L33" s="47"/>
      <c r="M33" s="67"/>
      <c r="N33" s="47"/>
      <c r="O33" s="39"/>
      <c r="P33" s="39"/>
    </row>
    <row r="34" spans="1:16" x14ac:dyDescent="0.25">
      <c r="A34" s="10"/>
      <c r="B34" s="6"/>
      <c r="C34" s="54"/>
      <c r="D34" s="31"/>
      <c r="E34" s="44"/>
      <c r="F34" s="65"/>
      <c r="G34" s="297"/>
      <c r="H34" s="47"/>
      <c r="I34" s="67"/>
      <c r="J34" s="45"/>
      <c r="K34" s="66"/>
      <c r="L34" s="47"/>
      <c r="M34" s="67"/>
      <c r="N34" s="47"/>
      <c r="O34" s="39"/>
      <c r="P34" s="39"/>
    </row>
    <row r="35" spans="1:16" x14ac:dyDescent="0.25">
      <c r="A35" s="10"/>
      <c r="B35" s="6"/>
      <c r="C35" s="54"/>
      <c r="D35" s="31"/>
      <c r="E35" s="44"/>
      <c r="F35" s="65"/>
      <c r="G35" s="297"/>
      <c r="H35" s="47"/>
      <c r="I35" s="67"/>
      <c r="J35" s="45"/>
      <c r="K35" s="66"/>
      <c r="L35" s="47"/>
      <c r="M35" s="67"/>
      <c r="N35" s="47"/>
      <c r="O35" s="39"/>
      <c r="P35" s="39"/>
    </row>
    <row r="36" spans="1:16" x14ac:dyDescent="0.25">
      <c r="A36" s="10"/>
      <c r="B36" s="6"/>
      <c r="C36" s="54"/>
      <c r="D36" s="31"/>
      <c r="E36" s="44"/>
      <c r="F36" s="65"/>
      <c r="G36" s="297"/>
      <c r="H36" s="47"/>
      <c r="I36" s="67"/>
      <c r="J36" s="45"/>
      <c r="K36" s="66"/>
      <c r="L36" s="47"/>
      <c r="M36" s="67"/>
      <c r="N36" s="47"/>
      <c r="O36" s="39"/>
      <c r="P36" s="39"/>
    </row>
    <row r="37" spans="1:16" x14ac:dyDescent="0.25">
      <c r="A37" s="10"/>
      <c r="B37" s="6"/>
      <c r="C37" s="54"/>
      <c r="D37" s="31"/>
      <c r="E37" s="44"/>
      <c r="F37" s="65"/>
      <c r="G37" s="297"/>
      <c r="H37" s="47"/>
      <c r="I37" s="67"/>
      <c r="J37" s="45"/>
      <c r="K37" s="66"/>
      <c r="L37" s="47"/>
      <c r="M37" s="67"/>
      <c r="N37" s="47"/>
      <c r="O37" s="39"/>
      <c r="P37" s="39"/>
    </row>
    <row r="38" spans="1:16" x14ac:dyDescent="0.25">
      <c r="A38" s="10"/>
      <c r="B38" s="6"/>
      <c r="C38" s="54"/>
      <c r="D38" s="31"/>
      <c r="E38" s="44"/>
      <c r="F38" s="65"/>
      <c r="G38" s="297"/>
      <c r="H38" s="47"/>
      <c r="I38" s="67"/>
      <c r="J38" s="45"/>
      <c r="K38" s="66"/>
      <c r="L38" s="47"/>
      <c r="M38" s="67"/>
      <c r="N38" s="47"/>
      <c r="O38" s="39"/>
      <c r="P38" s="39"/>
    </row>
    <row r="39" spans="1:16" x14ac:dyDescent="0.25">
      <c r="A39" s="10"/>
      <c r="B39" s="6"/>
      <c r="C39" s="54"/>
      <c r="D39" s="31"/>
      <c r="E39" s="44"/>
      <c r="F39" s="65"/>
      <c r="G39" s="297"/>
      <c r="H39" s="47"/>
      <c r="I39" s="67"/>
      <c r="J39" s="45"/>
      <c r="K39" s="66"/>
      <c r="L39" s="47"/>
      <c r="M39" s="67"/>
      <c r="N39" s="47"/>
      <c r="O39" s="39"/>
      <c r="P39" s="39"/>
    </row>
    <row r="40" spans="1:16" x14ac:dyDescent="0.25">
      <c r="A40" s="10"/>
      <c r="B40" s="6"/>
      <c r="C40" s="54"/>
      <c r="D40" s="31"/>
      <c r="E40" s="44"/>
      <c r="F40" s="65"/>
      <c r="G40" s="297"/>
      <c r="H40" s="47"/>
      <c r="I40" s="67"/>
      <c r="J40" s="45"/>
      <c r="K40" s="66"/>
      <c r="L40" s="47"/>
      <c r="M40" s="67"/>
      <c r="N40" s="47"/>
      <c r="O40" s="39"/>
      <c r="P40" s="39"/>
    </row>
    <row r="41" spans="1:16" x14ac:dyDescent="0.25">
      <c r="A41" s="10"/>
      <c r="B41" s="6"/>
      <c r="C41" s="54"/>
      <c r="D41" s="31"/>
      <c r="E41" s="44"/>
      <c r="F41" s="65"/>
      <c r="G41" s="297"/>
      <c r="H41" s="47"/>
      <c r="I41" s="67"/>
      <c r="J41" s="45"/>
      <c r="K41" s="66"/>
      <c r="L41" s="47"/>
      <c r="M41" s="67"/>
      <c r="N41" s="47"/>
      <c r="O41" s="39"/>
      <c r="P41" s="39"/>
    </row>
    <row r="42" spans="1:16" x14ac:dyDescent="0.25">
      <c r="A42" s="10"/>
      <c r="B42" s="6"/>
      <c r="C42" s="54"/>
      <c r="D42" s="31"/>
      <c r="E42" s="44"/>
      <c r="F42" s="65"/>
      <c r="G42" s="297"/>
      <c r="H42" s="47"/>
      <c r="I42" s="67"/>
      <c r="J42" s="45"/>
      <c r="K42" s="66"/>
      <c r="L42" s="47"/>
      <c r="M42" s="67"/>
      <c r="N42" s="47"/>
      <c r="O42" s="39"/>
      <c r="P42" s="39"/>
    </row>
    <row r="43" spans="1:16" x14ac:dyDescent="0.25">
      <c r="A43" s="10"/>
      <c r="B43" s="6"/>
      <c r="C43" s="54"/>
      <c r="D43" s="31"/>
      <c r="E43" s="44"/>
      <c r="F43" s="65"/>
      <c r="G43" s="297"/>
      <c r="H43" s="47"/>
      <c r="I43" s="67"/>
      <c r="J43" s="45"/>
      <c r="K43" s="66"/>
      <c r="L43" s="47"/>
      <c r="M43" s="67"/>
      <c r="N43" s="47"/>
      <c r="O43" s="39"/>
      <c r="P43" s="39"/>
    </row>
    <row r="44" spans="1:16" x14ac:dyDescent="0.25">
      <c r="A44" s="10"/>
      <c r="B44" s="6"/>
      <c r="C44" s="54"/>
      <c r="D44" s="31"/>
      <c r="E44" s="44"/>
      <c r="F44" s="65"/>
      <c r="G44" s="297"/>
      <c r="H44" s="47"/>
      <c r="I44" s="67"/>
      <c r="J44" s="45"/>
      <c r="K44" s="66"/>
      <c r="L44" s="47"/>
      <c r="M44" s="67"/>
      <c r="N44" s="47"/>
      <c r="O44" s="39"/>
      <c r="P44" s="39"/>
    </row>
    <row r="45" spans="1:16" x14ac:dyDescent="0.25">
      <c r="A45" s="10"/>
      <c r="B45" s="6"/>
      <c r="C45" s="54"/>
      <c r="D45" s="31"/>
      <c r="E45" s="44"/>
      <c r="F45" s="65"/>
      <c r="G45" s="297"/>
      <c r="H45" s="47"/>
      <c r="I45" s="67"/>
      <c r="J45" s="45"/>
      <c r="K45" s="66"/>
      <c r="L45" s="47"/>
      <c r="M45" s="67"/>
      <c r="N45" s="47"/>
      <c r="O45" s="39"/>
      <c r="P45" s="39"/>
    </row>
    <row r="46" spans="1:16" x14ac:dyDescent="0.25">
      <c r="A46" s="10"/>
      <c r="B46" s="6"/>
      <c r="C46" s="54"/>
      <c r="D46" s="31"/>
      <c r="E46" s="44"/>
      <c r="F46" s="65"/>
      <c r="G46" s="297"/>
      <c r="H46" s="47"/>
      <c r="I46" s="67"/>
      <c r="J46" s="45"/>
      <c r="K46" s="66"/>
      <c r="L46" s="47"/>
      <c r="M46" s="67"/>
      <c r="N46" s="47"/>
      <c r="O46" s="39"/>
      <c r="P46" s="39"/>
    </row>
    <row r="47" spans="1:16" x14ac:dyDescent="0.25">
      <c r="A47" s="10"/>
      <c r="B47" s="6"/>
      <c r="C47" s="54"/>
      <c r="D47" s="31"/>
      <c r="E47" s="44"/>
      <c r="F47" s="65"/>
      <c r="G47" s="297"/>
      <c r="H47" s="47"/>
      <c r="I47" s="67"/>
      <c r="J47" s="45"/>
      <c r="K47" s="66"/>
      <c r="L47" s="47"/>
      <c r="M47" s="67"/>
      <c r="N47" s="47"/>
      <c r="O47" s="39"/>
      <c r="P47" s="39"/>
    </row>
    <row r="48" spans="1:16" x14ac:dyDescent="0.25">
      <c r="A48" s="10"/>
      <c r="B48" s="6"/>
      <c r="C48" s="54"/>
      <c r="D48" s="31"/>
      <c r="E48" s="44"/>
      <c r="F48" s="65"/>
      <c r="G48" s="297"/>
      <c r="H48" s="47"/>
      <c r="I48" s="67"/>
      <c r="J48" s="45"/>
      <c r="K48" s="66"/>
      <c r="L48" s="47"/>
      <c r="M48" s="67"/>
      <c r="N48" s="47"/>
      <c r="O48" s="39"/>
      <c r="P48" s="39"/>
    </row>
    <row r="49" spans="1:16" x14ac:dyDescent="0.25">
      <c r="A49" s="10"/>
      <c r="B49" s="6"/>
      <c r="C49" s="54"/>
      <c r="D49" s="31"/>
      <c r="E49" s="44"/>
      <c r="F49" s="65"/>
      <c r="G49" s="297"/>
      <c r="H49" s="47"/>
      <c r="I49" s="67"/>
      <c r="J49" s="45"/>
      <c r="K49" s="66"/>
      <c r="L49" s="47"/>
      <c r="M49" s="67"/>
      <c r="N49" s="47"/>
      <c r="O49" s="39"/>
      <c r="P49" s="39"/>
    </row>
    <row r="50" spans="1:16" x14ac:dyDescent="0.25">
      <c r="A50" s="10"/>
      <c r="B50" s="6"/>
      <c r="C50" s="54"/>
      <c r="D50" s="31"/>
      <c r="E50" s="44"/>
      <c r="F50" s="65"/>
      <c r="G50" s="297"/>
      <c r="H50" s="47"/>
      <c r="I50" s="67"/>
      <c r="J50" s="45"/>
      <c r="K50" s="66"/>
      <c r="L50" s="47"/>
      <c r="M50" s="67"/>
      <c r="N50" s="47"/>
      <c r="O50" s="39"/>
      <c r="P50" s="39"/>
    </row>
    <row r="51" spans="1:16" x14ac:dyDescent="0.25">
      <c r="A51" s="10"/>
      <c r="B51" s="6"/>
      <c r="C51" s="54"/>
      <c r="D51" s="31"/>
      <c r="E51" s="44"/>
      <c r="F51" s="65"/>
      <c r="G51" s="297"/>
      <c r="H51" s="47"/>
      <c r="I51" s="67"/>
      <c r="J51" s="45"/>
      <c r="K51" s="66"/>
      <c r="L51" s="47"/>
      <c r="M51" s="67"/>
      <c r="N51" s="47"/>
      <c r="O51" s="39"/>
      <c r="P51" s="39"/>
    </row>
    <row r="52" spans="1:16" x14ac:dyDescent="0.25">
      <c r="A52" s="10"/>
      <c r="B52" s="6"/>
      <c r="C52" s="54"/>
      <c r="D52" s="31"/>
      <c r="E52" s="44"/>
      <c r="F52" s="65"/>
      <c r="G52" s="297"/>
      <c r="H52" s="47"/>
      <c r="I52" s="67"/>
      <c r="J52" s="45"/>
      <c r="K52" s="66"/>
      <c r="L52" s="47"/>
      <c r="M52" s="67"/>
      <c r="N52" s="47"/>
      <c r="O52" s="39"/>
      <c r="P52" s="39"/>
    </row>
    <row r="53" spans="1:16" x14ac:dyDescent="0.25">
      <c r="A53" s="10"/>
      <c r="B53" s="6"/>
      <c r="C53" s="54"/>
      <c r="D53" s="31"/>
      <c r="E53" s="44"/>
      <c r="F53" s="65"/>
      <c r="G53" s="297"/>
      <c r="H53" s="47"/>
      <c r="I53" s="67"/>
      <c r="J53" s="45"/>
      <c r="K53" s="66"/>
      <c r="L53" s="47"/>
      <c r="M53" s="67"/>
      <c r="N53" s="47"/>
      <c r="O53" s="39"/>
      <c r="P53" s="39"/>
    </row>
    <row r="54" spans="1:16" x14ac:dyDescent="0.25">
      <c r="A54" s="10"/>
      <c r="B54" s="6"/>
      <c r="C54" s="54"/>
      <c r="D54" s="31"/>
      <c r="E54" s="44"/>
      <c r="F54" s="65"/>
      <c r="G54" s="297"/>
      <c r="H54" s="47"/>
      <c r="I54" s="67"/>
      <c r="J54" s="45"/>
      <c r="K54" s="66"/>
      <c r="L54" s="47"/>
      <c r="M54" s="67"/>
      <c r="N54" s="47"/>
      <c r="O54" s="39"/>
      <c r="P54" s="39"/>
    </row>
    <row r="55" spans="1:16" x14ac:dyDescent="0.25">
      <c r="A55" s="10"/>
      <c r="B55" s="6"/>
      <c r="C55" s="54"/>
      <c r="D55" s="31"/>
      <c r="E55" s="44"/>
      <c r="F55" s="65"/>
      <c r="G55" s="297"/>
      <c r="H55" s="47"/>
      <c r="I55" s="67"/>
      <c r="J55" s="45"/>
      <c r="K55" s="66"/>
      <c r="L55" s="47"/>
      <c r="M55" s="67"/>
      <c r="N55" s="47"/>
      <c r="O55" s="39"/>
      <c r="P55" s="39"/>
    </row>
    <row r="56" spans="1:16" x14ac:dyDescent="0.25">
      <c r="A56" s="10"/>
      <c r="B56" s="6"/>
      <c r="C56" s="54"/>
      <c r="D56" s="31"/>
      <c r="E56" s="44"/>
      <c r="F56" s="65"/>
      <c r="G56" s="297"/>
      <c r="H56" s="47"/>
      <c r="I56" s="67"/>
      <c r="J56" s="45"/>
      <c r="K56" s="66"/>
      <c r="L56" s="47"/>
      <c r="M56" s="67"/>
      <c r="N56" s="47"/>
      <c r="O56" s="39"/>
      <c r="P56" s="39"/>
    </row>
    <row r="57" spans="1:16" x14ac:dyDescent="0.25">
      <c r="A57" s="10"/>
      <c r="B57" s="6"/>
      <c r="C57" s="54"/>
      <c r="D57" s="31"/>
      <c r="E57" s="44"/>
      <c r="F57" s="65"/>
      <c r="G57" s="297"/>
      <c r="H57" s="47"/>
      <c r="I57" s="67"/>
      <c r="J57" s="45"/>
      <c r="K57" s="66"/>
      <c r="L57" s="47"/>
      <c r="M57" s="67"/>
      <c r="N57" s="47"/>
      <c r="O57" s="39"/>
      <c r="P57" s="39"/>
    </row>
    <row r="58" spans="1:16" x14ac:dyDescent="0.25">
      <c r="A58" s="10"/>
      <c r="B58" s="6"/>
      <c r="C58" s="54"/>
      <c r="D58" s="31"/>
      <c r="E58" s="44"/>
      <c r="F58" s="65"/>
      <c r="G58" s="297"/>
      <c r="H58" s="47"/>
      <c r="I58" s="67"/>
      <c r="J58" s="45"/>
      <c r="K58" s="66"/>
      <c r="L58" s="47"/>
      <c r="M58" s="67"/>
      <c r="N58" s="47"/>
      <c r="O58" s="39"/>
      <c r="P58" s="39"/>
    </row>
    <row r="59" spans="1:16" x14ac:dyDescent="0.25">
      <c r="A59" s="10"/>
      <c r="B59" s="6"/>
      <c r="C59" s="54"/>
      <c r="D59" s="31"/>
      <c r="E59" s="44"/>
      <c r="F59" s="65"/>
      <c r="G59" s="297"/>
      <c r="H59" s="47"/>
      <c r="I59" s="67"/>
      <c r="J59" s="45"/>
      <c r="K59" s="66"/>
      <c r="L59" s="47"/>
      <c r="M59" s="67"/>
      <c r="N59" s="47"/>
      <c r="O59" s="39"/>
      <c r="P59" s="39"/>
    </row>
    <row r="60" spans="1:16" x14ac:dyDescent="0.25">
      <c r="A60" s="10"/>
      <c r="B60" s="6"/>
      <c r="C60" s="54"/>
      <c r="D60" s="31"/>
      <c r="E60" s="44"/>
      <c r="F60" s="65"/>
      <c r="G60" s="297"/>
      <c r="H60" s="47"/>
      <c r="I60" s="67"/>
      <c r="J60" s="45"/>
      <c r="K60" s="66"/>
      <c r="L60" s="47"/>
      <c r="M60" s="67"/>
      <c r="N60" s="47"/>
      <c r="O60" s="39"/>
      <c r="P60" s="39"/>
    </row>
    <row r="61" spans="1:16" x14ac:dyDescent="0.25">
      <c r="A61" s="10"/>
      <c r="B61" s="6"/>
      <c r="C61" s="54"/>
      <c r="D61" s="31"/>
      <c r="E61" s="44"/>
      <c r="F61" s="65"/>
      <c r="G61" s="297"/>
      <c r="H61" s="47"/>
      <c r="I61" s="67"/>
      <c r="J61" s="45"/>
      <c r="K61" s="66"/>
      <c r="L61" s="47"/>
      <c r="M61" s="67"/>
      <c r="N61" s="47"/>
      <c r="O61" s="39"/>
      <c r="P61" s="39"/>
    </row>
    <row r="62" spans="1:16" x14ac:dyDescent="0.25">
      <c r="A62" s="10"/>
      <c r="B62" s="6"/>
      <c r="C62" s="54"/>
      <c r="D62" s="31"/>
      <c r="E62" s="44"/>
      <c r="F62" s="65"/>
      <c r="G62" s="297"/>
      <c r="H62" s="47"/>
      <c r="I62" s="67"/>
      <c r="J62" s="45"/>
      <c r="K62" s="66"/>
      <c r="L62" s="47"/>
      <c r="M62" s="67"/>
      <c r="N62" s="47"/>
      <c r="O62" s="39"/>
      <c r="P62" s="39"/>
    </row>
    <row r="63" spans="1:16" x14ac:dyDescent="0.25">
      <c r="A63" s="10"/>
      <c r="B63" s="6"/>
      <c r="C63" s="54"/>
      <c r="D63" s="31"/>
      <c r="E63" s="44"/>
      <c r="F63" s="65"/>
      <c r="G63" s="297"/>
      <c r="H63" s="47"/>
      <c r="I63" s="67"/>
      <c r="J63" s="45"/>
      <c r="K63" s="66"/>
      <c r="L63" s="47"/>
      <c r="M63" s="67"/>
      <c r="N63" s="47"/>
      <c r="O63" s="39"/>
      <c r="P63" s="39"/>
    </row>
    <row r="64" spans="1:16" x14ac:dyDescent="0.25">
      <c r="A64" s="10"/>
      <c r="B64" s="6"/>
      <c r="C64" s="54"/>
      <c r="D64" s="31"/>
      <c r="E64" s="44"/>
      <c r="F64" s="65"/>
      <c r="G64" s="297"/>
      <c r="H64" s="47"/>
      <c r="I64" s="67"/>
      <c r="J64" s="45"/>
      <c r="K64" s="66"/>
      <c r="L64" s="47"/>
      <c r="M64" s="67"/>
      <c r="N64" s="47"/>
      <c r="O64" s="39"/>
      <c r="P64" s="39"/>
    </row>
    <row r="65" spans="1:16" x14ac:dyDescent="0.25">
      <c r="A65" s="10"/>
      <c r="B65" s="6"/>
      <c r="C65" s="54"/>
      <c r="D65" s="31"/>
      <c r="E65" s="44"/>
      <c r="F65" s="65"/>
      <c r="G65" s="297"/>
      <c r="H65" s="47"/>
      <c r="I65" s="67"/>
      <c r="J65" s="45"/>
      <c r="K65" s="66"/>
      <c r="L65" s="47"/>
      <c r="M65" s="67"/>
      <c r="N65" s="47"/>
      <c r="O65" s="39"/>
      <c r="P65" s="39"/>
    </row>
    <row r="66" spans="1:16" x14ac:dyDescent="0.25">
      <c r="A66" s="10"/>
      <c r="B66" s="6"/>
      <c r="C66" s="54"/>
      <c r="D66" s="31"/>
      <c r="E66" s="44"/>
      <c r="F66" s="65"/>
      <c r="G66" s="297"/>
      <c r="H66" s="47"/>
      <c r="I66" s="67"/>
      <c r="J66" s="45"/>
      <c r="K66" s="66"/>
      <c r="L66" s="47"/>
      <c r="M66" s="67"/>
      <c r="N66" s="47"/>
      <c r="O66" s="39"/>
      <c r="P66" s="39"/>
    </row>
    <row r="67" spans="1:16" x14ac:dyDescent="0.25">
      <c r="A67" s="10"/>
      <c r="B67" s="6"/>
      <c r="C67" s="54"/>
      <c r="D67" s="31"/>
      <c r="E67" s="44"/>
      <c r="F67" s="65"/>
      <c r="G67" s="297"/>
      <c r="H67" s="47"/>
      <c r="I67" s="67"/>
      <c r="J67" s="45"/>
      <c r="K67" s="66"/>
      <c r="L67" s="47"/>
      <c r="M67" s="67"/>
      <c r="N67" s="47"/>
      <c r="O67" s="39"/>
      <c r="P67" s="39"/>
    </row>
    <row r="68" spans="1:16" x14ac:dyDescent="0.25">
      <c r="A68" s="10"/>
      <c r="B68" s="6"/>
      <c r="C68" s="54"/>
      <c r="D68" s="31"/>
      <c r="E68" s="44"/>
      <c r="F68" s="65"/>
      <c r="G68" s="297"/>
      <c r="H68" s="47"/>
      <c r="I68" s="67"/>
      <c r="J68" s="45"/>
      <c r="K68" s="66"/>
      <c r="L68" s="47"/>
      <c r="M68" s="67"/>
      <c r="N68" s="47"/>
      <c r="O68" s="39"/>
      <c r="P68" s="39"/>
    </row>
    <row r="69" spans="1:16" x14ac:dyDescent="0.25">
      <c r="A69" s="10"/>
      <c r="B69" s="6"/>
      <c r="C69" s="54"/>
      <c r="D69" s="31"/>
      <c r="E69" s="44"/>
      <c r="F69" s="65"/>
      <c r="G69" s="297"/>
      <c r="H69" s="47"/>
      <c r="I69" s="67"/>
      <c r="J69" s="45"/>
      <c r="K69" s="66"/>
      <c r="L69" s="47"/>
      <c r="M69" s="67"/>
      <c r="N69" s="47"/>
      <c r="O69" s="39"/>
      <c r="P69" s="39"/>
    </row>
    <row r="70" spans="1:16" x14ac:dyDescent="0.25">
      <c r="A70" s="10"/>
      <c r="B70" s="6"/>
      <c r="C70" s="54"/>
      <c r="D70" s="31"/>
      <c r="E70" s="44"/>
      <c r="F70" s="65"/>
      <c r="G70" s="297"/>
      <c r="H70" s="47"/>
      <c r="I70" s="67"/>
      <c r="J70" s="45"/>
      <c r="K70" s="66"/>
      <c r="L70" s="47"/>
      <c r="M70" s="67"/>
      <c r="N70" s="47"/>
      <c r="O70" s="39"/>
      <c r="P70" s="39"/>
    </row>
    <row r="71" spans="1:16" x14ac:dyDescent="0.25">
      <c r="A71" s="10"/>
      <c r="B71" s="6"/>
      <c r="C71" s="54"/>
      <c r="D71" s="31"/>
      <c r="E71" s="44"/>
      <c r="F71" s="65"/>
      <c r="G71" s="297"/>
      <c r="H71" s="47"/>
      <c r="I71" s="67"/>
      <c r="J71" s="45"/>
      <c r="K71" s="66"/>
      <c r="L71" s="47"/>
      <c r="M71" s="67"/>
      <c r="N71" s="47"/>
      <c r="O71" s="39"/>
      <c r="P71" s="39"/>
    </row>
    <row r="72" spans="1:16" x14ac:dyDescent="0.25">
      <c r="A72" s="10"/>
      <c r="B72" s="6"/>
      <c r="C72" s="54"/>
      <c r="D72" s="31"/>
      <c r="E72" s="44"/>
      <c r="F72" s="65"/>
      <c r="G72" s="297"/>
      <c r="H72" s="47"/>
      <c r="I72" s="67"/>
      <c r="J72" s="45"/>
      <c r="K72" s="66"/>
      <c r="L72" s="47"/>
      <c r="M72" s="67"/>
      <c r="N72" s="47"/>
      <c r="O72" s="39"/>
      <c r="P72" s="39"/>
    </row>
    <row r="73" spans="1:16" x14ac:dyDescent="0.25">
      <c r="A73" s="10"/>
      <c r="B73" s="6"/>
      <c r="C73" s="54"/>
      <c r="D73" s="31"/>
      <c r="E73" s="44"/>
      <c r="F73" s="65"/>
      <c r="G73" s="297"/>
      <c r="H73" s="47"/>
      <c r="I73" s="67"/>
      <c r="J73" s="45"/>
      <c r="K73" s="66"/>
      <c r="L73" s="47"/>
      <c r="M73" s="67"/>
      <c r="N73" s="47"/>
      <c r="O73" s="39"/>
      <c r="P73" s="39"/>
    </row>
    <row r="74" spans="1:16" x14ac:dyDescent="0.25">
      <c r="A74" s="10"/>
      <c r="B74" s="6"/>
      <c r="C74" s="54"/>
      <c r="D74" s="31"/>
      <c r="E74" s="44"/>
      <c r="F74" s="65"/>
      <c r="G74" s="297"/>
      <c r="H74" s="47"/>
      <c r="I74" s="67"/>
      <c r="J74" s="45"/>
      <c r="K74" s="66"/>
      <c r="L74" s="47"/>
      <c r="M74" s="67"/>
      <c r="N74" s="47"/>
      <c r="O74" s="39"/>
      <c r="P74" s="39"/>
    </row>
    <row r="75" spans="1:16" x14ac:dyDescent="0.25">
      <c r="A75" s="10"/>
      <c r="B75" s="6"/>
      <c r="C75" s="54"/>
      <c r="D75" s="31"/>
      <c r="E75" s="44"/>
      <c r="F75" s="65"/>
      <c r="G75" s="297"/>
      <c r="H75" s="47"/>
      <c r="I75" s="67"/>
      <c r="J75" s="45"/>
      <c r="K75" s="66"/>
      <c r="L75" s="47"/>
      <c r="M75" s="67"/>
      <c r="N75" s="47"/>
      <c r="O75" s="39"/>
      <c r="P75" s="39"/>
    </row>
  </sheetData>
  <conditionalFormatting sqref="A1:B1048576">
    <cfRule type="cellIs" dxfId="146" priority="1" operator="equal">
      <formula>"GMT"</formula>
    </cfRule>
    <cfRule type="cellIs" dxfId="145" priority="2" operator="equal">
      <formula>"RE"</formula>
    </cfRule>
    <cfRule type="cellIs" dxfId="144" priority="3" operator="equal">
      <formula>"JK"</formula>
    </cfRule>
    <cfRule type="cellIs" dxfId="143" priority="4" operator="equal">
      <formula>"CT"</formula>
    </cfRule>
    <cfRule type="cellIs" dxfId="142" priority="5" operator="equal">
      <formula>"SH"</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893C-78BF-4B77-BC4B-EDDC7BCCDE7E}">
  <sheetPr>
    <tabColor theme="8" tint="-0.499984740745262"/>
  </sheetPr>
  <dimension ref="A1:S26"/>
  <sheetViews>
    <sheetView zoomScale="85" zoomScaleNormal="85" workbookViewId="0">
      <pane ySplit="1" topLeftCell="A2" activePane="bottomLeft" state="frozen"/>
      <selection pane="bottomLeft"/>
    </sheetView>
  </sheetViews>
  <sheetFormatPr defaultColWidth="8.85546875" defaultRowHeight="15" x14ac:dyDescent="0.25"/>
  <cols>
    <col min="1" max="2" width="11.85546875" customWidth="1"/>
    <col min="3" max="3" width="20.28515625" style="290" customWidth="1"/>
    <col min="4" max="4" width="18" style="290" bestFit="1" customWidth="1"/>
    <col min="5" max="5" width="10.42578125" customWidth="1"/>
    <col min="6" max="7" width="15.140625" style="290" customWidth="1"/>
    <col min="8" max="8" width="15.140625" style="293" customWidth="1"/>
    <col min="9" max="9" width="18" style="290" customWidth="1"/>
    <col min="10" max="10" width="23" style="290" customWidth="1"/>
    <col min="11" max="11" width="20.85546875" style="293" customWidth="1"/>
    <col min="12" max="15" width="20.85546875" style="290" customWidth="1"/>
    <col min="16" max="16" width="10.7109375" style="290" bestFit="1" customWidth="1"/>
    <col min="17" max="17" width="35.28515625" style="290" customWidth="1"/>
    <col min="19" max="16384" width="8.85546875" style="290"/>
  </cols>
  <sheetData>
    <row r="1" spans="1:19" s="292" customFormat="1" ht="49.5" customHeight="1" thickBot="1" x14ac:dyDescent="0.3">
      <c r="A1" s="242" t="s">
        <v>20</v>
      </c>
      <c r="B1" s="8" t="s">
        <v>23</v>
      </c>
      <c r="C1" s="177" t="s">
        <v>17</v>
      </c>
      <c r="D1" s="178" t="s">
        <v>4769</v>
      </c>
      <c r="E1" s="144" t="s">
        <v>4891</v>
      </c>
      <c r="F1" s="170" t="s">
        <v>4892</v>
      </c>
      <c r="G1" s="179" t="s">
        <v>4893</v>
      </c>
      <c r="H1" s="207" t="s">
        <v>4894</v>
      </c>
      <c r="I1" s="181" t="s">
        <v>4895</v>
      </c>
      <c r="J1" s="170" t="s">
        <v>4896</v>
      </c>
      <c r="K1" s="212" t="s">
        <v>4897</v>
      </c>
      <c r="L1" s="170" t="s">
        <v>4898</v>
      </c>
      <c r="M1" s="179" t="s">
        <v>4899</v>
      </c>
      <c r="N1" s="180" t="s">
        <v>4900</v>
      </c>
      <c r="O1" s="181" t="s">
        <v>4901</v>
      </c>
      <c r="P1" s="182" t="s">
        <v>4563</v>
      </c>
      <c r="Q1" s="182" t="s">
        <v>0</v>
      </c>
      <c r="R1" s="233"/>
      <c r="S1" s="289"/>
    </row>
    <row r="2" spans="1:19" ht="15.75" x14ac:dyDescent="0.25">
      <c r="A2" s="243" t="s">
        <v>2</v>
      </c>
      <c r="B2" s="244" t="s">
        <v>39</v>
      </c>
      <c r="C2" s="184" t="s">
        <v>4564</v>
      </c>
      <c r="D2" s="185" t="s">
        <v>4780</v>
      </c>
      <c r="E2" s="156">
        <v>200</v>
      </c>
      <c r="F2" s="171" t="s">
        <v>4732</v>
      </c>
      <c r="G2" s="186" t="s">
        <v>4732</v>
      </c>
      <c r="H2" s="208">
        <v>0.70499999999999996</v>
      </c>
      <c r="I2" s="188" t="s">
        <v>4902</v>
      </c>
      <c r="J2" s="171" t="s">
        <v>4903</v>
      </c>
      <c r="K2" s="213">
        <v>0.435</v>
      </c>
      <c r="L2" s="171" t="s">
        <v>4732</v>
      </c>
      <c r="M2" s="186" t="s">
        <v>4904</v>
      </c>
      <c r="N2" s="187" t="s">
        <v>4905</v>
      </c>
      <c r="O2" s="188" t="s">
        <v>4906</v>
      </c>
      <c r="P2" s="183" t="s">
        <v>34</v>
      </c>
      <c r="Q2" s="183"/>
    </row>
    <row r="3" spans="1:19" x14ac:dyDescent="0.25">
      <c r="A3" s="241" t="s">
        <v>2</v>
      </c>
      <c r="B3" s="4" t="s">
        <v>39</v>
      </c>
      <c r="C3" s="190" t="s">
        <v>4564</v>
      </c>
      <c r="D3" s="191" t="s">
        <v>4789</v>
      </c>
      <c r="E3" s="46">
        <v>149</v>
      </c>
      <c r="F3" s="141" t="s">
        <v>4732</v>
      </c>
      <c r="G3" s="192" t="s">
        <v>4732</v>
      </c>
      <c r="H3" s="209">
        <v>0.69099999999999995</v>
      </c>
      <c r="I3" s="195" t="s">
        <v>4907</v>
      </c>
      <c r="J3" s="140" t="s">
        <v>4908</v>
      </c>
      <c r="K3" s="214">
        <v>0.53700000000000003</v>
      </c>
      <c r="L3" s="140" t="s">
        <v>4732</v>
      </c>
      <c r="M3" s="194" t="s">
        <v>4909</v>
      </c>
      <c r="N3" s="193" t="s">
        <v>4910</v>
      </c>
      <c r="O3" s="195" t="s">
        <v>4911</v>
      </c>
      <c r="P3" s="196" t="s">
        <v>34</v>
      </c>
      <c r="Q3" s="189"/>
    </row>
    <row r="4" spans="1:19" ht="15.75" thickBot="1" x14ac:dyDescent="0.3">
      <c r="A4" s="245" t="s">
        <v>2</v>
      </c>
      <c r="B4" s="221" t="s">
        <v>39</v>
      </c>
      <c r="C4" s="198" t="s">
        <v>4564</v>
      </c>
      <c r="D4" s="199" t="s">
        <v>4793</v>
      </c>
      <c r="E4" s="130">
        <v>55</v>
      </c>
      <c r="F4" s="172" t="s">
        <v>4732</v>
      </c>
      <c r="G4" s="200" t="s">
        <v>4732</v>
      </c>
      <c r="H4" s="210">
        <v>0.70899999999999996</v>
      </c>
      <c r="I4" s="204" t="s">
        <v>4912</v>
      </c>
      <c r="J4" s="203" t="s">
        <v>4913</v>
      </c>
      <c r="K4" s="215">
        <v>0.436</v>
      </c>
      <c r="L4" s="203" t="s">
        <v>4732</v>
      </c>
      <c r="M4" s="202" t="s">
        <v>4914</v>
      </c>
      <c r="N4" s="201" t="s">
        <v>4915</v>
      </c>
      <c r="O4" s="204" t="s">
        <v>4916</v>
      </c>
      <c r="P4" s="205" t="s">
        <v>34</v>
      </c>
      <c r="Q4" s="197"/>
    </row>
    <row r="5" spans="1:19" x14ac:dyDescent="0.25">
      <c r="A5" s="153" t="s">
        <v>2</v>
      </c>
      <c r="B5" s="244" t="s">
        <v>39</v>
      </c>
      <c r="C5" s="217" t="s">
        <v>4573</v>
      </c>
      <c r="D5" s="185" t="s">
        <v>4795</v>
      </c>
      <c r="E5" s="156">
        <v>120</v>
      </c>
      <c r="F5" s="171" t="s">
        <v>4917</v>
      </c>
      <c r="G5" s="186" t="s">
        <v>4918</v>
      </c>
      <c r="H5" s="208">
        <v>0.54200000000000004</v>
      </c>
      <c r="I5" s="188" t="s">
        <v>4919</v>
      </c>
      <c r="J5" s="171" t="s">
        <v>4732</v>
      </c>
      <c r="K5" s="213">
        <v>0.72499999999999998</v>
      </c>
      <c r="L5" s="171" t="s">
        <v>4732</v>
      </c>
      <c r="M5" s="186" t="s">
        <v>4732</v>
      </c>
      <c r="N5" s="187" t="s">
        <v>4920</v>
      </c>
      <c r="O5" s="188" t="s">
        <v>4732</v>
      </c>
      <c r="P5" s="183" t="s">
        <v>34</v>
      </c>
      <c r="Q5" s="183"/>
    </row>
    <row r="6" spans="1:19" ht="15.75" thickBot="1" x14ac:dyDescent="0.3">
      <c r="A6" s="126" t="s">
        <v>2</v>
      </c>
      <c r="B6" s="221" t="s">
        <v>39</v>
      </c>
      <c r="C6" s="198" t="s">
        <v>4573</v>
      </c>
      <c r="D6" s="199" t="s">
        <v>4802</v>
      </c>
      <c r="E6" s="130">
        <v>120</v>
      </c>
      <c r="F6" s="172" t="s">
        <v>4921</v>
      </c>
      <c r="G6" s="202" t="s">
        <v>4922</v>
      </c>
      <c r="H6" s="210">
        <v>0.433</v>
      </c>
      <c r="I6" s="218" t="s">
        <v>4923</v>
      </c>
      <c r="J6" s="172" t="s">
        <v>4732</v>
      </c>
      <c r="K6" s="215">
        <v>0.68300000000000005</v>
      </c>
      <c r="L6" s="172" t="s">
        <v>4732</v>
      </c>
      <c r="M6" s="200" t="s">
        <v>4732</v>
      </c>
      <c r="N6" s="201" t="s">
        <v>4924</v>
      </c>
      <c r="O6" s="204" t="s">
        <v>4732</v>
      </c>
      <c r="P6" s="197" t="s">
        <v>34</v>
      </c>
      <c r="Q6" s="197"/>
    </row>
    <row r="7" spans="1:19" x14ac:dyDescent="0.25">
      <c r="A7" s="153" t="s">
        <v>2</v>
      </c>
      <c r="B7" s="244" t="s">
        <v>39</v>
      </c>
      <c r="C7" s="217" t="s">
        <v>4582</v>
      </c>
      <c r="D7" s="185" t="s">
        <v>4806</v>
      </c>
      <c r="E7" s="156">
        <v>741</v>
      </c>
      <c r="F7" s="171" t="s">
        <v>4925</v>
      </c>
      <c r="G7" s="186" t="s">
        <v>4732</v>
      </c>
      <c r="H7" s="208">
        <v>0.72899999999999998</v>
      </c>
      <c r="I7" s="188" t="s">
        <v>4926</v>
      </c>
      <c r="J7" s="171" t="s">
        <v>4927</v>
      </c>
      <c r="K7" s="213" t="s">
        <v>4732</v>
      </c>
      <c r="L7" s="171" t="s">
        <v>4732</v>
      </c>
      <c r="M7" s="186" t="s">
        <v>4928</v>
      </c>
      <c r="N7" s="187" t="s">
        <v>4929</v>
      </c>
      <c r="O7" s="188" t="s">
        <v>4732</v>
      </c>
      <c r="P7" s="183" t="s">
        <v>34</v>
      </c>
      <c r="Q7" s="183" t="s">
        <v>4930</v>
      </c>
    </row>
    <row r="8" spans="1:19" ht="15.75" thickBot="1" x14ac:dyDescent="0.3">
      <c r="A8" s="126" t="s">
        <v>2</v>
      </c>
      <c r="B8" s="221" t="s">
        <v>39</v>
      </c>
      <c r="C8" s="198" t="s">
        <v>4582</v>
      </c>
      <c r="D8" s="199" t="s">
        <v>4812</v>
      </c>
      <c r="E8" s="130">
        <v>746</v>
      </c>
      <c r="F8" s="172" t="s">
        <v>4931</v>
      </c>
      <c r="G8" s="202" t="s">
        <v>4732</v>
      </c>
      <c r="H8" s="210">
        <v>0.752</v>
      </c>
      <c r="I8" s="218" t="s">
        <v>4932</v>
      </c>
      <c r="J8" s="172" t="s">
        <v>4933</v>
      </c>
      <c r="K8" s="215" t="s">
        <v>4732</v>
      </c>
      <c r="L8" s="172" t="s">
        <v>4732</v>
      </c>
      <c r="M8" s="200" t="s">
        <v>4934</v>
      </c>
      <c r="N8" s="201" t="s">
        <v>4935</v>
      </c>
      <c r="O8" s="204" t="s">
        <v>4732</v>
      </c>
      <c r="P8" s="197" t="s">
        <v>34</v>
      </c>
      <c r="Q8" s="197" t="s">
        <v>4936</v>
      </c>
    </row>
    <row r="9" spans="1:19" x14ac:dyDescent="0.25">
      <c r="A9" s="153" t="s">
        <v>2</v>
      </c>
      <c r="B9" s="244" t="s">
        <v>39</v>
      </c>
      <c r="C9" s="217" t="s">
        <v>4524</v>
      </c>
      <c r="D9" s="133" t="s">
        <v>4814</v>
      </c>
      <c r="E9" s="396">
        <v>1266</v>
      </c>
      <c r="F9" s="171" t="s">
        <v>4937</v>
      </c>
      <c r="G9" s="186" t="s">
        <v>4938</v>
      </c>
      <c r="H9" s="208">
        <v>0.45300000000000001</v>
      </c>
      <c r="I9" s="188" t="s">
        <v>4939</v>
      </c>
      <c r="J9" s="171" t="s">
        <v>4732</v>
      </c>
      <c r="K9" s="213" t="s">
        <v>4940</v>
      </c>
      <c r="L9" s="171" t="s">
        <v>4668</v>
      </c>
      <c r="M9" s="186" t="s">
        <v>4941</v>
      </c>
      <c r="N9" s="187" t="s">
        <v>4942</v>
      </c>
      <c r="O9" s="188" t="s">
        <v>4943</v>
      </c>
      <c r="P9" s="183" t="s">
        <v>34</v>
      </c>
      <c r="Q9" s="183"/>
    </row>
    <row r="10" spans="1:19" ht="15.75" thickBot="1" x14ac:dyDescent="0.3">
      <c r="A10" s="126" t="s">
        <v>2</v>
      </c>
      <c r="B10" s="221" t="s">
        <v>39</v>
      </c>
      <c r="C10" s="198" t="s">
        <v>4524</v>
      </c>
      <c r="D10" s="132" t="s">
        <v>4821</v>
      </c>
      <c r="E10" s="397">
        <v>1279</v>
      </c>
      <c r="F10" s="141" t="s">
        <v>4944</v>
      </c>
      <c r="G10" s="192" t="s">
        <v>4945</v>
      </c>
      <c r="H10" s="211">
        <v>0.45900000000000002</v>
      </c>
      <c r="I10" s="206" t="s">
        <v>4946</v>
      </c>
      <c r="J10" s="141" t="s">
        <v>4732</v>
      </c>
      <c r="K10" s="214" t="s">
        <v>4940</v>
      </c>
      <c r="L10" s="141" t="s">
        <v>4668</v>
      </c>
      <c r="M10" s="192" t="s">
        <v>4947</v>
      </c>
      <c r="N10" s="302" t="s">
        <v>4948</v>
      </c>
      <c r="O10" s="206" t="s">
        <v>4949</v>
      </c>
      <c r="P10" s="189" t="s">
        <v>34</v>
      </c>
      <c r="Q10" s="197"/>
    </row>
    <row r="11" spans="1:19" x14ac:dyDescent="0.25">
      <c r="A11" s="316" t="s">
        <v>2</v>
      </c>
      <c r="B11" s="244" t="s">
        <v>39</v>
      </c>
      <c r="C11" s="217" t="s">
        <v>4531</v>
      </c>
      <c r="D11" s="185" t="s">
        <v>4783</v>
      </c>
      <c r="E11" s="156">
        <v>332</v>
      </c>
      <c r="F11" s="171" t="s">
        <v>4950</v>
      </c>
      <c r="G11" s="186" t="s">
        <v>4951</v>
      </c>
      <c r="H11" s="208">
        <v>0.25</v>
      </c>
      <c r="I11" s="188" t="s">
        <v>4952</v>
      </c>
      <c r="J11" s="171" t="s">
        <v>4732</v>
      </c>
      <c r="K11" s="213">
        <v>0.85</v>
      </c>
      <c r="L11" s="171" t="s">
        <v>4953</v>
      </c>
      <c r="M11" s="186" t="s">
        <v>4954</v>
      </c>
      <c r="N11" s="187" t="s">
        <v>4955</v>
      </c>
      <c r="O11" s="188" t="s">
        <v>4732</v>
      </c>
      <c r="P11" s="183" t="s">
        <v>34</v>
      </c>
      <c r="Q11" s="183"/>
    </row>
    <row r="12" spans="1:19" ht="15.75" thickBot="1" x14ac:dyDescent="0.3">
      <c r="A12" s="245" t="s">
        <v>2</v>
      </c>
      <c r="B12" s="221" t="s">
        <v>39</v>
      </c>
      <c r="C12" s="198" t="s">
        <v>4531</v>
      </c>
      <c r="D12" s="199" t="s">
        <v>4821</v>
      </c>
      <c r="E12" s="130">
        <v>332</v>
      </c>
      <c r="F12" s="172" t="s">
        <v>4950</v>
      </c>
      <c r="G12" s="200" t="s">
        <v>4956</v>
      </c>
      <c r="H12" s="219">
        <v>0.26200000000000001</v>
      </c>
      <c r="I12" s="218" t="s">
        <v>4957</v>
      </c>
      <c r="J12" s="172" t="s">
        <v>4732</v>
      </c>
      <c r="K12" s="215">
        <v>0.879</v>
      </c>
      <c r="L12" s="172" t="s">
        <v>4958</v>
      </c>
      <c r="M12" s="200" t="s">
        <v>4959</v>
      </c>
      <c r="N12" s="317" t="s">
        <v>4960</v>
      </c>
      <c r="O12" s="218" t="s">
        <v>4732</v>
      </c>
      <c r="P12" s="197" t="s">
        <v>34</v>
      </c>
      <c r="Q12" s="197"/>
    </row>
    <row r="13" spans="1:19" x14ac:dyDescent="0.25">
      <c r="A13" s="153" t="s">
        <v>2</v>
      </c>
      <c r="B13" s="244" t="s">
        <v>39</v>
      </c>
      <c r="C13" s="176" t="s">
        <v>4533</v>
      </c>
      <c r="D13" s="133" t="s">
        <v>4814</v>
      </c>
      <c r="E13" s="156">
        <v>688</v>
      </c>
      <c r="F13" s="171" t="s">
        <v>4961</v>
      </c>
      <c r="G13" s="186" t="s">
        <v>4962</v>
      </c>
      <c r="H13" s="208">
        <v>0.41699999999999998</v>
      </c>
      <c r="I13" s="188" t="s">
        <v>4963</v>
      </c>
      <c r="J13" s="171" t="s">
        <v>4732</v>
      </c>
      <c r="K13" s="213" t="s">
        <v>4940</v>
      </c>
      <c r="L13" s="171" t="s">
        <v>4668</v>
      </c>
      <c r="M13" s="186" t="s">
        <v>4732</v>
      </c>
      <c r="N13" s="187" t="s">
        <v>4964</v>
      </c>
      <c r="O13" s="188" t="s">
        <v>4965</v>
      </c>
      <c r="P13" s="183" t="s">
        <v>34</v>
      </c>
      <c r="Q13" s="183"/>
    </row>
    <row r="14" spans="1:19" ht="15.75" thickBot="1" x14ac:dyDescent="0.3">
      <c r="A14" s="126" t="s">
        <v>2</v>
      </c>
      <c r="B14" s="221" t="s">
        <v>39</v>
      </c>
      <c r="C14" s="298" t="s">
        <v>4533</v>
      </c>
      <c r="D14" s="132" t="s">
        <v>4793</v>
      </c>
      <c r="E14" s="130">
        <v>663</v>
      </c>
      <c r="F14" s="172" t="s">
        <v>4966</v>
      </c>
      <c r="G14" s="200" t="s">
        <v>4967</v>
      </c>
      <c r="H14" s="219">
        <v>0.45200000000000001</v>
      </c>
      <c r="I14" s="218" t="s">
        <v>4968</v>
      </c>
      <c r="J14" s="172" t="s">
        <v>4732</v>
      </c>
      <c r="K14" s="215" t="s">
        <v>4940</v>
      </c>
      <c r="L14" s="172" t="s">
        <v>4668</v>
      </c>
      <c r="M14" s="200" t="s">
        <v>4732</v>
      </c>
      <c r="N14" s="317" t="s">
        <v>4969</v>
      </c>
      <c r="O14" s="218" t="s">
        <v>4970</v>
      </c>
      <c r="P14" s="197" t="s">
        <v>34</v>
      </c>
      <c r="Q14" s="197"/>
    </row>
    <row r="15" spans="1:19" x14ac:dyDescent="0.25">
      <c r="A15" s="316" t="s">
        <v>2</v>
      </c>
      <c r="B15" s="244" t="s">
        <v>39</v>
      </c>
      <c r="C15" s="217" t="s">
        <v>4536</v>
      </c>
      <c r="D15" s="185" t="s">
        <v>4837</v>
      </c>
      <c r="E15" s="156">
        <v>190</v>
      </c>
      <c r="F15" s="171" t="s">
        <v>4732</v>
      </c>
      <c r="G15" s="186" t="s">
        <v>4732</v>
      </c>
      <c r="H15" s="208">
        <v>0.20499999999999999</v>
      </c>
      <c r="I15" s="188" t="s">
        <v>4971</v>
      </c>
      <c r="J15" s="171" t="s">
        <v>4732</v>
      </c>
      <c r="K15" s="213">
        <v>0.82599999999999996</v>
      </c>
      <c r="L15" s="171" t="s">
        <v>4732</v>
      </c>
      <c r="M15" s="186" t="s">
        <v>4732</v>
      </c>
      <c r="N15" s="187" t="s">
        <v>4972</v>
      </c>
      <c r="O15" s="188" t="s">
        <v>4732</v>
      </c>
      <c r="P15" s="183" t="s">
        <v>34</v>
      </c>
      <c r="Q15" s="183" t="s">
        <v>4973</v>
      </c>
    </row>
    <row r="16" spans="1:19" ht="15.75" thickBot="1" x14ac:dyDescent="0.3">
      <c r="A16" s="245" t="s">
        <v>2</v>
      </c>
      <c r="B16" s="221" t="s">
        <v>39</v>
      </c>
      <c r="C16" s="198" t="s">
        <v>4536</v>
      </c>
      <c r="D16" s="199" t="s">
        <v>4844</v>
      </c>
      <c r="E16" s="130">
        <v>181</v>
      </c>
      <c r="F16" s="172" t="s">
        <v>4732</v>
      </c>
      <c r="G16" s="200" t="s">
        <v>4732</v>
      </c>
      <c r="H16" s="219">
        <v>0.23200000000000001</v>
      </c>
      <c r="I16" s="218" t="s">
        <v>4974</v>
      </c>
      <c r="J16" s="172" t="s">
        <v>4732</v>
      </c>
      <c r="K16" s="215">
        <v>0.83399999999999996</v>
      </c>
      <c r="L16" s="172" t="s">
        <v>4732</v>
      </c>
      <c r="M16" s="200" t="s">
        <v>4732</v>
      </c>
      <c r="N16" s="317" t="s">
        <v>4975</v>
      </c>
      <c r="O16" s="218" t="s">
        <v>4732</v>
      </c>
      <c r="P16" s="197" t="s">
        <v>34</v>
      </c>
      <c r="Q16" s="197" t="s">
        <v>4973</v>
      </c>
    </row>
    <row r="17" spans="1:17" x14ac:dyDescent="0.25">
      <c r="A17" s="153" t="s">
        <v>2</v>
      </c>
      <c r="B17" s="6" t="s">
        <v>39</v>
      </c>
      <c r="C17" s="54" t="s">
        <v>4539</v>
      </c>
      <c r="D17" s="30" t="s">
        <v>4847</v>
      </c>
      <c r="E17" s="44">
        <v>1564</v>
      </c>
      <c r="F17" s="140" t="s">
        <v>4976</v>
      </c>
      <c r="G17" s="194" t="s">
        <v>4977</v>
      </c>
      <c r="H17" s="209">
        <v>0.74</v>
      </c>
      <c r="I17" s="195" t="s">
        <v>4978</v>
      </c>
      <c r="J17" s="140" t="s">
        <v>4732</v>
      </c>
      <c r="K17" s="216" t="s">
        <v>4732</v>
      </c>
      <c r="L17" s="140" t="s">
        <v>4979</v>
      </c>
      <c r="M17" s="194" t="s">
        <v>4980</v>
      </c>
      <c r="N17" s="193" t="s">
        <v>4981</v>
      </c>
      <c r="O17" s="195" t="s">
        <v>4732</v>
      </c>
      <c r="P17" s="196" t="s">
        <v>34</v>
      </c>
      <c r="Q17" s="196"/>
    </row>
    <row r="18" spans="1:17" ht="15.75" thickBot="1" x14ac:dyDescent="0.3">
      <c r="A18" s="126" t="s">
        <v>2</v>
      </c>
      <c r="B18" s="4" t="s">
        <v>39</v>
      </c>
      <c r="C18" s="64" t="s">
        <v>4539</v>
      </c>
      <c r="D18" s="31" t="s">
        <v>4853</v>
      </c>
      <c r="E18" s="46">
        <v>1579</v>
      </c>
      <c r="F18" s="141" t="s">
        <v>4982</v>
      </c>
      <c r="G18" s="192" t="s">
        <v>4983</v>
      </c>
      <c r="H18" s="211">
        <v>0.755</v>
      </c>
      <c r="I18" s="206" t="s">
        <v>4984</v>
      </c>
      <c r="J18" s="141" t="s">
        <v>4732</v>
      </c>
      <c r="K18" s="214" t="s">
        <v>4732</v>
      </c>
      <c r="L18" s="141" t="s">
        <v>4985</v>
      </c>
      <c r="M18" s="192" t="s">
        <v>4986</v>
      </c>
      <c r="N18" s="302" t="s">
        <v>4987</v>
      </c>
      <c r="O18" s="206" t="s">
        <v>4732</v>
      </c>
      <c r="P18" s="189" t="s">
        <v>34</v>
      </c>
      <c r="Q18" s="189"/>
    </row>
    <row r="19" spans="1:17" x14ac:dyDescent="0.25">
      <c r="A19" s="153" t="s">
        <v>2</v>
      </c>
      <c r="B19" s="244" t="s">
        <v>39</v>
      </c>
      <c r="C19" s="217" t="s">
        <v>4625</v>
      </c>
      <c r="D19" s="185" t="s">
        <v>4855</v>
      </c>
      <c r="E19" s="156">
        <v>285</v>
      </c>
      <c r="F19" s="171" t="s">
        <v>4988</v>
      </c>
      <c r="G19" s="186" t="s">
        <v>4989</v>
      </c>
      <c r="H19" s="208">
        <v>0.24199999999999999</v>
      </c>
      <c r="I19" s="188" t="s">
        <v>4990</v>
      </c>
      <c r="J19" s="171" t="s">
        <v>4732</v>
      </c>
      <c r="K19" s="213" t="s">
        <v>4732</v>
      </c>
      <c r="L19" s="171" t="s">
        <v>4732</v>
      </c>
      <c r="M19" s="186" t="s">
        <v>4732</v>
      </c>
      <c r="N19" s="187" t="s">
        <v>4991</v>
      </c>
      <c r="O19" s="188" t="s">
        <v>4732</v>
      </c>
      <c r="P19" s="183" t="s">
        <v>34</v>
      </c>
      <c r="Q19" s="183" t="s">
        <v>4992</v>
      </c>
    </row>
    <row r="20" spans="1:17" ht="15.75" thickBot="1" x14ac:dyDescent="0.3">
      <c r="A20" s="126" t="s">
        <v>2</v>
      </c>
      <c r="B20" s="221" t="s">
        <v>39</v>
      </c>
      <c r="C20" s="198" t="s">
        <v>4625</v>
      </c>
      <c r="D20" s="199" t="s">
        <v>4863</v>
      </c>
      <c r="E20" s="130">
        <v>287</v>
      </c>
      <c r="F20" s="172" t="s">
        <v>4993</v>
      </c>
      <c r="G20" s="202" t="s">
        <v>4994</v>
      </c>
      <c r="H20" s="210">
        <v>0.26800000000000002</v>
      </c>
      <c r="I20" s="218" t="s">
        <v>4995</v>
      </c>
      <c r="J20" s="172" t="s">
        <v>4732</v>
      </c>
      <c r="K20" s="215" t="s">
        <v>4732</v>
      </c>
      <c r="L20" s="172" t="s">
        <v>4732</v>
      </c>
      <c r="M20" s="200" t="s">
        <v>4732</v>
      </c>
      <c r="N20" s="201" t="s">
        <v>4996</v>
      </c>
      <c r="O20" s="204" t="s">
        <v>4732</v>
      </c>
      <c r="P20" s="197" t="s">
        <v>34</v>
      </c>
      <c r="Q20" s="197" t="s">
        <v>4997</v>
      </c>
    </row>
    <row r="21" spans="1:17" x14ac:dyDescent="0.25">
      <c r="A21" s="153" t="s">
        <v>2</v>
      </c>
      <c r="B21" s="244" t="s">
        <v>39</v>
      </c>
      <c r="C21" s="217" t="s">
        <v>4633</v>
      </c>
      <c r="D21" s="185" t="s">
        <v>4865</v>
      </c>
      <c r="E21" s="156">
        <v>242</v>
      </c>
      <c r="F21" s="171" t="s">
        <v>4998</v>
      </c>
      <c r="G21" s="186" t="s">
        <v>4732</v>
      </c>
      <c r="H21" s="208">
        <v>0.60299999999999998</v>
      </c>
      <c r="I21" s="188" t="s">
        <v>4999</v>
      </c>
      <c r="J21" s="171" t="s">
        <v>4732</v>
      </c>
      <c r="K21" s="213" t="s">
        <v>4732</v>
      </c>
      <c r="L21" s="171" t="s">
        <v>5000</v>
      </c>
      <c r="M21" s="186" t="s">
        <v>5001</v>
      </c>
      <c r="N21" s="187" t="s">
        <v>5002</v>
      </c>
      <c r="O21" s="188" t="s">
        <v>4732</v>
      </c>
      <c r="P21" s="183" t="s">
        <v>34</v>
      </c>
      <c r="Q21" s="183"/>
    </row>
    <row r="22" spans="1:17" ht="15.75" thickBot="1" x14ac:dyDescent="0.3">
      <c r="A22" s="126" t="s">
        <v>2</v>
      </c>
      <c r="B22" s="221" t="s">
        <v>39</v>
      </c>
      <c r="C22" s="198" t="s">
        <v>4633</v>
      </c>
      <c r="D22" s="199" t="s">
        <v>4871</v>
      </c>
      <c r="E22" s="130">
        <v>271</v>
      </c>
      <c r="F22" s="172" t="s">
        <v>5003</v>
      </c>
      <c r="G22" s="202" t="s">
        <v>4732</v>
      </c>
      <c r="H22" s="210">
        <v>0.58299999999999996</v>
      </c>
      <c r="I22" s="218" t="s">
        <v>5004</v>
      </c>
      <c r="J22" s="172" t="s">
        <v>4732</v>
      </c>
      <c r="K22" s="215" t="s">
        <v>4732</v>
      </c>
      <c r="L22" s="172" t="s">
        <v>5005</v>
      </c>
      <c r="M22" s="200" t="s">
        <v>5006</v>
      </c>
      <c r="N22" s="201" t="s">
        <v>5007</v>
      </c>
      <c r="O22" s="204" t="s">
        <v>4732</v>
      </c>
      <c r="P22" s="197" t="s">
        <v>34</v>
      </c>
      <c r="Q22" s="197"/>
    </row>
    <row r="23" spans="1:17" x14ac:dyDescent="0.25">
      <c r="A23" s="153" t="s">
        <v>2</v>
      </c>
      <c r="B23" s="244" t="s">
        <v>39</v>
      </c>
      <c r="C23" s="217" t="s">
        <v>4640</v>
      </c>
      <c r="D23" s="185" t="s">
        <v>4874</v>
      </c>
      <c r="E23" s="156">
        <v>5339</v>
      </c>
      <c r="F23" s="171" t="s">
        <v>5008</v>
      </c>
      <c r="G23" s="186" t="s">
        <v>4732</v>
      </c>
      <c r="H23" s="208" t="s">
        <v>4732</v>
      </c>
      <c r="I23" s="188" t="s">
        <v>4732</v>
      </c>
      <c r="J23" s="171" t="s">
        <v>4732</v>
      </c>
      <c r="K23" s="213" t="s">
        <v>4732</v>
      </c>
      <c r="L23" s="171" t="s">
        <v>4732</v>
      </c>
      <c r="M23" s="186" t="s">
        <v>4732</v>
      </c>
      <c r="N23" s="187" t="s">
        <v>5009</v>
      </c>
      <c r="O23" s="188" t="s">
        <v>4732</v>
      </c>
      <c r="P23" s="183" t="s">
        <v>34</v>
      </c>
      <c r="Q23" s="183" t="s">
        <v>5010</v>
      </c>
    </row>
    <row r="24" spans="1:17" ht="15.75" thickBot="1" x14ac:dyDescent="0.3">
      <c r="A24" s="126" t="s">
        <v>2</v>
      </c>
      <c r="B24" s="221" t="s">
        <v>39</v>
      </c>
      <c r="C24" s="198" t="s">
        <v>4640</v>
      </c>
      <c r="D24" s="199" t="s">
        <v>4880</v>
      </c>
      <c r="E24" s="130">
        <v>51875</v>
      </c>
      <c r="F24" s="172" t="s">
        <v>5011</v>
      </c>
      <c r="G24" s="202" t="s">
        <v>4732</v>
      </c>
      <c r="H24" s="210" t="s">
        <v>4732</v>
      </c>
      <c r="I24" s="218" t="s">
        <v>4732</v>
      </c>
      <c r="J24" s="172" t="s">
        <v>4732</v>
      </c>
      <c r="K24" s="215" t="s">
        <v>4732</v>
      </c>
      <c r="L24" s="172" t="s">
        <v>4732</v>
      </c>
      <c r="M24" s="200" t="s">
        <v>4732</v>
      </c>
      <c r="N24" s="201" t="s">
        <v>5012</v>
      </c>
      <c r="O24" s="204" t="s">
        <v>4732</v>
      </c>
      <c r="P24" s="197" t="s">
        <v>34</v>
      </c>
      <c r="Q24" s="197" t="s">
        <v>5010</v>
      </c>
    </row>
    <row r="25" spans="1:17" x14ac:dyDescent="0.25">
      <c r="A25" s="153" t="s">
        <v>2</v>
      </c>
      <c r="B25" s="244" t="s">
        <v>39</v>
      </c>
      <c r="C25" s="217" t="s">
        <v>4645</v>
      </c>
      <c r="D25" s="185" t="s">
        <v>4882</v>
      </c>
      <c r="E25" s="156">
        <v>74</v>
      </c>
      <c r="F25" s="171" t="s">
        <v>5013</v>
      </c>
      <c r="G25" s="186" t="s">
        <v>4732</v>
      </c>
      <c r="H25" s="208">
        <v>0.62</v>
      </c>
      <c r="I25" s="188" t="s">
        <v>5014</v>
      </c>
      <c r="J25" s="171" t="s">
        <v>5015</v>
      </c>
      <c r="K25" s="213" t="s">
        <v>4732</v>
      </c>
      <c r="L25" s="171" t="s">
        <v>4732</v>
      </c>
      <c r="M25" s="186" t="s">
        <v>5016</v>
      </c>
      <c r="N25" s="187" t="s">
        <v>5017</v>
      </c>
      <c r="O25" s="188" t="s">
        <v>4732</v>
      </c>
      <c r="P25" s="183" t="s">
        <v>34</v>
      </c>
      <c r="Q25" s="183"/>
    </row>
    <row r="26" spans="1:17" ht="15.75" thickBot="1" x14ac:dyDescent="0.3">
      <c r="A26" s="126" t="s">
        <v>2</v>
      </c>
      <c r="B26" s="221" t="s">
        <v>39</v>
      </c>
      <c r="C26" s="198" t="s">
        <v>4645</v>
      </c>
      <c r="D26" s="199" t="s">
        <v>4887</v>
      </c>
      <c r="E26" s="130">
        <v>46</v>
      </c>
      <c r="F26" s="172" t="s">
        <v>5018</v>
      </c>
      <c r="G26" s="202" t="s">
        <v>4732</v>
      </c>
      <c r="H26" s="210">
        <v>0.67</v>
      </c>
      <c r="I26" s="218" t="s">
        <v>5019</v>
      </c>
      <c r="J26" s="172" t="s">
        <v>5020</v>
      </c>
      <c r="K26" s="215" t="s">
        <v>4732</v>
      </c>
      <c r="L26" s="172" t="s">
        <v>4732</v>
      </c>
      <c r="M26" s="200" t="s">
        <v>5021</v>
      </c>
      <c r="N26" s="201" t="s">
        <v>5022</v>
      </c>
      <c r="O26" s="204" t="s">
        <v>4732</v>
      </c>
      <c r="P26" s="197" t="s">
        <v>34</v>
      </c>
      <c r="Q26" s="197"/>
    </row>
  </sheetData>
  <conditionalFormatting sqref="A1:B1048576">
    <cfRule type="cellIs" dxfId="141" priority="1" operator="equal">
      <formula>"GMT"</formula>
    </cfRule>
    <cfRule type="cellIs" dxfId="140" priority="2" operator="equal">
      <formula>"RE"</formula>
    </cfRule>
    <cfRule type="cellIs" dxfId="139" priority="3" operator="equal">
      <formula>"JK"</formula>
    </cfRule>
    <cfRule type="cellIs" dxfId="138" priority="4" operator="equal">
      <formula>"CT"</formula>
    </cfRule>
    <cfRule type="cellIs" dxfId="137" priority="5" operator="equal">
      <formula>"SH"</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8541fda-cffd-44e2-a13b-861ea926a14d" xsi:nil="true"/>
    <lcf76f155ced4ddcb4097134ff3c332f xmlns="c7cdbcbb-0329-45af-b04b-6c1e0e0f198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7A3DEAA8040048882A6A0B096C4D83" ma:contentTypeVersion="12" ma:contentTypeDescription="Create a new document." ma:contentTypeScope="" ma:versionID="992386564fca76159a044902186e2647">
  <xsd:schema xmlns:xsd="http://www.w3.org/2001/XMLSchema" xmlns:xs="http://www.w3.org/2001/XMLSchema" xmlns:p="http://schemas.microsoft.com/office/2006/metadata/properties" xmlns:ns2="c7cdbcbb-0329-45af-b04b-6c1e0e0f198a" xmlns:ns3="e8541fda-cffd-44e2-a13b-861ea926a14d" targetNamespace="http://schemas.microsoft.com/office/2006/metadata/properties" ma:root="true" ma:fieldsID="f7de13023825d9a1336b2b096d90edba" ns2:_="" ns3:_="">
    <xsd:import namespace="c7cdbcbb-0329-45af-b04b-6c1e0e0f198a"/>
    <xsd:import namespace="e8541fda-cffd-44e2-a13b-861ea926a1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dbcbb-0329-45af-b04b-6c1e0e0f1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03e67f-0598-4a90-8a4a-cec34b03bfa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541fda-cffd-44e2-a13b-861ea926a1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71690f-9e36-4158-a9a7-2e0822f98676}" ma:internalName="TaxCatchAll" ma:showField="CatchAllData" ma:web="e8541fda-cffd-44e2-a13b-861ea926a1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941AD-31BE-4D1B-9EDE-D37DA8038839}">
  <ds:schemaRefs>
    <ds:schemaRef ds:uri="http://schemas.microsoft.com/sharepoint/v3/contenttype/forms"/>
  </ds:schemaRefs>
</ds:datastoreItem>
</file>

<file path=customXml/itemProps2.xml><?xml version="1.0" encoding="utf-8"?>
<ds:datastoreItem xmlns:ds="http://schemas.openxmlformats.org/officeDocument/2006/customXml" ds:itemID="{26CDEE8A-73B5-4A42-853A-665E52A62369}">
  <ds:schemaRefs>
    <ds:schemaRef ds:uri="http://schemas.microsoft.com/office/infopath/2007/PartnerControl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elements/1.1/"/>
    <ds:schemaRef ds:uri="http://purl.org/dc/terms/"/>
    <ds:schemaRef ds:uri="c7cdbcbb-0329-45af-b04b-6c1e0e0f198a"/>
    <ds:schemaRef ds:uri="e8541fda-cffd-44e2-a13b-861ea926a14d"/>
    <ds:schemaRef ds:uri="http://www.w3.org/XML/1998/namespace"/>
  </ds:schemaRefs>
</ds:datastoreItem>
</file>

<file path=customXml/itemProps3.xml><?xml version="1.0" encoding="utf-8"?>
<ds:datastoreItem xmlns:ds="http://schemas.openxmlformats.org/officeDocument/2006/customXml" ds:itemID="{05B7634A-7AF5-4CE8-A95E-BE424B98D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dbcbb-0329-45af-b04b-6c1e0e0f198a"/>
    <ds:schemaRef ds:uri="e8541fda-cffd-44e2-a13b-861ea926a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Full text screening</vt:lpstr>
      <vt:lpstr>Reviews</vt:lpstr>
      <vt:lpstr>Reviews - Manual extra studies</vt:lpstr>
      <vt:lpstr>Includes</vt:lpstr>
      <vt:lpstr>DE1 - Identification</vt:lpstr>
      <vt:lpstr>DE2 - Methods</vt:lpstr>
      <vt:lpstr>DE3 - Population</vt:lpstr>
      <vt:lpstr>DE4 - Intervention</vt:lpstr>
      <vt:lpstr>DE5 - Baseline data</vt:lpstr>
      <vt:lpstr>DE6 - Outcomes</vt:lpstr>
      <vt:lpstr>RoB2 - Summary</vt:lpstr>
      <vt:lpstr>RoB2 - Preliminary</vt:lpstr>
      <vt:lpstr>RoB2 - Domain 1</vt:lpstr>
      <vt:lpstr>RoB2 - Domain 2 ITT</vt:lpstr>
      <vt:lpstr>RoB2 - Domain 2 PP</vt:lpstr>
      <vt:lpstr>RoB2 - Domain 3</vt:lpstr>
      <vt:lpstr>RoB2 - Domain 4</vt:lpstr>
      <vt:lpstr>RoB2 - Domain 5</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Harrison</dc:creator>
  <cp:keywords/>
  <dc:description/>
  <cp:lastModifiedBy>Harrison, Sean</cp:lastModifiedBy>
  <cp:revision/>
  <dcterms:created xsi:type="dcterms:W3CDTF">2023-09-07T12:12:21Z</dcterms:created>
  <dcterms:modified xsi:type="dcterms:W3CDTF">2026-06-15T14:05:15Z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0x010100FC7A3DEAA8040048882A6A0B096C4D83</vt:lpwstr>
  </property>
  <property fmtid="{D5CDD505-2E9C-101B-9397-08002B2CF9AE}" pid="3" name="MediaServiceImageTags">
    <vt:lpwstr/>
  </property>
</Properties>
</file>