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1H\Articles\TechnicalReport_dPCR\Submission\"/>
    </mc:Choice>
  </mc:AlternateContent>
  <xr:revisionPtr revIDLastSave="0" documentId="8_{236CCC78-6706-4DAE-A1CA-51A5C5D0E421}" xr6:coauthVersionLast="47" xr6:coauthVersionMax="47" xr10:uidLastSave="{00000000-0000-0000-0000-000000000000}"/>
  <bookViews>
    <workbookView xWindow="-108" yWindow="-108" windowWidth="23256" windowHeight="12576" xr2:uid="{7F6FE174-FE4D-45E7-8765-CA759324F1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<sst xmlns="http://schemas.openxmlformats.org/spreadsheetml/2006/main" count="78" uniqueCount="49">
  <si>
    <t>metk</t>
  </si>
  <si>
    <t>mrpa</t>
  </si>
  <si>
    <t>LdMT</t>
  </si>
  <si>
    <t>LinJ</t>
  </si>
  <si>
    <t>Columna1</t>
  </si>
  <si>
    <t>Columna2</t>
  </si>
  <si>
    <t>ng DNA</t>
  </si>
  <si>
    <t>cp/ul</t>
  </si>
  <si>
    <t>Lambda</t>
  </si>
  <si>
    <t>Positives</t>
  </si>
  <si>
    <t>copies</t>
  </si>
  <si>
    <t>Allop GDRB profile</t>
  </si>
  <si>
    <t>cp/ul2</t>
  </si>
  <si>
    <t>Lambda2</t>
  </si>
  <si>
    <t>Positives4</t>
  </si>
  <si>
    <t>copies2</t>
  </si>
  <si>
    <t>M.Ant GDRB profile</t>
  </si>
  <si>
    <t>cp/ul7</t>
  </si>
  <si>
    <t>Lambda8</t>
  </si>
  <si>
    <t>Positives3</t>
  </si>
  <si>
    <t>copies10</t>
  </si>
  <si>
    <t>Milt GDRB profile</t>
  </si>
  <si>
    <t>cp/ul11</t>
  </si>
  <si>
    <t>Lambda12</t>
  </si>
  <si>
    <t>Positives2</t>
  </si>
  <si>
    <t>copies14</t>
  </si>
  <si>
    <t>directa</t>
  </si>
  <si>
    <t>4,88*</t>
  </si>
  <si>
    <t>R*</t>
  </si>
  <si>
    <t>5,201*</t>
  </si>
  <si>
    <t>S*</t>
  </si>
  <si>
    <t>4,805*</t>
  </si>
  <si>
    <t>5,504*</t>
  </si>
  <si>
    <t>1/5</t>
  </si>
  <si>
    <t>R</t>
  </si>
  <si>
    <t>S</t>
  </si>
  <si>
    <t>1/10</t>
  </si>
  <si>
    <t>2,04*</t>
  </si>
  <si>
    <t>4,14*</t>
  </si>
  <si>
    <t>3,39*</t>
  </si>
  <si>
    <t>2,32*</t>
  </si>
  <si>
    <t>6,44*</t>
  </si>
  <si>
    <t>4,52*</t>
  </si>
  <si>
    <t>4,97*</t>
  </si>
  <si>
    <t>7,13*</t>
  </si>
  <si>
    <t>1/2</t>
  </si>
  <si>
    <t>S4</t>
  </si>
  <si>
    <t>S5</t>
  </si>
  <si>
    <t>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</si>
</sst>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22222"/>
      <name val="Aptos Narrow"/>
      <family val="2"/>
      <scheme val="minor"/>
    </font>
    <font>
      <sz val="11"/>
      <color rgb="FF222222"/>
      <name val="Aptos Narrow"/>
      <family val="2"/>
    </font>
    <font>
      <b/>
      <sz val="11"/>
      <color rgb="FF222222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" fontId="5" fillId="3" borderId="0" xfId="0" applyNumberFormat="1" applyFont="1" applyFill="1" applyAlignment="1">
      <alignment horizontal="left" vertical="center" wrapText="1"/>
    </xf>
    <xf numFmtId="4" fontId="5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5" fillId="4" borderId="0" xfId="0" applyNumberFormat="1" applyFont="1" applyFill="1" applyAlignment="1">
      <alignment horizontal="left" vertical="center" wrapText="1"/>
    </xf>
    <xf numFmtId="4" fontId="5" fillId="4" borderId="0" xfId="0" applyNumberFormat="1" applyFont="1" applyFill="1" applyAlignment="1">
      <alignment horizontal="center" vertical="center" wrapText="1"/>
    </xf>
    <xf numFmtId="4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left"/>
    </xf>
    <xf numFmtId="49" fontId="0" fillId="0" borderId="0" xfId="0" applyNumberFormat="1" applyAlignment="1">
      <alignment horizontal="left"/>
    </xf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" fontId="7" fillId="3" borderId="0" xfId="0" applyNumberFormat="1" applyFont="1" applyFill="1" applyAlignment="1">
      <alignment horizontal="left"/>
    </xf>
    <xf numFmtId="4" fontId="7" fillId="3" borderId="0" xfId="0" applyNumberFormat="1" applyFont="1" applyFill="1" applyAlignment="1">
      <alignment horizontal="center"/>
    </xf>
    <xf numFmtId="4" fontId="7" fillId="4" borderId="0" xfId="0" applyNumberFormat="1" applyFont="1" applyFill="1" applyAlignment="1">
      <alignment horizontal="left"/>
    </xf>
    <xf numFmtId="4" fontId="7" fillId="4" borderId="0" xfId="0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7" fillId="3" borderId="1" xfId="0" applyNumberFormat="1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left"/>
    </xf>
    <xf numFmtId="4" fontId="7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lef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 applyAlignment="1">
      <alignment horizontal="center"/>
    </xf>
    <xf numFmtId="2" fontId="7" fillId="5" borderId="0" xfId="0" applyNumberFormat="1" applyFont="1" applyFill="1" applyAlignment="1">
      <alignment horizontal="left"/>
    </xf>
    <xf numFmtId="2" fontId="7" fillId="5" borderId="0" xfId="0" applyNumberFormat="1" applyFont="1" applyFill="1" applyAlignment="1">
      <alignment horizontal="center"/>
    </xf>
    <xf numFmtId="2" fontId="5" fillId="5" borderId="1" xfId="0" applyNumberFormat="1" applyFont="1" applyFill="1" applyBorder="1" applyAlignment="1">
      <alignment horizontal="left"/>
    </xf>
    <xf numFmtId="2" fontId="5" fillId="5" borderId="1" xfId="0" applyNumberFormat="1" applyFont="1" applyFill="1" applyBorder="1" applyAlignment="1">
      <alignment horizontal="center"/>
    </xf>
    <xf numFmtId="2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/>
    </xf>
    <xf numFmtId="4" fontId="2" fillId="4" borderId="0" xfId="0" applyNumberFormat="1" applyFont="1" applyFill="1" applyAlignment="1">
      <alignment horizontal="left"/>
    </xf>
    <xf numFmtId="4" fontId="2" fillId="4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4" fontId="0" fillId="0" borderId="1" xfId="0" applyNumberFormat="1" applyBorder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rgb="FFFFFF99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left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b/>
      </font>
      <fill>
        <patternFill patternType="solid">
          <fgColor indexed="64"/>
          <bgColor theme="4" tint="0.79998168889431442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b/>
      </font>
      <fill>
        <patternFill patternType="solid">
          <fgColor indexed="64"/>
          <bgColor theme="9" tint="0.79998168889431442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2000BE-B41F-444C-A1D3-416F10E3A4DE}" name="Tabla18" displayName="Tabla18" ref="A3:V11" totalsRowShown="0" headerRowDxfId="22">
  <autoFilter ref="A3:V11" xr:uid="{EB2000BE-B41F-444C-A1D3-416F10E3A4DE}"/>
  <tableColumns count="22">
    <tableColumn id="1" xr3:uid="{5BF48722-A588-487D-A9B4-617B53E84190}" name="Columna1" dataDxfId="21"/>
    <tableColumn id="2" xr3:uid="{C92B25A5-9602-41DD-9772-78F0FCEB1DE4}" name="Columna2" dataDxfId="20"/>
    <tableColumn id="3" xr3:uid="{56AF0875-3CF3-46F0-B171-A70023220FEC}" name="ng DNA" dataDxfId="19"/>
    <tableColumn id="4" xr3:uid="{960F7634-9380-454B-9061-BA49E632CFD7}" name="cp/ul" dataDxfId="18"/>
    <tableColumn id="5" xr3:uid="{B432169F-D900-437F-83D1-17E3A0893A9D}" name="Lambda" dataDxfId="17"/>
    <tableColumn id="6" xr3:uid="{77732283-7193-4B4F-8251-A320344C7260}" name="Positives" dataDxfId="16"/>
    <tableColumn id="7" xr3:uid="{BA82698F-638C-4B3A-B4F7-87587C56D351}" name="copies" dataDxfId="15"/>
    <tableColumn id="20" xr3:uid="{88D91559-56B9-4DBB-AFE1-0FD331726E39}" name="Allop GDRB profile" dataDxfId="14"/>
    <tableColumn id="8" xr3:uid="{4115A827-EB2E-41C0-BCE2-002E2AC66D86}" name="cp/ul2" dataDxfId="13"/>
    <tableColumn id="9" xr3:uid="{AE539CB0-EEBA-4C08-8188-F1EC78140DE0}" name="Lambda2" dataDxfId="12"/>
    <tableColumn id="10" xr3:uid="{52C0082D-C6B7-4067-AFC9-76D2FE16F37E}" name="Positives4" dataDxfId="11"/>
    <tableColumn id="11" xr3:uid="{1883C0A4-95D2-4BAE-AFF1-E9332ED9CBCD}" name="copies2" dataDxfId="10"/>
    <tableColumn id="21" xr3:uid="{776E2F13-16CB-48FF-89BA-F95B18B48987}" name="M.Ant GDRB profile" dataDxfId="9"/>
    <tableColumn id="12" xr3:uid="{6D586E4E-EF85-4EA7-A036-4BB1BB325144}" name="cp/ul7" dataDxfId="8"/>
    <tableColumn id="13" xr3:uid="{9CC58B9C-8F93-4AFF-AC9E-32AD42502A03}" name="Lambda8" dataDxfId="7"/>
    <tableColumn id="14" xr3:uid="{2E3AC84C-33FD-4056-B87E-5E112C8E8F0B}" name="Positives3" dataDxfId="6"/>
    <tableColumn id="15" xr3:uid="{E08033E6-C019-4B34-BAA9-392B1F69A884}" name="copies10" dataDxfId="5"/>
    <tableColumn id="22" xr3:uid="{39E08280-1E09-49F0-BECA-85599C8CC41F}" name="Milt GDRB profile" dataDxfId="4"/>
    <tableColumn id="16" xr3:uid="{8163D46E-BF39-4A63-A196-275EE65918D4}" name="cp/ul11" dataDxfId="3"/>
    <tableColumn id="17" xr3:uid="{1A27A448-EF31-4004-8192-043D5498544D}" name="Lambda12" dataDxfId="2"/>
    <tableColumn id="18" xr3:uid="{A4FE930C-6710-4608-9322-31DAD3B37E31}" name="Positives2" dataDxfId="1"/>
    <tableColumn id="19" xr3:uid="{B87DDDC9-31CE-46FC-8C8B-99F02B74731F}" name="copies14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3AEB-1BD6-4F13-98CB-2F31FB401318}">
  <dimension ref="A1:V11"/>
  <sheetViews>
    <sheetView tabSelected="1" workbookViewId="0">
      <selection activeCell="F17" sqref="F17"/>
    </sheetView>
  </sheetViews>
  <sheetFormatPr baseColWidth="10" defaultRowHeight="14.4" x14ac:dyDescent="0.3"/>
  <sheetData>
    <row r="1" spans="1:22" x14ac:dyDescent="0.3">
      <c r="S1" s="1"/>
      <c r="U1" s="1"/>
    </row>
    <row r="2" spans="1:22" x14ac:dyDescent="0.3">
      <c r="A2" s="1"/>
      <c r="B2" s="1"/>
      <c r="C2" s="1"/>
      <c r="D2" s="2" t="s">
        <v>0</v>
      </c>
      <c r="E2" s="2"/>
      <c r="F2" s="2"/>
      <c r="G2" s="2"/>
      <c r="H2" s="2"/>
      <c r="I2" s="2" t="s">
        <v>1</v>
      </c>
      <c r="J2" s="2"/>
      <c r="K2" s="2"/>
      <c r="L2" s="2"/>
      <c r="M2" s="2"/>
      <c r="N2" s="2" t="s">
        <v>2</v>
      </c>
      <c r="O2" s="2"/>
      <c r="P2" s="2"/>
      <c r="Q2" s="2"/>
      <c r="R2" s="2"/>
      <c r="S2" s="2" t="s">
        <v>3</v>
      </c>
      <c r="T2" s="2"/>
      <c r="U2" s="2"/>
      <c r="V2" s="2"/>
    </row>
    <row r="3" spans="1:22" ht="28.8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4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4" t="s">
        <v>21</v>
      </c>
      <c r="S3" s="3" t="s">
        <v>22</v>
      </c>
      <c r="T3" s="3" t="s">
        <v>23</v>
      </c>
      <c r="U3" s="3" t="s">
        <v>24</v>
      </c>
      <c r="V3" s="3" t="s">
        <v>25</v>
      </c>
    </row>
    <row r="4" spans="1:22" x14ac:dyDescent="0.3">
      <c r="A4" s="1" t="s">
        <v>46</v>
      </c>
      <c r="B4" s="5" t="s">
        <v>26</v>
      </c>
      <c r="C4" s="5">
        <f>(56.6/19.5)*2</f>
        <v>5.8051282051282049</v>
      </c>
      <c r="D4" s="6">
        <v>56490.39</v>
      </c>
      <c r="E4" s="7" t="s">
        <v>27</v>
      </c>
      <c r="F4" s="8">
        <v>20002</v>
      </c>
      <c r="G4" s="9">
        <v>1.7729999999999999</v>
      </c>
      <c r="H4" s="10" t="s">
        <v>28</v>
      </c>
      <c r="I4" s="8">
        <v>60204.6</v>
      </c>
      <c r="J4" s="7" t="s">
        <v>29</v>
      </c>
      <c r="K4" s="11">
        <v>20044</v>
      </c>
      <c r="L4" s="12">
        <v>1.89</v>
      </c>
      <c r="M4" s="13" t="s">
        <v>30</v>
      </c>
      <c r="N4" s="11">
        <v>55616.46</v>
      </c>
      <c r="O4" s="7" t="s">
        <v>31</v>
      </c>
      <c r="P4" s="8">
        <v>19990</v>
      </c>
      <c r="Q4" s="14">
        <v>1.746</v>
      </c>
      <c r="R4" s="15" t="s">
        <v>30</v>
      </c>
      <c r="S4" s="11">
        <v>63709.36</v>
      </c>
      <c r="T4" s="7" t="s">
        <v>32</v>
      </c>
      <c r="U4" s="11">
        <v>20073</v>
      </c>
      <c r="V4" s="16">
        <v>2</v>
      </c>
    </row>
    <row r="5" spans="1:22" x14ac:dyDescent="0.3">
      <c r="A5" s="1" t="s">
        <v>46</v>
      </c>
      <c r="B5" s="17" t="s">
        <v>33</v>
      </c>
      <c r="C5" s="5">
        <f>((56.6/19.5)/5)*2</f>
        <v>1.161025641025641</v>
      </c>
      <c r="D5" s="1">
        <v>8539.2900000000009</v>
      </c>
      <c r="E5" s="18">
        <v>0.73778999999999995</v>
      </c>
      <c r="F5" s="19">
        <v>10672</v>
      </c>
      <c r="G5" s="20">
        <v>2.0390000000000001</v>
      </c>
      <c r="H5" s="21" t="s">
        <v>34</v>
      </c>
      <c r="I5" s="19">
        <v>8774.83</v>
      </c>
      <c r="J5" s="18">
        <v>0.75814999999999999</v>
      </c>
      <c r="K5" s="19">
        <v>10869</v>
      </c>
      <c r="L5" s="22">
        <v>2.0950000000000002</v>
      </c>
      <c r="M5" s="23" t="s">
        <v>35</v>
      </c>
      <c r="N5" s="19">
        <v>8979.56</v>
      </c>
      <c r="O5" s="18">
        <v>0.77583000000000002</v>
      </c>
      <c r="P5" s="19">
        <v>11037</v>
      </c>
      <c r="Q5" s="14">
        <v>2.1440000000000001</v>
      </c>
      <c r="R5" s="15" t="s">
        <v>35</v>
      </c>
      <c r="S5" s="19">
        <v>8375.93</v>
      </c>
      <c r="T5" s="18">
        <v>0.72367999999999999</v>
      </c>
      <c r="U5" s="19">
        <v>10533</v>
      </c>
      <c r="V5" s="16">
        <v>2</v>
      </c>
    </row>
    <row r="6" spans="1:22" ht="15" thickBot="1" x14ac:dyDescent="0.35">
      <c r="A6" s="24" t="s">
        <v>46</v>
      </c>
      <c r="B6" s="25" t="s">
        <v>36</v>
      </c>
      <c r="C6" s="26">
        <f>((56.6/19.5)/10)*2</f>
        <v>0.58051282051282049</v>
      </c>
      <c r="D6" s="24">
        <v>4160.96</v>
      </c>
      <c r="E6" s="27">
        <v>0.35951</v>
      </c>
      <c r="F6" s="28">
        <v>6132</v>
      </c>
      <c r="G6" s="29">
        <v>2.0830000000000002</v>
      </c>
      <c r="H6" s="30" t="s">
        <v>34</v>
      </c>
      <c r="I6" s="28">
        <v>4379.3999999999996</v>
      </c>
      <c r="J6" s="27">
        <v>0.37837999999999999</v>
      </c>
      <c r="K6" s="28">
        <v>6397</v>
      </c>
      <c r="L6" s="31">
        <v>2.1930000000000001</v>
      </c>
      <c r="M6" s="32" t="s">
        <v>35</v>
      </c>
      <c r="N6" s="28">
        <v>4466.2700000000004</v>
      </c>
      <c r="O6" s="27">
        <v>0.38589000000000001</v>
      </c>
      <c r="P6" s="28">
        <v>6501</v>
      </c>
      <c r="Q6" s="33">
        <v>2.2360000000000002</v>
      </c>
      <c r="R6" s="34" t="s">
        <v>35</v>
      </c>
      <c r="S6" s="28">
        <v>3994.76</v>
      </c>
      <c r="T6" s="27">
        <v>0.34515000000000001</v>
      </c>
      <c r="U6" s="28">
        <v>5927</v>
      </c>
      <c r="V6" s="35">
        <v>2</v>
      </c>
    </row>
    <row r="7" spans="1:22" x14ac:dyDescent="0.3">
      <c r="A7" s="1" t="s">
        <v>47</v>
      </c>
      <c r="B7" s="5" t="s">
        <v>26</v>
      </c>
      <c r="C7" s="5">
        <f>(41.8/19.5)*2</f>
        <v>4.287179487179487</v>
      </c>
      <c r="D7" s="1">
        <v>23717.81</v>
      </c>
      <c r="E7" s="19" t="s">
        <v>37</v>
      </c>
      <c r="F7" s="19">
        <v>17716</v>
      </c>
      <c r="G7" s="36">
        <v>1.76</v>
      </c>
      <c r="H7" s="37" t="s">
        <v>28</v>
      </c>
      <c r="I7" s="19">
        <v>48017.440000000002</v>
      </c>
      <c r="J7" s="19" t="s">
        <v>38</v>
      </c>
      <c r="K7" s="19">
        <v>20015</v>
      </c>
      <c r="L7" s="22">
        <v>3.56</v>
      </c>
      <c r="M7" s="23" t="s">
        <v>28</v>
      </c>
      <c r="N7" s="19">
        <v>29244.55</v>
      </c>
      <c r="O7" s="19" t="s">
        <v>39</v>
      </c>
      <c r="P7" s="19">
        <v>19651</v>
      </c>
      <c r="Q7" s="38">
        <v>2.91</v>
      </c>
      <c r="R7" s="39" t="s">
        <v>30</v>
      </c>
      <c r="S7" s="19">
        <v>26941</v>
      </c>
      <c r="T7" s="19" t="s">
        <v>40</v>
      </c>
      <c r="U7" s="19">
        <v>18353</v>
      </c>
      <c r="V7" s="16">
        <v>2</v>
      </c>
    </row>
    <row r="8" spans="1:22" x14ac:dyDescent="0.3">
      <c r="A8" s="1" t="s">
        <v>47</v>
      </c>
      <c r="B8" s="17" t="s">
        <v>33</v>
      </c>
      <c r="C8" s="5">
        <f>((41.8/19.5)/5)*2</f>
        <v>0.85743589743589743</v>
      </c>
      <c r="D8" s="1">
        <v>3881.42</v>
      </c>
      <c r="E8" s="18">
        <v>0.33534999999999998</v>
      </c>
      <c r="F8" s="19">
        <v>5810</v>
      </c>
      <c r="G8" s="20">
        <v>1.6870000000000001</v>
      </c>
      <c r="H8" s="21" t="s">
        <v>34</v>
      </c>
      <c r="I8" s="19">
        <v>9228.6299999999992</v>
      </c>
      <c r="J8" s="18">
        <v>0.79735</v>
      </c>
      <c r="K8" s="19">
        <v>11205</v>
      </c>
      <c r="L8" s="22">
        <v>4.0110000000000001</v>
      </c>
      <c r="M8" s="23" t="s">
        <v>34</v>
      </c>
      <c r="N8" s="19">
        <v>7565.14</v>
      </c>
      <c r="O8" s="18">
        <v>0.65363000000000004</v>
      </c>
      <c r="P8" s="19">
        <v>9785</v>
      </c>
      <c r="Q8" s="40">
        <v>3.28</v>
      </c>
      <c r="R8" s="41" t="s">
        <v>35</v>
      </c>
      <c r="S8" s="19">
        <v>4601.8599999999997</v>
      </c>
      <c r="T8" s="18">
        <v>0.39760000000000001</v>
      </c>
      <c r="U8" s="19">
        <v>6690</v>
      </c>
      <c r="V8" s="16">
        <v>2</v>
      </c>
    </row>
    <row r="9" spans="1:22" ht="15" thickBot="1" x14ac:dyDescent="0.35">
      <c r="A9" s="24" t="s">
        <v>47</v>
      </c>
      <c r="B9" s="25" t="s">
        <v>36</v>
      </c>
      <c r="C9" s="26">
        <f>((41.8/19.5)/10)*2</f>
        <v>0.42871794871794872</v>
      </c>
      <c r="D9" s="26">
        <v>3467</v>
      </c>
      <c r="E9" s="27">
        <v>0.29954999999999998</v>
      </c>
      <c r="F9" s="28">
        <v>5054</v>
      </c>
      <c r="G9" s="29">
        <v>1.87</v>
      </c>
      <c r="H9" s="30" t="s">
        <v>34</v>
      </c>
      <c r="I9" s="28">
        <v>6848.23</v>
      </c>
      <c r="J9" s="27">
        <v>0.59169000000000005</v>
      </c>
      <c r="K9" s="28">
        <v>8720</v>
      </c>
      <c r="L9" s="31">
        <v>3.7280000000000002</v>
      </c>
      <c r="M9" s="32" t="s">
        <v>34</v>
      </c>
      <c r="N9" s="28">
        <v>5587.93</v>
      </c>
      <c r="O9" s="27">
        <v>0.48280000000000001</v>
      </c>
      <c r="P9" s="28">
        <v>7477</v>
      </c>
      <c r="Q9" s="42">
        <v>3.04</v>
      </c>
      <c r="R9" s="43" t="s">
        <v>35</v>
      </c>
      <c r="S9" s="28">
        <v>3674.4</v>
      </c>
      <c r="T9" s="27">
        <v>0.31746999999999997</v>
      </c>
      <c r="U9" s="28">
        <v>5311</v>
      </c>
      <c r="V9" s="35">
        <v>2</v>
      </c>
    </row>
    <row r="10" spans="1:22" x14ac:dyDescent="0.3">
      <c r="A10" s="1" t="s">
        <v>48</v>
      </c>
      <c r="B10" s="17" t="s">
        <v>26</v>
      </c>
      <c r="C10" s="5">
        <f>((1.29*16)/19.5)*5</f>
        <v>5.292307692307693</v>
      </c>
      <c r="D10" s="1">
        <v>29820.58</v>
      </c>
      <c r="E10" s="19" t="s">
        <v>41</v>
      </c>
      <c r="F10" s="19">
        <v>20038</v>
      </c>
      <c r="G10" s="44">
        <v>1.806</v>
      </c>
      <c r="H10" s="45" t="s">
        <v>28</v>
      </c>
      <c r="I10" s="19">
        <v>20937.439999999999</v>
      </c>
      <c r="J10" s="19" t="s">
        <v>42</v>
      </c>
      <c r="K10" s="19">
        <v>19852</v>
      </c>
      <c r="L10" s="46">
        <v>1.268</v>
      </c>
      <c r="M10" s="47" t="s">
        <v>30</v>
      </c>
      <c r="N10" s="19">
        <v>23020.87</v>
      </c>
      <c r="O10" s="19" t="s">
        <v>43</v>
      </c>
      <c r="P10" s="19">
        <v>19931</v>
      </c>
      <c r="Q10" s="48">
        <v>1.39</v>
      </c>
      <c r="R10" s="49" t="s">
        <v>28</v>
      </c>
      <c r="S10" s="19">
        <v>33029.599999999999</v>
      </c>
      <c r="T10" s="19" t="s">
        <v>44</v>
      </c>
      <c r="U10" s="19">
        <v>20054</v>
      </c>
      <c r="V10" s="16">
        <v>2</v>
      </c>
    </row>
    <row r="11" spans="1:22" ht="15" thickBot="1" x14ac:dyDescent="0.35">
      <c r="A11" s="24" t="s">
        <v>48</v>
      </c>
      <c r="B11" s="25" t="s">
        <v>45</v>
      </c>
      <c r="C11" s="26">
        <f>(((1.29*16)/19.5)/2)*2</f>
        <v>1.0584615384615386</v>
      </c>
      <c r="D11" s="24">
        <v>17836.07</v>
      </c>
      <c r="E11" s="50">
        <v>1.54</v>
      </c>
      <c r="F11" s="24">
        <v>15940</v>
      </c>
      <c r="G11" s="51">
        <v>5.2220000000000004</v>
      </c>
      <c r="H11" s="52" t="s">
        <v>35</v>
      </c>
      <c r="I11" s="24">
        <v>6984.12</v>
      </c>
      <c r="J11" s="26">
        <v>0.60343000000000002</v>
      </c>
      <c r="K11" s="24">
        <v>9190</v>
      </c>
      <c r="L11" s="53">
        <v>2.0449999999999999</v>
      </c>
      <c r="M11" s="54" t="s">
        <v>35</v>
      </c>
      <c r="N11" s="24">
        <v>8700.48</v>
      </c>
      <c r="O11" s="26">
        <v>0.75172000000000005</v>
      </c>
      <c r="P11" s="24">
        <v>10719</v>
      </c>
      <c r="Q11" s="55">
        <v>2.54</v>
      </c>
      <c r="R11" s="56" t="s">
        <v>35</v>
      </c>
      <c r="S11" s="24">
        <v>6831.77</v>
      </c>
      <c r="T11" s="26">
        <v>0.59026000000000001</v>
      </c>
      <c r="U11" s="24">
        <v>9043</v>
      </c>
      <c r="V11" s="35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Carrasco Martin</dc:creator>
  <cp:lastModifiedBy>Marina Carrasco Martin</cp:lastModifiedBy>
  <dcterms:created xsi:type="dcterms:W3CDTF">2026-06-11T16:23:25Z</dcterms:created>
  <dcterms:modified xsi:type="dcterms:W3CDTF">2026-06-11T16:25:25Z</dcterms:modified>
</cp:coreProperties>
</file>